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4"/>
  </bookViews>
  <sheets>
    <sheet name="ПОЛУФИНАЛ ФИНАЛ" sheetId="1" r:id="rId1"/>
    <sheet name="наградной лист" sheetId="2" r:id="rId2"/>
    <sheet name="пр. хода" sheetId="3" r:id="rId3"/>
    <sheet name="круги" sheetId="4" r:id="rId4"/>
    <sheet name="итоговый протокол" sheetId="5" r:id="rId5"/>
    <sheet name="пр.взвешивания" sheetId="6" r:id="rId6"/>
  </sheets>
  <externalReferences>
    <externalReference r:id="rId9"/>
    <externalReference r:id="rId10"/>
    <externalReference r:id="rId11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<sst xmlns="http://schemas.openxmlformats.org/spreadsheetml/2006/main" count="271" uniqueCount="123">
  <si>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</si>
  <si>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</si>
  <si>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</si>
  <si>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</si>
  <si>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</si>
  <si>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</si>
  <si>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</si>
  <si>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</si>
  <si>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</si>
  <si>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А1</t>
  </si>
  <si>
    <t>А2</t>
  </si>
  <si>
    <t>Б1</t>
  </si>
  <si>
    <t>Б2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</si>
  <si>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</si>
  <si>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</si>
  <si>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</si>
  <si>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</si>
  <si>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</si>
  <si>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</si>
  <si>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</si>
  <si>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</si>
  <si>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</si>
  <si>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</si>
  <si>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</si>
  <si>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</si>
  <si>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Цвет</t>
  </si>
  <si>
    <t>ПОЛФИНАЛ</t>
  </si>
  <si>
    <t>ВСТРЕЧА 1</t>
  </si>
  <si>
    <t>Р.К.</t>
  </si>
  <si>
    <t>ФИНАЛ</t>
  </si>
  <si>
    <t>Занятое место</t>
  </si>
  <si>
    <t>СОСТАВ ПАР ПО КРУГАМ</t>
  </si>
  <si>
    <t>3КРУГ</t>
  </si>
  <si>
    <t>3</t>
  </si>
  <si>
    <t>ВСТРЕЧА 2</t>
  </si>
  <si>
    <t xml:space="preserve">ПРОТОКОЛ ХОДА СОРЕВНОВАНИЙ  </t>
  </si>
  <si>
    <t>ИТОГОВЫЙ ПРОТОКОЛ</t>
  </si>
  <si>
    <t>ВСЕРОССИЙСКАЯ ФЕДЕРАЦИЯ САМБО</t>
  </si>
  <si>
    <t>НАГРАДНОЙ ЛИСТ</t>
  </si>
  <si>
    <t>I м</t>
  </si>
  <si>
    <t>II м</t>
  </si>
  <si>
    <t>III м</t>
  </si>
  <si>
    <t>Награждение проводят:</t>
  </si>
  <si>
    <t>4 КРУГ</t>
  </si>
  <si>
    <t>5 КРУГ</t>
  </si>
  <si>
    <t>ПОЛУФИНАЛ</t>
  </si>
  <si>
    <t>1</t>
  </si>
  <si>
    <t>2</t>
  </si>
  <si>
    <t>5-6</t>
  </si>
  <si>
    <t>7-8</t>
  </si>
  <si>
    <t>9-12</t>
  </si>
  <si>
    <t>13-15</t>
  </si>
  <si>
    <t>Тренер победителя:</t>
  </si>
  <si>
    <t>ЧИСТИЛИНА Светлана Игоревна</t>
  </si>
  <si>
    <t>02.08.1994 КМС</t>
  </si>
  <si>
    <t>МОС</t>
  </si>
  <si>
    <t>МОСКВА МКС</t>
  </si>
  <si>
    <t>4509665477</t>
  </si>
  <si>
    <t>Дорошко ЕВ Смирнова МА</t>
  </si>
  <si>
    <t>ИВАНОВА Анастасия Викторовна</t>
  </si>
  <si>
    <t>27.03.1995 КМС</t>
  </si>
  <si>
    <t>МОСКВА</t>
  </si>
  <si>
    <t>Орлов АБ Ларин ЕЕ</t>
  </si>
  <si>
    <t>ЕГОРИХИНА Кристина Владимировна</t>
  </si>
  <si>
    <t>21.06.1993, КМС</t>
  </si>
  <si>
    <t>СФО</t>
  </si>
  <si>
    <t>Новосибирская, Болотное, МО</t>
  </si>
  <si>
    <t>Федосеенко О.А.</t>
  </si>
  <si>
    <t>БОБРИКОВА Дарья Николаевна</t>
  </si>
  <si>
    <t>30.04.1995 КМС</t>
  </si>
  <si>
    <t>ЦФО</t>
  </si>
  <si>
    <t xml:space="preserve">Брянская Брянск Д </t>
  </si>
  <si>
    <t>Великогло НА</t>
  </si>
  <si>
    <t>ЛАВРЕНТЬЕВА Эдера Юрьевна</t>
  </si>
  <si>
    <t>09.01.1995 КМС</t>
  </si>
  <si>
    <t>ПФО</t>
  </si>
  <si>
    <t>Чувашская, Чебоксары</t>
  </si>
  <si>
    <t>Пегасов СВ Малов СА</t>
  </si>
  <si>
    <t>ПЕНЬКОВА Галина Николаевна</t>
  </si>
  <si>
    <t>10.10.1995 КМС</t>
  </si>
  <si>
    <t>ЮФО</t>
  </si>
  <si>
    <t>Астраханская Астрахань Д</t>
  </si>
  <si>
    <t>КаримовЕА</t>
  </si>
  <si>
    <t>ТРЕСНИЦКАЯ Александра Николаевна</t>
  </si>
  <si>
    <t>13.07.1993 КМС</t>
  </si>
  <si>
    <t>Ростовская Ростов-на-Дону МО</t>
  </si>
  <si>
    <t>Пантелеев ЕА</t>
  </si>
  <si>
    <t>АККУИНА Айгуль Валиулловна</t>
  </si>
  <si>
    <t>16.06.1993 КМС</t>
  </si>
  <si>
    <t>УФО</t>
  </si>
  <si>
    <t>Челябинская Челябинск МО</t>
  </si>
  <si>
    <t>Аккуина ЕД</t>
  </si>
  <si>
    <t>СКОБОЧКИНА Ксения Олеговна</t>
  </si>
  <si>
    <t>22.11.1993 1р</t>
  </si>
  <si>
    <t>Романов И.Ф.</t>
  </si>
  <si>
    <t>КОВАЛЬЧУК Анна Сергеевна</t>
  </si>
  <si>
    <t>23.12.1993 КМС</t>
  </si>
  <si>
    <t>Иващенко ГМ</t>
  </si>
  <si>
    <t>МИХАЙЛОВА Ксения Евгеньевна</t>
  </si>
  <si>
    <t>05.02.1993 КМС</t>
  </si>
  <si>
    <t>Оренбургская Оренбург</t>
  </si>
  <si>
    <t>Баширов РЗ Терсков ИВ</t>
  </si>
  <si>
    <t>ФРИХЕРТ Эрна Владимировна</t>
  </si>
  <si>
    <t>30.09.1993 КМС</t>
  </si>
  <si>
    <t>ХМАО-ЮГРА,  МО</t>
  </si>
  <si>
    <t>Феоктистов ЮН</t>
  </si>
  <si>
    <t xml:space="preserve">УМЕТБАЕВА Гульназ Ричардовна </t>
  </si>
  <si>
    <t>29.09.1995, КМС</t>
  </si>
  <si>
    <t>Башкортостан, Стерлитамак, МО</t>
  </si>
  <si>
    <t>Нагаева СР</t>
  </si>
  <si>
    <t>ЯКУПОВА Эльвира Мухтаровна</t>
  </si>
  <si>
    <t>26.05.1993 кмс</t>
  </si>
  <si>
    <t>Башкортостан Стерлитамак МО</t>
  </si>
  <si>
    <t>Пивоварова ЭМ</t>
  </si>
  <si>
    <t>ГРУНТОВА Людмила Николаевна</t>
  </si>
  <si>
    <t>16.11.1994 КМС</t>
  </si>
  <si>
    <t>Москва</t>
  </si>
  <si>
    <t xml:space="preserve"> Гуськов ЕН Мартынов МГ</t>
  </si>
  <si>
    <t>в.к. 48    кг</t>
  </si>
  <si>
    <t>Волгоградская МО</t>
  </si>
  <si>
    <t>4:0</t>
  </si>
  <si>
    <t>3:0</t>
  </si>
  <si>
    <t>13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</si>
</sst>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b/>
      <sz val="14"/>
      <color indexed="9"/>
      <name val="Arial"/>
      <family val="2"/>
    </font>
    <font>
      <b/>
      <sz val="12"/>
      <color indexed="58"/>
      <name val="Arial Narrow"/>
      <family val="2"/>
    </font>
    <font>
      <b/>
      <sz val="10"/>
      <color indexed="10"/>
      <name val="Arial Narrow"/>
      <family val="2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9"/>
      <name val="Arial Narrow"/>
      <family val="2"/>
    </font>
    <font>
      <sz val="10"/>
      <color indexed="9"/>
      <name val="Arial Narrow"/>
      <family val="2"/>
    </font>
    <font>
      <sz val="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1" xfId="0" applyFont="1" applyFill="1" applyBorder="1" applyAlignment="1">
      <alignment horizontal="center"/>
    </xf>
    <xf numFmtId="0" fontId="0" fillId="0" borderId="12" xfId="42" applyFont="1" applyBorder="1" applyAlignment="1" applyProtection="1">
      <alignment horizontal="center"/>
      <protection/>
    </xf>
    <xf numFmtId="0" fontId="0" fillId="0" borderId="13" xfId="42" applyFont="1" applyBorder="1" applyAlignment="1" applyProtection="1">
      <alignment horizontal="center"/>
      <protection/>
    </xf>
    <xf numFmtId="0" fontId="0" fillId="0" borderId="14" xfId="42" applyFont="1" applyBorder="1" applyAlignment="1" applyProtection="1">
      <alignment horizontal="center"/>
      <protection/>
    </xf>
    <xf numFmtId="0" fontId="0" fillId="33" borderId="15" xfId="0" applyFont="1" applyFill="1" applyBorder="1" applyAlignment="1">
      <alignment horizontal="center"/>
    </xf>
    <xf numFmtId="0" fontId="0" fillId="0" borderId="16" xfId="42" applyFont="1" applyBorder="1" applyAlignment="1" applyProtection="1">
      <alignment horizontal="center"/>
      <protection/>
    </xf>
    <xf numFmtId="0" fontId="0" fillId="0" borderId="17" xfId="42" applyFont="1" applyBorder="1" applyAlignment="1" applyProtection="1">
      <alignment horizontal="center"/>
      <protection/>
    </xf>
    <xf numFmtId="0" fontId="0" fillId="0" borderId="18" xfId="42" applyFont="1" applyBorder="1" applyAlignment="1" applyProtection="1">
      <alignment horizontal="center"/>
      <protection/>
    </xf>
    <xf numFmtId="0" fontId="0" fillId="0" borderId="0" xfId="42" applyFont="1" applyBorder="1" applyAlignment="1" applyProtection="1">
      <alignment horizontal="center"/>
      <protection/>
    </xf>
    <xf numFmtId="0" fontId="0" fillId="33" borderId="19" xfId="0" applyFont="1" applyFill="1" applyBorder="1" applyAlignment="1">
      <alignment horizontal="center"/>
    </xf>
    <xf numFmtId="0" fontId="0" fillId="0" borderId="20" xfId="42" applyFont="1" applyBorder="1" applyAlignment="1" applyProtection="1">
      <alignment horizontal="center"/>
      <protection/>
    </xf>
    <xf numFmtId="0" fontId="0" fillId="0" borderId="21" xfId="42" applyFont="1" applyBorder="1" applyAlignment="1" applyProtection="1">
      <alignment horizontal="center"/>
      <protection/>
    </xf>
    <xf numFmtId="0" fontId="0" fillId="0" borderId="22" xfId="42" applyFont="1" applyBorder="1" applyAlignment="1" applyProtection="1">
      <alignment horizontal="center"/>
      <protection/>
    </xf>
    <xf numFmtId="0" fontId="0" fillId="0" borderId="23" xfId="42" applyFont="1" applyBorder="1" applyAlignment="1" applyProtection="1">
      <alignment horizontal="center"/>
      <protection/>
    </xf>
    <xf numFmtId="0" fontId="0" fillId="33" borderId="10" xfId="0" applyFont="1" applyFill="1" applyBorder="1" applyAlignment="1">
      <alignment horizontal="center"/>
    </xf>
    <xf numFmtId="0" fontId="0" fillId="0" borderId="24" xfId="42" applyFont="1" applyBorder="1" applyAlignment="1" applyProtection="1">
      <alignment horizontal="center"/>
      <protection/>
    </xf>
    <xf numFmtId="0" fontId="0" fillId="0" borderId="25" xfId="42" applyFont="1" applyBorder="1" applyAlignment="1" applyProtection="1">
      <alignment horizontal="center"/>
      <protection/>
    </xf>
    <xf numFmtId="0" fontId="0" fillId="0" borderId="26" xfId="42" applyFont="1" applyBorder="1" applyAlignment="1" applyProtection="1">
      <alignment horizontal="center"/>
      <protection/>
    </xf>
    <xf numFmtId="0" fontId="0" fillId="0" borderId="27" xfId="42" applyFont="1" applyBorder="1" applyAlignment="1" applyProtection="1">
      <alignment horizontal="center"/>
      <protection/>
    </xf>
    <xf numFmtId="0" fontId="0" fillId="0" borderId="28" xfId="42" applyFont="1" applyBorder="1" applyAlignment="1" applyProtection="1">
      <alignment horizontal="center"/>
      <protection/>
    </xf>
    <xf numFmtId="0" fontId="0" fillId="0" borderId="29" xfId="42" applyFont="1" applyBorder="1" applyAlignment="1" applyProtection="1">
      <alignment horizontal="center"/>
      <protection/>
    </xf>
    <xf numFmtId="0" fontId="0" fillId="33" borderId="30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32" xfId="0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42" applyFont="1" applyBorder="1" applyAlignment="1" applyProtection="1">
      <alignment horizontal="center"/>
      <protection/>
    </xf>
    <xf numFmtId="0" fontId="0" fillId="33" borderId="23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23" xfId="42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0" borderId="10" xfId="42" applyFont="1" applyFill="1" applyBorder="1" applyAlignment="1" applyProtection="1">
      <alignment horizontal="center"/>
      <protection/>
    </xf>
    <xf numFmtId="0" fontId="0" fillId="0" borderId="24" xfId="42" applyFont="1" applyFill="1" applyBorder="1" applyAlignment="1" applyProtection="1">
      <alignment horizontal="center"/>
      <protection/>
    </xf>
    <xf numFmtId="0" fontId="0" fillId="0" borderId="0" xfId="42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0" fillId="0" borderId="12" xfId="42" applyFont="1" applyFill="1" applyBorder="1" applyAlignment="1" applyProtection="1">
      <alignment horizontal="center"/>
      <protection/>
    </xf>
    <xf numFmtId="0" fontId="0" fillId="0" borderId="35" xfId="42" applyFont="1" applyFill="1" applyBorder="1" applyAlignment="1" applyProtection="1">
      <alignment horizontal="center"/>
      <protection/>
    </xf>
    <xf numFmtId="0" fontId="0" fillId="0" borderId="16" xfId="42" applyFont="1" applyFill="1" applyBorder="1" applyAlignment="1" applyProtection="1">
      <alignment horizontal="center"/>
      <protection/>
    </xf>
    <xf numFmtId="0" fontId="0" fillId="0" borderId="18" xfId="42" applyFont="1" applyFill="1" applyBorder="1" applyAlignment="1" applyProtection="1">
      <alignment horizontal="center"/>
      <protection/>
    </xf>
    <xf numFmtId="0" fontId="0" fillId="0" borderId="22" xfId="42" applyFont="1" applyFill="1" applyBorder="1" applyAlignment="1" applyProtection="1">
      <alignment horizontal="center"/>
      <protection/>
    </xf>
    <xf numFmtId="0" fontId="0" fillId="0" borderId="34" xfId="42" applyFont="1" applyFill="1" applyBorder="1" applyAlignment="1" applyProtection="1">
      <alignment horizontal="center"/>
      <protection/>
    </xf>
    <xf numFmtId="0" fontId="0" fillId="0" borderId="27" xfId="42" applyFont="1" applyFill="1" applyBorder="1" applyAlignment="1" applyProtection="1">
      <alignment horizontal="center"/>
      <protection/>
    </xf>
    <xf numFmtId="0" fontId="0" fillId="0" borderId="23" xfId="42" applyFont="1" applyFill="1" applyBorder="1" applyAlignment="1" applyProtection="1">
      <alignment horizontal="center"/>
      <protection/>
    </xf>
    <xf numFmtId="0" fontId="0" fillId="0" borderId="28" xfId="42" applyFont="1" applyFill="1" applyBorder="1" applyAlignment="1" applyProtection="1">
      <alignment horizontal="center"/>
      <protection/>
    </xf>
    <xf numFmtId="0" fontId="0" fillId="0" borderId="25" xfId="42" applyFont="1" applyFill="1" applyBorder="1" applyAlignment="1" applyProtection="1">
      <alignment horizontal="center"/>
      <protection/>
    </xf>
    <xf numFmtId="49" fontId="0" fillId="0" borderId="0" xfId="0" applyNumberFormat="1" applyAlignment="1">
      <alignment horizontal="center" vertical="center"/>
    </xf>
    <xf numFmtId="0" fontId="0" fillId="33" borderId="13" xfId="0" applyFont="1" applyFill="1" applyBorder="1" applyAlignment="1">
      <alignment horizontal="center"/>
    </xf>
    <xf numFmtId="0" fontId="0" fillId="0" borderId="36" xfId="42" applyFont="1" applyBorder="1" applyAlignment="1" applyProtection="1">
      <alignment horizontal="center"/>
      <protection/>
    </xf>
    <xf numFmtId="0" fontId="0" fillId="0" borderId="37" xfId="42" applyFont="1" applyBorder="1" applyAlignment="1" applyProtection="1">
      <alignment horizontal="center"/>
      <protection/>
    </xf>
    <xf numFmtId="0" fontId="1" fillId="33" borderId="11" xfId="0" applyNumberFormat="1" applyFont="1" applyFill="1" applyBorder="1" applyAlignment="1">
      <alignment horizontal="center"/>
    </xf>
    <xf numFmtId="0" fontId="1" fillId="0" borderId="12" xfId="42" applyNumberFormat="1" applyFont="1" applyBorder="1" applyAlignment="1" applyProtection="1">
      <alignment horizontal="center"/>
      <protection/>
    </xf>
    <xf numFmtId="0" fontId="1" fillId="0" borderId="14" xfId="42" applyNumberFormat="1" applyFont="1" applyBorder="1" applyAlignment="1" applyProtection="1">
      <alignment horizontal="center"/>
      <protection/>
    </xf>
    <xf numFmtId="0" fontId="0" fillId="33" borderId="15" xfId="0" applyNumberFormat="1" applyFont="1" applyFill="1" applyBorder="1" applyAlignment="1">
      <alignment horizontal="center"/>
    </xf>
    <xf numFmtId="0" fontId="0" fillId="0" borderId="16" xfId="42" applyNumberFormat="1" applyFont="1" applyBorder="1" applyAlignment="1" applyProtection="1">
      <alignment horizontal="center"/>
      <protection/>
    </xf>
    <xf numFmtId="0" fontId="0" fillId="0" borderId="18" xfId="42" applyNumberFormat="1" applyFont="1" applyBorder="1" applyAlignment="1" applyProtection="1">
      <alignment horizontal="center"/>
      <protection/>
    </xf>
    <xf numFmtId="0" fontId="1" fillId="0" borderId="38" xfId="42" applyNumberFormat="1" applyFont="1" applyBorder="1" applyAlignment="1" applyProtection="1">
      <alignment horizontal="center"/>
      <protection/>
    </xf>
    <xf numFmtId="0" fontId="1" fillId="33" borderId="19" xfId="0" applyNumberFormat="1" applyFont="1" applyFill="1" applyBorder="1" applyAlignment="1">
      <alignment horizontal="center"/>
    </xf>
    <xf numFmtId="0" fontId="1" fillId="0" borderId="19" xfId="42" applyNumberFormat="1" applyFont="1" applyBorder="1" applyAlignment="1" applyProtection="1">
      <alignment horizontal="center"/>
      <protection/>
    </xf>
    <xf numFmtId="0" fontId="1" fillId="0" borderId="20" xfId="42" applyNumberFormat="1" applyFont="1" applyBorder="1" applyAlignment="1" applyProtection="1">
      <alignment horizontal="center"/>
      <protection/>
    </xf>
    <xf numFmtId="0" fontId="0" fillId="0" borderId="27" xfId="42" applyNumberFormat="1" applyFont="1" applyBorder="1" applyAlignment="1" applyProtection="1">
      <alignment horizontal="center"/>
      <protection/>
    </xf>
    <xf numFmtId="0" fontId="0" fillId="33" borderId="19" xfId="0" applyNumberFormat="1" applyFont="1" applyFill="1" applyBorder="1" applyAlignment="1">
      <alignment horizontal="center"/>
    </xf>
    <xf numFmtId="0" fontId="0" fillId="0" borderId="19" xfId="42" applyNumberFormat="1" applyFont="1" applyBorder="1" applyAlignment="1" applyProtection="1">
      <alignment horizontal="center"/>
      <protection/>
    </xf>
    <xf numFmtId="0" fontId="1" fillId="0" borderId="23" xfId="42" applyNumberFormat="1" applyFont="1" applyBorder="1" applyAlignment="1" applyProtection="1">
      <alignment horizontal="center"/>
      <protection/>
    </xf>
    <xf numFmtId="0" fontId="1" fillId="33" borderId="39" xfId="0" applyNumberFormat="1" applyFont="1" applyFill="1" applyBorder="1" applyAlignment="1">
      <alignment horizontal="center"/>
    </xf>
    <xf numFmtId="0" fontId="1" fillId="0" borderId="24" xfId="42" applyNumberFormat="1" applyFont="1" applyBorder="1" applyAlignment="1" applyProtection="1">
      <alignment horizontal="center"/>
      <protection/>
    </xf>
    <xf numFmtId="0" fontId="0" fillId="33" borderId="36" xfId="0" applyNumberFormat="1" applyFont="1" applyFill="1" applyBorder="1" applyAlignment="1">
      <alignment horizontal="center"/>
    </xf>
    <xf numFmtId="0" fontId="1" fillId="33" borderId="24" xfId="0" applyNumberFormat="1" applyFont="1" applyFill="1" applyBorder="1" applyAlignment="1">
      <alignment horizontal="center"/>
    </xf>
    <xf numFmtId="0" fontId="0" fillId="0" borderId="28" xfId="42" applyNumberFormat="1" applyFont="1" applyBorder="1" applyAlignment="1" applyProtection="1">
      <alignment horizontal="center"/>
      <protection/>
    </xf>
    <xf numFmtId="0" fontId="0" fillId="0" borderId="25" xfId="42" applyNumberFormat="1" applyFont="1" applyBorder="1" applyAlignment="1" applyProtection="1">
      <alignment horizontal="center"/>
      <protection/>
    </xf>
    <xf numFmtId="0" fontId="0" fillId="33" borderId="33" xfId="0" applyNumberFormat="1" applyFont="1" applyFill="1" applyBorder="1" applyAlignment="1">
      <alignment horizontal="center"/>
    </xf>
    <xf numFmtId="0" fontId="0" fillId="0" borderId="38" xfId="42" applyNumberFormat="1" applyFont="1" applyBorder="1" applyAlignment="1" applyProtection="1">
      <alignment horizontal="center"/>
      <protection/>
    </xf>
    <xf numFmtId="0" fontId="0" fillId="0" borderId="23" xfId="42" applyNumberFormat="1" applyFont="1" applyBorder="1" applyAlignment="1" applyProtection="1">
      <alignment horizontal="center"/>
      <protection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22" xfId="42" applyFont="1" applyFill="1" applyBorder="1" applyAlignment="1" applyProtection="1">
      <alignment horizontal="center"/>
      <protection/>
    </xf>
    <xf numFmtId="0" fontId="9" fillId="0" borderId="0" xfId="42" applyFont="1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10" fillId="0" borderId="0" xfId="42" applyFont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/>
    </xf>
    <xf numFmtId="0" fontId="7" fillId="0" borderId="43" xfId="42" applyFont="1" applyBorder="1" applyAlignment="1" applyProtection="1">
      <alignment vertical="center" wrapText="1"/>
      <protection/>
    </xf>
    <xf numFmtId="0" fontId="12" fillId="0" borderId="0" xfId="0" applyFont="1" applyAlignment="1">
      <alignment horizontal="center" vertical="center"/>
    </xf>
    <xf numFmtId="0" fontId="1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44" xfId="42" applyFont="1" applyBorder="1" applyAlignment="1" applyProtection="1">
      <alignment horizontal="center"/>
      <protection/>
    </xf>
    <xf numFmtId="0" fontId="0" fillId="0" borderId="45" xfId="42" applyFont="1" applyBorder="1" applyAlignment="1" applyProtection="1">
      <alignment horizontal="center"/>
      <protection/>
    </xf>
    <xf numFmtId="0" fontId="0" fillId="0" borderId="46" xfId="42" applyFont="1" applyBorder="1" applyAlignment="1" applyProtection="1">
      <alignment horizontal="center"/>
      <protection/>
    </xf>
    <xf numFmtId="0" fontId="0" fillId="33" borderId="43" xfId="0" applyFont="1" applyFill="1" applyBorder="1" applyAlignment="1">
      <alignment horizontal="center"/>
    </xf>
    <xf numFmtId="0" fontId="1" fillId="0" borderId="44" xfId="42" applyNumberFormat="1" applyFont="1" applyBorder="1" applyAlignment="1" applyProtection="1">
      <alignment horizontal="center"/>
      <protection/>
    </xf>
    <xf numFmtId="0" fontId="0" fillId="0" borderId="45" xfId="42" applyNumberFormat="1" applyFont="1" applyBorder="1" applyAlignment="1" applyProtection="1">
      <alignment horizontal="center"/>
      <protection/>
    </xf>
    <xf numFmtId="0" fontId="1" fillId="0" borderId="46" xfId="42" applyNumberFormat="1" applyFont="1" applyBorder="1" applyAlignment="1" applyProtection="1">
      <alignment horizontal="center"/>
      <protection/>
    </xf>
    <xf numFmtId="0" fontId="1" fillId="33" borderId="46" xfId="0" applyNumberFormat="1" applyFont="1" applyFill="1" applyBorder="1" applyAlignment="1">
      <alignment horizontal="center"/>
    </xf>
    <xf numFmtId="0" fontId="0" fillId="33" borderId="29" xfId="0" applyNumberFormat="1" applyFont="1" applyFill="1" applyBorder="1" applyAlignment="1">
      <alignment horizontal="center"/>
    </xf>
    <xf numFmtId="0" fontId="1" fillId="33" borderId="13" xfId="0" applyNumberFormat="1" applyFont="1" applyFill="1" applyBorder="1" applyAlignment="1">
      <alignment horizontal="center"/>
    </xf>
    <xf numFmtId="0" fontId="0" fillId="33" borderId="17" xfId="0" applyNumberFormat="1" applyFont="1" applyFill="1" applyBorder="1" applyAlignment="1">
      <alignment horizontal="center"/>
    </xf>
    <xf numFmtId="0" fontId="1" fillId="0" borderId="47" xfId="42" applyNumberFormat="1" applyFont="1" applyBorder="1" applyAlignment="1" applyProtection="1">
      <alignment horizontal="center"/>
      <protection/>
    </xf>
    <xf numFmtId="0" fontId="0" fillId="0" borderId="36" xfId="42" applyNumberFormat="1" applyFont="1" applyBorder="1" applyAlignment="1" applyProtection="1">
      <alignment horizontal="center"/>
      <protection/>
    </xf>
    <xf numFmtId="0" fontId="0" fillId="0" borderId="47" xfId="42" applyNumberFormat="1" applyFont="1" applyBorder="1" applyAlignment="1" applyProtection="1">
      <alignment horizontal="center"/>
      <protection/>
    </xf>
    <xf numFmtId="0" fontId="0" fillId="0" borderId="37" xfId="42" applyNumberFormat="1" applyFont="1" applyBorder="1" applyAlignment="1" applyProtection="1">
      <alignment horizontal="center"/>
      <protection/>
    </xf>
    <xf numFmtId="0" fontId="2" fillId="0" borderId="0" xfId="42" applyFont="1" applyAlignment="1" applyProtection="1">
      <alignment horizontal="center" vertical="center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18" fillId="0" borderId="1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3" fillId="0" borderId="0" xfId="0" applyNumberFormat="1" applyFont="1" applyAlignment="1">
      <alignment/>
    </xf>
    <xf numFmtId="0" fontId="0" fillId="0" borderId="11" xfId="42" applyFont="1" applyBorder="1" applyAlignment="1" applyProtection="1">
      <alignment horizontal="center" vertical="center" wrapText="1"/>
      <protection/>
    </xf>
    <xf numFmtId="0" fontId="0" fillId="0" borderId="35" xfId="42" applyFont="1" applyBorder="1" applyAlignment="1" applyProtection="1">
      <alignment horizontal="center" vertical="center" wrapText="1"/>
      <protection/>
    </xf>
    <xf numFmtId="49" fontId="0" fillId="0" borderId="35" xfId="0" applyNumberForma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48" xfId="0" applyNumberFormat="1" applyBorder="1" applyAlignment="1">
      <alignment horizontal="center" vertical="center"/>
    </xf>
    <xf numFmtId="49" fontId="0" fillId="0" borderId="49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/>
    </xf>
    <xf numFmtId="0" fontId="17" fillId="0" borderId="0" xfId="42" applyFont="1" applyAlignment="1" applyProtection="1">
      <alignment/>
      <protection/>
    </xf>
    <xf numFmtId="0" fontId="3" fillId="0" borderId="5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horizontal="center" vertical="center" wrapText="1"/>
    </xf>
    <xf numFmtId="0" fontId="3" fillId="34" borderId="50" xfId="0" applyFont="1" applyFill="1" applyBorder="1" applyAlignment="1">
      <alignment horizontal="center" vertical="center" wrapText="1"/>
    </xf>
    <xf numFmtId="0" fontId="0" fillId="0" borderId="51" xfId="42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>
      <alignment horizontal="center" vertical="center" wrapText="1"/>
    </xf>
    <xf numFmtId="0" fontId="3" fillId="0" borderId="50" xfId="42" applyFont="1" applyBorder="1" applyAlignment="1" applyProtection="1">
      <alignment horizontal="left" vertical="center" wrapText="1"/>
      <protection/>
    </xf>
    <xf numFmtId="0" fontId="5" fillId="0" borderId="50" xfId="0" applyFont="1" applyBorder="1" applyAlignment="1">
      <alignment horizontal="left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0" fillId="0" borderId="51" xfId="42" applyFont="1" applyBorder="1" applyAlignment="1" applyProtection="1">
      <alignment horizontal="center" vertical="center" wrapText="1"/>
      <protection/>
    </xf>
    <xf numFmtId="0" fontId="0" fillId="0" borderId="50" xfId="42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49" fontId="5" fillId="0" borderId="50" xfId="0" applyNumberFormat="1" applyFont="1" applyBorder="1" applyAlignment="1">
      <alignment horizontal="center" vertical="center" wrapText="1"/>
    </xf>
    <xf numFmtId="0" fontId="24" fillId="0" borderId="50" xfId="42" applyFont="1" applyBorder="1" applyAlignment="1" applyProtection="1">
      <alignment horizontal="center" vertical="center" wrapText="1"/>
      <protection/>
    </xf>
    <xf numFmtId="0" fontId="9" fillId="36" borderId="46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9" fillId="36" borderId="39" xfId="0" applyFont="1" applyFill="1" applyBorder="1" applyAlignment="1">
      <alignment horizontal="center" vertical="center" wrapText="1"/>
    </xf>
    <xf numFmtId="0" fontId="9" fillId="36" borderId="45" xfId="0" applyFont="1" applyFill="1" applyBorder="1" applyAlignment="1">
      <alignment horizontal="center" vertical="center" wrapText="1"/>
    </xf>
    <xf numFmtId="0" fontId="9" fillId="36" borderId="17" xfId="0" applyFont="1" applyFill="1" applyBorder="1" applyAlignment="1">
      <alignment horizontal="center" vertical="center" wrapText="1"/>
    </xf>
    <xf numFmtId="0" fontId="9" fillId="36" borderId="36" xfId="0" applyFont="1" applyFill="1" applyBorder="1" applyAlignment="1">
      <alignment horizontal="center" vertical="center" wrapText="1"/>
    </xf>
    <xf numFmtId="0" fontId="20" fillId="37" borderId="11" xfId="0" applyFont="1" applyFill="1" applyBorder="1" applyAlignment="1">
      <alignment horizontal="center" vertical="center"/>
    </xf>
    <xf numFmtId="0" fontId="20" fillId="37" borderId="26" xfId="0" applyFont="1" applyFill="1" applyBorder="1" applyAlignment="1">
      <alignment horizontal="center" vertical="center"/>
    </xf>
    <xf numFmtId="0" fontId="20" fillId="37" borderId="52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/>
    </xf>
    <xf numFmtId="0" fontId="20" fillId="35" borderId="26" xfId="0" applyFont="1" applyFill="1" applyBorder="1" applyAlignment="1">
      <alignment horizontal="center" vertical="center"/>
    </xf>
    <xf numFmtId="0" fontId="20" fillId="35" borderId="52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0" fontId="20" fillId="34" borderId="26" xfId="0" applyFont="1" applyFill="1" applyBorder="1" applyAlignment="1">
      <alignment horizontal="center" vertical="center"/>
    </xf>
    <xf numFmtId="0" fontId="20" fillId="34" borderId="52" xfId="0" applyFont="1" applyFill="1" applyBorder="1" applyAlignment="1">
      <alignment horizontal="center" vertical="center"/>
    </xf>
    <xf numFmtId="0" fontId="17" fillId="38" borderId="53" xfId="42" applyFont="1" applyFill="1" applyBorder="1" applyAlignment="1" applyProtection="1">
      <alignment horizontal="center" vertical="center" wrapText="1"/>
      <protection/>
    </xf>
    <xf numFmtId="0" fontId="17" fillId="38" borderId="54" xfId="42" applyFont="1" applyFill="1" applyBorder="1" applyAlignment="1" applyProtection="1">
      <alignment horizontal="center" vertical="center" wrapText="1"/>
      <protection/>
    </xf>
    <xf numFmtId="0" fontId="17" fillId="38" borderId="55" xfId="42" applyFont="1" applyFill="1" applyBorder="1" applyAlignment="1" applyProtection="1">
      <alignment horizontal="center" vertical="center" wrapText="1"/>
      <protection/>
    </xf>
    <xf numFmtId="0" fontId="0" fillId="0" borderId="13" xfId="42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11" fillId="35" borderId="53" xfId="42" applyFont="1" applyFill="1" applyBorder="1" applyAlignment="1" applyProtection="1">
      <alignment horizontal="center" vertical="center"/>
      <protection/>
    </xf>
    <xf numFmtId="0" fontId="11" fillId="35" borderId="54" xfId="42" applyFont="1" applyFill="1" applyBorder="1" applyAlignment="1" applyProtection="1">
      <alignment horizontal="center" vertical="center"/>
      <protection/>
    </xf>
    <xf numFmtId="0" fontId="11" fillId="35" borderId="55" xfId="42" applyFont="1" applyFill="1" applyBorder="1" applyAlignment="1" applyProtection="1">
      <alignment horizontal="center" vertical="center"/>
      <protection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7" fillId="0" borderId="0" xfId="42" applyFont="1" applyAlignment="1" applyProtection="1">
      <alignment horizontal="left"/>
      <protection/>
    </xf>
    <xf numFmtId="0" fontId="0" fillId="0" borderId="30" xfId="42" applyFont="1" applyBorder="1" applyAlignment="1" applyProtection="1">
      <alignment horizontal="center" vertical="center" wrapText="1"/>
      <protection/>
    </xf>
    <xf numFmtId="0" fontId="0" fillId="0" borderId="58" xfId="42" applyFont="1" applyBorder="1" applyAlignment="1" applyProtection="1">
      <alignment horizontal="center" vertical="center" wrapText="1"/>
      <protection/>
    </xf>
    <xf numFmtId="0" fontId="0" fillId="0" borderId="34" xfId="42" applyFont="1" applyBorder="1" applyAlignment="1" applyProtection="1">
      <alignment horizontal="center" vertical="center" wrapText="1"/>
      <protection/>
    </xf>
    <xf numFmtId="0" fontId="0" fillId="0" borderId="31" xfId="42" applyFont="1" applyBorder="1" applyAlignment="1" applyProtection="1">
      <alignment horizontal="center" vertical="center" wrapText="1"/>
      <protection/>
    </xf>
    <xf numFmtId="0" fontId="0" fillId="0" borderId="34" xfId="42" applyFont="1" applyBorder="1" applyAlignment="1" applyProtection="1">
      <alignment horizontal="center" vertical="center" wrapText="1"/>
      <protection/>
    </xf>
    <xf numFmtId="0" fontId="0" fillId="0" borderId="31" xfId="42" applyFont="1" applyBorder="1" applyAlignment="1" applyProtection="1">
      <alignment horizontal="center" vertical="center" wrapText="1"/>
      <protection/>
    </xf>
    <xf numFmtId="0" fontId="0" fillId="0" borderId="35" xfId="42" applyFont="1" applyBorder="1" applyAlignment="1" applyProtection="1">
      <alignment horizontal="center" vertical="center" wrapText="1"/>
      <protection/>
    </xf>
    <xf numFmtId="0" fontId="0" fillId="0" borderId="58" xfId="42" applyFont="1" applyBorder="1" applyAlignment="1" applyProtection="1">
      <alignment horizontal="center" vertical="center" wrapText="1"/>
      <protection/>
    </xf>
    <xf numFmtId="0" fontId="0" fillId="0" borderId="11" xfId="42" applyFont="1" applyBorder="1" applyAlignment="1" applyProtection="1">
      <alignment horizontal="center" vertical="center" wrapText="1"/>
      <protection/>
    </xf>
    <xf numFmtId="0" fontId="0" fillId="0" borderId="26" xfId="42" applyFont="1" applyBorder="1" applyAlignment="1" applyProtection="1">
      <alignment horizontal="center" vertical="center" wrapText="1"/>
      <protection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NumberFormat="1" applyFont="1" applyBorder="1" applyAlignment="1">
      <alignment horizontal="center" vertical="center" wrapText="1"/>
    </xf>
    <xf numFmtId="0" fontId="1" fillId="0" borderId="59" xfId="0" applyNumberFormat="1" applyFont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24" fillId="0" borderId="34" xfId="42" applyFont="1" applyBorder="1" applyAlignment="1" applyProtection="1">
      <alignment horizontal="center" vertical="center" wrapText="1"/>
      <protection/>
    </xf>
    <xf numFmtId="0" fontId="24" fillId="0" borderId="58" xfId="42" applyFont="1" applyBorder="1" applyAlignment="1" applyProtection="1">
      <alignment horizontal="center" vertical="center" wrapText="1"/>
      <protection/>
    </xf>
    <xf numFmtId="0" fontId="0" fillId="0" borderId="35" xfId="42" applyFont="1" applyBorder="1" applyAlignment="1" applyProtection="1">
      <alignment horizontal="center" vertical="center" wrapText="1"/>
      <protection/>
    </xf>
    <xf numFmtId="0" fontId="1" fillId="0" borderId="62" xfId="0" applyFont="1" applyBorder="1" applyAlignment="1">
      <alignment horizontal="center" vertical="center" wrapText="1"/>
    </xf>
    <xf numFmtId="0" fontId="3" fillId="0" borderId="60" xfId="42" applyFont="1" applyBorder="1" applyAlignment="1" applyProtection="1">
      <alignment horizontal="left" vertical="center" wrapText="1"/>
      <protection/>
    </xf>
    <xf numFmtId="0" fontId="5" fillId="0" borderId="59" xfId="0" applyFont="1" applyBorder="1" applyAlignment="1">
      <alignment horizontal="left" vertical="center" wrapText="1"/>
    </xf>
    <xf numFmtId="0" fontId="3" fillId="0" borderId="63" xfId="42" applyFont="1" applyBorder="1" applyAlignment="1" applyProtection="1">
      <alignment horizontal="left" vertical="center" wrapText="1"/>
      <protection/>
    </xf>
    <xf numFmtId="0" fontId="5" fillId="0" borderId="64" xfId="0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0" fontId="5" fillId="0" borderId="52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7" fillId="0" borderId="43" xfId="42" applyFont="1" applyBorder="1" applyAlignment="1" applyProtection="1">
      <alignment horizontal="center" vertical="center" wrapText="1"/>
      <protection/>
    </xf>
    <xf numFmtId="0" fontId="3" fillId="0" borderId="59" xfId="42" applyFont="1" applyBorder="1" applyAlignment="1" applyProtection="1">
      <alignment horizontal="left" vertical="center" wrapText="1"/>
      <protection/>
    </xf>
    <xf numFmtId="0" fontId="3" fillId="0" borderId="64" xfId="42" applyFont="1" applyBorder="1" applyAlignment="1" applyProtection="1">
      <alignment horizontal="left" vertical="center" wrapText="1"/>
      <protection/>
    </xf>
    <xf numFmtId="0" fontId="0" fillId="0" borderId="22" xfId="42" applyFont="1" applyBorder="1" applyAlignment="1" applyProtection="1">
      <alignment horizontal="center" vertical="center" wrapText="1"/>
      <protection/>
    </xf>
    <xf numFmtId="0" fontId="0" fillId="0" borderId="15" xfId="42" applyFont="1" applyBorder="1" applyAlignment="1" applyProtection="1">
      <alignment horizontal="center" vertical="center" wrapText="1"/>
      <protection/>
    </xf>
    <xf numFmtId="0" fontId="15" fillId="39" borderId="11" xfId="42" applyFont="1" applyFill="1" applyBorder="1" applyAlignment="1" applyProtection="1">
      <alignment horizontal="center" vertical="center"/>
      <protection/>
    </xf>
    <xf numFmtId="0" fontId="15" fillId="39" borderId="13" xfId="0" applyFont="1" applyFill="1" applyBorder="1" applyAlignment="1">
      <alignment horizontal="center" vertical="center"/>
    </xf>
    <xf numFmtId="0" fontId="15" fillId="39" borderId="35" xfId="0" applyFont="1" applyFill="1" applyBorder="1" applyAlignment="1">
      <alignment horizontal="center" vertical="center"/>
    </xf>
    <xf numFmtId="0" fontId="2" fillId="0" borderId="0" xfId="42" applyFont="1" applyBorder="1" applyAlignment="1" applyProtection="1">
      <alignment horizontal="right" vertical="center" wrapText="1"/>
      <protection/>
    </xf>
    <xf numFmtId="0" fontId="2" fillId="40" borderId="53" xfId="42" applyNumberFormat="1" applyFont="1" applyFill="1" applyBorder="1" applyAlignment="1" applyProtection="1">
      <alignment horizontal="center" vertical="center" wrapText="1"/>
      <protection/>
    </xf>
    <xf numFmtId="0" fontId="2" fillId="40" borderId="54" xfId="42" applyNumberFormat="1" applyFont="1" applyFill="1" applyBorder="1" applyAlignment="1" applyProtection="1">
      <alignment horizontal="center" vertical="center" wrapText="1"/>
      <protection/>
    </xf>
    <xf numFmtId="0" fontId="2" fillId="40" borderId="55" xfId="42" applyNumberFormat="1" applyFont="1" applyFill="1" applyBorder="1" applyAlignment="1" applyProtection="1">
      <alignment horizontal="center" vertical="center" wrapText="1"/>
      <protection/>
    </xf>
    <xf numFmtId="0" fontId="3" fillId="0" borderId="65" xfId="42" applyFont="1" applyBorder="1" applyAlignment="1" applyProtection="1">
      <alignment horizontal="left" vertical="center" wrapText="1"/>
      <protection/>
    </xf>
    <xf numFmtId="0" fontId="3" fillId="0" borderId="36" xfId="42" applyFont="1" applyBorder="1" applyAlignment="1" applyProtection="1">
      <alignment horizontal="left" vertical="center" wrapText="1"/>
      <protection/>
    </xf>
    <xf numFmtId="0" fontId="0" fillId="0" borderId="26" xfId="42" applyFont="1" applyBorder="1" applyAlignment="1" applyProtection="1">
      <alignment horizontal="center" vertical="center" wrapText="1"/>
      <protection/>
    </xf>
    <xf numFmtId="0" fontId="0" fillId="0" borderId="15" xfId="42" applyFont="1" applyBorder="1" applyAlignment="1" applyProtection="1">
      <alignment horizontal="center" vertical="center" wrapText="1"/>
      <protection/>
    </xf>
    <xf numFmtId="0" fontId="5" fillId="0" borderId="66" xfId="0" applyFont="1" applyBorder="1" applyAlignment="1">
      <alignment horizontal="left" vertical="center" wrapText="1"/>
    </xf>
    <xf numFmtId="0" fontId="5" fillId="0" borderId="67" xfId="0" applyFont="1" applyBorder="1" applyAlignment="1">
      <alignment horizontal="left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  <xf numFmtId="0" fontId="0" fillId="0" borderId="52" xfId="42" applyFont="1" applyBorder="1" applyAlignment="1" applyProtection="1">
      <alignment horizontal="center" vertical="center" wrapText="1"/>
      <protection/>
    </xf>
    <xf numFmtId="0" fontId="1" fillId="0" borderId="66" xfId="0" applyNumberFormat="1" applyFont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1" fillId="0" borderId="59" xfId="0" applyNumberFormat="1" applyFont="1" applyFill="1" applyBorder="1" applyAlignment="1">
      <alignment horizontal="center" vertical="center" wrapText="1"/>
    </xf>
    <xf numFmtId="0" fontId="1" fillId="0" borderId="66" xfId="0" applyNumberFormat="1" applyFont="1" applyFill="1" applyBorder="1" applyAlignment="1">
      <alignment horizontal="center" vertical="center" wrapText="1"/>
    </xf>
    <xf numFmtId="0" fontId="0" fillId="0" borderId="52" xfId="42" applyFont="1" applyBorder="1" applyAlignment="1" applyProtection="1">
      <alignment horizontal="center" vertical="center" wrapText="1"/>
      <protection/>
    </xf>
    <xf numFmtId="0" fontId="0" fillId="0" borderId="11" xfId="42" applyFont="1" applyBorder="1" applyAlignment="1" applyProtection="1">
      <alignment horizontal="center" vertical="center" wrapText="1"/>
      <protection/>
    </xf>
    <xf numFmtId="0" fontId="0" fillId="0" borderId="26" xfId="42" applyFont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0" fillId="0" borderId="13" xfId="0" applyBorder="1" applyAlignment="1">
      <alignment horizontal="center"/>
    </xf>
    <xf numFmtId="49" fontId="1" fillId="0" borderId="60" xfId="0" applyNumberFormat="1" applyFont="1" applyBorder="1" applyAlignment="1">
      <alignment horizontal="center" vertical="center" wrapText="1"/>
    </xf>
    <xf numFmtId="49" fontId="1" fillId="0" borderId="59" xfId="0" applyNumberFormat="1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49" fontId="5" fillId="0" borderId="71" xfId="0" applyNumberFormat="1" applyFont="1" applyBorder="1" applyAlignment="1">
      <alignment horizontal="center" vertical="center" wrapText="1"/>
    </xf>
    <xf numFmtId="49" fontId="3" fillId="0" borderId="71" xfId="0" applyNumberFormat="1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12" xfId="42" applyFont="1" applyBorder="1" applyAlignment="1" applyProtection="1">
      <alignment horizontal="left" vertical="center" wrapText="1"/>
      <protection/>
    </xf>
    <xf numFmtId="0" fontId="3" fillId="0" borderId="16" xfId="42" applyFont="1" applyBorder="1" applyAlignment="1" applyProtection="1">
      <alignment horizontal="left" vertical="center" wrapText="1"/>
      <protection/>
    </xf>
    <xf numFmtId="0" fontId="3" fillId="0" borderId="25" xfId="0" applyFont="1" applyBorder="1" applyAlignment="1">
      <alignment horizontal="center" vertical="center" wrapText="1"/>
    </xf>
    <xf numFmtId="0" fontId="3" fillId="0" borderId="23" xfId="42" applyFont="1" applyBorder="1" applyAlignment="1" applyProtection="1">
      <alignment horizontal="left" vertical="center" wrapText="1"/>
      <protection/>
    </xf>
    <xf numFmtId="0" fontId="3" fillId="0" borderId="25" xfId="42" applyFont="1" applyBorder="1" applyAlignment="1" applyProtection="1">
      <alignment horizontal="left" vertical="center" wrapText="1"/>
      <protection/>
    </xf>
    <xf numFmtId="0" fontId="3" fillId="0" borderId="50" xfId="0" applyFont="1" applyBorder="1" applyAlignment="1">
      <alignment horizontal="left" vertical="center" wrapText="1"/>
    </xf>
    <xf numFmtId="0" fontId="3" fillId="0" borderId="7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0" fontId="0" fillId="0" borderId="45" xfId="42" applyFont="1" applyBorder="1" applyAlignment="1" applyProtection="1">
      <alignment horizontal="center" vertical="center" wrapText="1"/>
      <protection/>
    </xf>
    <xf numFmtId="0" fontId="0" fillId="0" borderId="47" xfId="42" applyFont="1" applyBorder="1" applyAlignment="1" applyProtection="1">
      <alignment horizontal="center" vertical="center" wrapText="1"/>
      <protection/>
    </xf>
    <xf numFmtId="0" fontId="0" fillId="0" borderId="36" xfId="42" applyFont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47" xfId="0" applyFont="1" applyBorder="1" applyAlignment="1">
      <alignment horizontal="center" vertical="center" wrapText="1"/>
    </xf>
    <xf numFmtId="0" fontId="6" fillId="0" borderId="47" xfId="42" applyFont="1" applyBorder="1" applyAlignment="1" applyProtection="1">
      <alignment horizontal="center" vertical="center" wrapText="1"/>
      <protection/>
    </xf>
    <xf numFmtId="0" fontId="6" fillId="0" borderId="36" xfId="42" applyFont="1" applyBorder="1" applyAlignment="1" applyProtection="1">
      <alignment horizontal="center" vertical="center" wrapText="1"/>
      <protection/>
    </xf>
    <xf numFmtId="0" fontId="24" fillId="0" borderId="47" xfId="42" applyFont="1" applyBorder="1" applyAlignment="1" applyProtection="1">
      <alignment horizontal="center" vertical="center" wrapText="1"/>
      <protection/>
    </xf>
    <xf numFmtId="0" fontId="24" fillId="0" borderId="36" xfId="42" applyFont="1" applyBorder="1" applyAlignment="1" applyProtection="1">
      <alignment horizontal="center" vertical="center" wrapText="1"/>
      <protection/>
    </xf>
    <xf numFmtId="49" fontId="5" fillId="0" borderId="50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2" fillId="0" borderId="30" xfId="42" applyFont="1" applyBorder="1" applyAlignment="1" applyProtection="1">
      <alignment horizontal="right" vertical="center" wrapText="1"/>
      <protection/>
    </xf>
    <xf numFmtId="0" fontId="11" fillId="39" borderId="11" xfId="0" applyFont="1" applyFill="1" applyBorder="1" applyAlignment="1">
      <alignment horizontal="center" vertical="center"/>
    </xf>
    <xf numFmtId="0" fontId="11" fillId="39" borderId="13" xfId="0" applyFont="1" applyFill="1" applyBorder="1" applyAlignment="1">
      <alignment horizontal="center" vertical="center"/>
    </xf>
    <xf numFmtId="0" fontId="11" fillId="39" borderId="35" xfId="0" applyFont="1" applyFill="1" applyBorder="1" applyAlignment="1">
      <alignment horizontal="center" vertical="center"/>
    </xf>
    <xf numFmtId="0" fontId="0" fillId="0" borderId="0" xfId="42" applyFont="1" applyBorder="1" applyAlignment="1" applyProtection="1">
      <alignment horizontal="center" vertical="center" wrapText="1"/>
      <protection/>
    </xf>
    <xf numFmtId="0" fontId="0" fillId="0" borderId="3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50" xfId="0" applyNumberFormat="1" applyFont="1" applyBorder="1" applyAlignment="1">
      <alignment horizontal="center" vertical="center" wrapText="1"/>
    </xf>
    <xf numFmtId="0" fontId="3" fillId="36" borderId="5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50" xfId="0" applyNumberFormat="1" applyFont="1" applyBorder="1" applyAlignment="1">
      <alignment horizontal="left" vertical="center" wrapText="1"/>
    </xf>
    <xf numFmtId="0" fontId="22" fillId="36" borderId="50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left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7" fillId="0" borderId="0" xfId="42" applyFont="1" applyAlignment="1" applyProtection="1">
      <alignment horizontal="center" vertical="center" wrapText="1"/>
      <protection/>
    </xf>
    <xf numFmtId="0" fontId="3" fillId="0" borderId="64" xfId="0" applyNumberFormat="1" applyFont="1" applyBorder="1" applyAlignment="1">
      <alignment horizontal="center" vertical="center" wrapText="1"/>
    </xf>
    <xf numFmtId="0" fontId="3" fillId="36" borderId="64" xfId="0" applyFont="1" applyFill="1" applyBorder="1" applyAlignment="1">
      <alignment vertical="center" wrapText="1"/>
    </xf>
    <xf numFmtId="49" fontId="23" fillId="36" borderId="50" xfId="0" applyNumberFormat="1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4" fontId="3" fillId="36" borderId="50" xfId="0" applyNumberFormat="1" applyFont="1" applyFill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left" vertical="center" wrapText="1"/>
    </xf>
    <xf numFmtId="14" fontId="22" fillId="36" borderId="50" xfId="0" applyNumberFormat="1" applyFont="1" applyFill="1" applyBorder="1" applyAlignment="1">
      <alignment horizontal="center" vertical="center" wrapText="1"/>
    </xf>
    <xf numFmtId="0" fontId="3" fillId="36" borderId="50" xfId="0" applyFont="1" applyFill="1" applyBorder="1" applyAlignment="1">
      <alignment horizontal="center" vertical="center" wrapText="1"/>
    </xf>
    <xf numFmtId="0" fontId="3" fillId="0" borderId="64" xfId="0" applyFont="1" applyBorder="1" applyAlignment="1">
      <alignment horizontal="left" vertical="center" wrapText="1"/>
    </xf>
    <xf numFmtId="0" fontId="3" fillId="0" borderId="6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4" fontId="3" fillId="0" borderId="2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38100</xdr:rowOff>
    </xdr:from>
    <xdr:to>
      <xdr:col>1</xdr:col>
      <xdr:colOff>1333500</xdr:colOff>
      <xdr:row>1</xdr:row>
      <xdr:rowOff>295275</xdr:rowOff>
    </xdr:to>
    <xdr:pic>
      <xdr:nvPicPr>
        <xdr:cNvPr id="1" name="Picture 30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8100"/>
          <a:ext cx="581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0</xdr:rowOff>
    </xdr:from>
    <xdr:to>
      <xdr:col>1</xdr:col>
      <xdr:colOff>561975</xdr:colOff>
      <xdr:row>2</xdr:row>
      <xdr:rowOff>0</xdr:rowOff>
    </xdr:to>
    <xdr:pic>
      <xdr:nvPicPr>
        <xdr:cNvPr id="2" name="Picture 34" descr="ГЕРБ В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0"/>
          <a:ext cx="5238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142875</xdr:colOff>
      <xdr:row>74</xdr:row>
      <xdr:rowOff>38100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238500" y="13401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0</xdr:rowOff>
    </xdr:from>
    <xdr:to>
      <xdr:col>2</xdr:col>
      <xdr:colOff>190500</xdr:colOff>
      <xdr:row>1</xdr:row>
      <xdr:rowOff>38100</xdr:rowOff>
    </xdr:to>
    <xdr:pic>
      <xdr:nvPicPr>
        <xdr:cNvPr id="1" name="Picture 6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0"/>
          <a:ext cx="390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28575</xdr:rowOff>
    </xdr:from>
    <xdr:to>
      <xdr:col>1</xdr:col>
      <xdr:colOff>38100</xdr:colOff>
      <xdr:row>2</xdr:row>
      <xdr:rowOff>0</xdr:rowOff>
    </xdr:to>
    <xdr:pic>
      <xdr:nvPicPr>
        <xdr:cNvPr id="2" name="Picture 7" descr="ГЕРБ В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8575"/>
          <a:ext cx="5238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1</xdr:col>
      <xdr:colOff>333375</xdr:colOff>
      <xdr:row>0</xdr:row>
      <xdr:rowOff>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504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276225</xdr:colOff>
      <xdr:row>2</xdr:row>
      <xdr:rowOff>57150</xdr:rowOff>
    </xdr:to>
    <xdr:pic>
      <xdr:nvPicPr>
        <xdr:cNvPr id="3" name="Picture 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111\Downloads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111\Downloads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юниорок 1993-94 г.р.</v>
          </cell>
        </row>
        <row r="3">
          <cell r="A3" t="str">
            <v>18-22 февраля 2013 г.   г.В.Пышма</v>
          </cell>
        </row>
        <row r="6">
          <cell r="A6" t="str">
            <v>Гл. судья, судья МК</v>
          </cell>
        </row>
        <row r="7">
          <cell r="G7" t="str">
            <v>А.Б.Рыбаков</v>
          </cell>
        </row>
        <row r="8">
          <cell r="G8" t="str">
            <v>/г.Чебоксары/</v>
          </cell>
        </row>
        <row r="9">
          <cell r="G9" t="str">
            <v>С.М.Тресикн</v>
          </cell>
        </row>
        <row r="10">
          <cell r="G10" t="str">
            <v>/г. Бийск/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39"/>
  <sheetViews>
    <sheetView zoomScalePageLayoutView="0" workbookViewId="0" topLeftCell="A25">
      <selection activeCell="A28" sqref="A28:I37"/>
    </sheetView>
  </sheetViews>
  <sheetFormatPr defaultColWidth="9.140625" defaultRowHeight="12.75"/>
  <cols>
    <col min="1" max="1" width="3.8515625" style="0" customWidth="1"/>
    <col min="2" max="2" width="9.00390625" style="0" customWidth="1"/>
    <col min="3" max="3" width="20.8515625" style="0" customWidth="1"/>
    <col min="5" max="5" width="11.140625" style="0" customWidth="1"/>
    <col min="6" max="6" width="20.28125" style="0" customWidth="1"/>
  </cols>
  <sheetData>
    <row r="1" ht="33" customHeight="1">
      <c r="F1" s="36"/>
    </row>
    <row r="2" spans="3:6" ht="26.25" customHeight="1">
      <c r="C2" s="32" t="s">
        <v>26</v>
      </c>
      <c r="F2" s="128" t="str">
        <f>'пр.взвешивания'!G3</f>
        <v>в.к. 48    кг</v>
      </c>
    </row>
    <row r="3" ht="25.5" customHeight="1">
      <c r="C3" s="31" t="s">
        <v>27</v>
      </c>
    </row>
    <row r="4" spans="1:9" ht="12.75">
      <c r="A4" s="153" t="s">
        <v>25</v>
      </c>
      <c r="B4" s="153" t="s">
        <v>0</v>
      </c>
      <c r="C4" s="155" t="s">
        <v>1</v>
      </c>
      <c r="D4" s="153" t="s">
        <v>2</v>
      </c>
      <c r="E4" s="153" t="s">
        <v>3</v>
      </c>
      <c r="F4" s="153" t="s">
        <v>13</v>
      </c>
      <c r="G4" s="153" t="s">
        <v>14</v>
      </c>
      <c r="H4" s="153" t="s">
        <v>15</v>
      </c>
      <c r="I4" s="153" t="s">
        <v>16</v>
      </c>
    </row>
    <row r="5" spans="1:9" ht="12.75">
      <c r="A5" s="154"/>
      <c r="B5" s="154"/>
      <c r="C5" s="154"/>
      <c r="D5" s="154"/>
      <c r="E5" s="154"/>
      <c r="F5" s="154"/>
      <c r="G5" s="154"/>
      <c r="H5" s="154"/>
      <c r="I5" s="154"/>
    </row>
    <row r="6" spans="1:9" ht="12.75">
      <c r="A6" s="157"/>
      <c r="B6" s="158">
        <v>5</v>
      </c>
      <c r="C6" s="160" t="str">
        <f>VLOOKUP(B6,'пр.взвешивания'!B1:I64,2,FALSE)</f>
        <v>БОБРИКОВА Дарья Николаевна</v>
      </c>
      <c r="D6" s="160" t="str">
        <f>VLOOKUP(B6,'пр.взвешивания'!B1:I53,3,FALSE)</f>
        <v>30.04.1995 КМС</v>
      </c>
      <c r="E6" s="164" t="str">
        <f>VLOOKUP(B6,'пр.взвешивания'!B1:I143,4,FALSE)</f>
        <v>ЦФО</v>
      </c>
      <c r="F6" s="165"/>
      <c r="G6" s="168"/>
      <c r="H6" s="156"/>
      <c r="I6" s="153"/>
    </row>
    <row r="7" spans="1:9" ht="12.75">
      <c r="A7" s="157"/>
      <c r="B7" s="159"/>
      <c r="C7" s="161"/>
      <c r="D7" s="161"/>
      <c r="E7" s="164"/>
      <c r="F7" s="166"/>
      <c r="G7" s="167"/>
      <c r="H7" s="156"/>
      <c r="I7" s="153"/>
    </row>
    <row r="8" spans="1:9" ht="12.75">
      <c r="A8" s="162"/>
      <c r="B8" s="163">
        <v>13</v>
      </c>
      <c r="C8" s="160" t="str">
        <f>VLOOKUP(B8,'пр.взвешивания'!B1:I66,2,FALSE)</f>
        <v>ЛАВРЕНТЬЕВА Эдера Юрьевна</v>
      </c>
      <c r="D8" s="160" t="str">
        <f>VLOOKUP(B8,'пр.взвешивания'!B1:I55,3,FALSE)</f>
        <v>09.01.1995 КМС</v>
      </c>
      <c r="E8" s="164" t="str">
        <f>VLOOKUP(B8,'пр.взвешивания'!B1:I145,4,FALSE)</f>
        <v>ПФО</v>
      </c>
      <c r="F8" s="165"/>
      <c r="G8" s="167"/>
      <c r="H8" s="153"/>
      <c r="I8" s="153"/>
    </row>
    <row r="9" spans="1:9" ht="12.75">
      <c r="A9" s="162"/>
      <c r="B9" s="159"/>
      <c r="C9" s="161"/>
      <c r="D9" s="161"/>
      <c r="E9" s="164"/>
      <c r="F9" s="166"/>
      <c r="G9" s="167"/>
      <c r="H9" s="153"/>
      <c r="I9" s="153"/>
    </row>
    <row r="10" ht="28.5" customHeight="1">
      <c r="E10" s="33" t="s">
        <v>28</v>
      </c>
    </row>
    <row r="11" spans="5:9" ht="19.5" customHeight="1">
      <c r="E11" s="33" t="s">
        <v>7</v>
      </c>
      <c r="F11" s="34"/>
      <c r="G11" s="34"/>
      <c r="H11" s="34"/>
      <c r="I11" s="34"/>
    </row>
    <row r="12" ht="19.5" customHeight="1">
      <c r="E12" s="33" t="s">
        <v>8</v>
      </c>
    </row>
    <row r="13" spans="5:9" ht="19.5" customHeight="1">
      <c r="E13" s="33"/>
      <c r="F13" s="1"/>
      <c r="G13" s="1"/>
      <c r="H13" s="1"/>
      <c r="I13" s="1"/>
    </row>
    <row r="14" spans="5:9" ht="19.5" customHeight="1">
      <c r="E14" s="2"/>
      <c r="F14" s="2"/>
      <c r="G14" s="2"/>
      <c r="H14" s="2"/>
      <c r="I14" s="2"/>
    </row>
    <row r="15" spans="3:6" ht="21" customHeight="1">
      <c r="C15" s="31" t="s">
        <v>34</v>
      </c>
      <c r="E15" s="33"/>
      <c r="F15" s="128" t="str">
        <f>F2</f>
        <v>в.к. 48    кг</v>
      </c>
    </row>
    <row r="16" spans="1:9" ht="12.75">
      <c r="A16" s="153" t="s">
        <v>25</v>
      </c>
      <c r="B16" s="153" t="s">
        <v>0</v>
      </c>
      <c r="C16" s="155" t="s">
        <v>1</v>
      </c>
      <c r="D16" s="153" t="s">
        <v>2</v>
      </c>
      <c r="E16" s="153" t="s">
        <v>3</v>
      </c>
      <c r="F16" s="153" t="s">
        <v>13</v>
      </c>
      <c r="G16" s="153" t="s">
        <v>14</v>
      </c>
      <c r="H16" s="153" t="s">
        <v>15</v>
      </c>
      <c r="I16" s="153" t="s">
        <v>16</v>
      </c>
    </row>
    <row r="17" spans="1:9" ht="12.75">
      <c r="A17" s="154"/>
      <c r="B17" s="154"/>
      <c r="C17" s="154"/>
      <c r="D17" s="154"/>
      <c r="E17" s="154"/>
      <c r="F17" s="154"/>
      <c r="G17" s="154"/>
      <c r="H17" s="154"/>
      <c r="I17" s="154"/>
    </row>
    <row r="18" spans="1:9" ht="12.75">
      <c r="A18" s="157"/>
      <c r="B18" s="158">
        <f>'пр. хода'!L28</f>
        <v>12</v>
      </c>
      <c r="C18" s="160" t="str">
        <f>VLOOKUP(B18,'пр.взвешивания'!B1:I76,2,FALSE)</f>
        <v>ФРИХЕРТ Эрна Владимировна</v>
      </c>
      <c r="D18" s="160" t="str">
        <f>VLOOKUP(B18,'пр.взвешивания'!B1:I65,3,FALSE)</f>
        <v>30.09.1993 КМС</v>
      </c>
      <c r="E18" s="164" t="str">
        <f>VLOOKUP(B18,'пр.взвешивания'!B1:I155,4,FALSE)</f>
        <v>УФО</v>
      </c>
      <c r="F18" s="167"/>
      <c r="G18" s="168"/>
      <c r="H18" s="156" t="s">
        <v>33</v>
      </c>
      <c r="I18" s="153"/>
    </row>
    <row r="19" spans="1:9" ht="12.75">
      <c r="A19" s="157"/>
      <c r="B19" s="159"/>
      <c r="C19" s="161"/>
      <c r="D19" s="161"/>
      <c r="E19" s="164"/>
      <c r="F19" s="167"/>
      <c r="G19" s="167"/>
      <c r="H19" s="156"/>
      <c r="I19" s="153"/>
    </row>
    <row r="20" spans="1:9" ht="12.75">
      <c r="A20" s="162"/>
      <c r="B20" s="163">
        <f>'пр. хода'!L30</f>
        <v>1</v>
      </c>
      <c r="C20" s="160" t="str">
        <f>VLOOKUP(B20,'пр.взвешивания'!B1:I78,2,FALSE)</f>
        <v>ЯКУПОВА Эльвира Мухтаровна</v>
      </c>
      <c r="D20" s="160" t="str">
        <f>VLOOKUP(B20,'пр.взвешивания'!B1:I67,3,FALSE)</f>
        <v>26.05.1993 кмс</v>
      </c>
      <c r="E20" s="164" t="str">
        <f>VLOOKUP(B20,'пр.взвешивания'!B1:I157,4,FALSE)</f>
        <v>ПФО</v>
      </c>
      <c r="F20" s="167"/>
      <c r="G20" s="167"/>
      <c r="H20" s="153">
        <v>0</v>
      </c>
      <c r="I20" s="153"/>
    </row>
    <row r="21" spans="1:9" ht="12.75">
      <c r="A21" s="162"/>
      <c r="B21" s="159"/>
      <c r="C21" s="161"/>
      <c r="D21" s="161"/>
      <c r="E21" s="164"/>
      <c r="F21" s="167"/>
      <c r="G21" s="167"/>
      <c r="H21" s="153"/>
      <c r="I21" s="153"/>
    </row>
    <row r="22" ht="24.75" customHeight="1">
      <c r="E22" s="33" t="s">
        <v>28</v>
      </c>
    </row>
    <row r="23" spans="5:9" ht="24.75" customHeight="1">
      <c r="E23" s="33" t="s">
        <v>7</v>
      </c>
      <c r="F23" s="34"/>
      <c r="G23" s="34"/>
      <c r="H23" s="34"/>
      <c r="I23" s="34"/>
    </row>
    <row r="24" ht="24.75" customHeight="1">
      <c r="E24" s="33" t="s">
        <v>8</v>
      </c>
    </row>
    <row r="25" spans="5:9" ht="24.75" customHeight="1">
      <c r="E25" s="33"/>
      <c r="F25" s="1"/>
      <c r="G25" s="1"/>
      <c r="H25" s="1"/>
      <c r="I25" s="1"/>
    </row>
    <row r="26" spans="6:9" ht="12.75">
      <c r="F26" s="2"/>
      <c r="G26" s="2"/>
      <c r="H26" s="2"/>
      <c r="I26" s="2"/>
    </row>
    <row r="28" spans="3:6" ht="38.25" customHeight="1">
      <c r="C28" s="35" t="s">
        <v>29</v>
      </c>
      <c r="F28" s="128" t="str">
        <f>F15</f>
        <v>в.к. 48    кг</v>
      </c>
    </row>
    <row r="29" spans="1:9" ht="12.75">
      <c r="A29" s="153" t="s">
        <v>25</v>
      </c>
      <c r="B29" s="153" t="s">
        <v>0</v>
      </c>
      <c r="C29" s="155" t="s">
        <v>1</v>
      </c>
      <c r="D29" s="153" t="s">
        <v>2</v>
      </c>
      <c r="E29" s="153" t="s">
        <v>3</v>
      </c>
      <c r="F29" s="153" t="s">
        <v>13</v>
      </c>
      <c r="G29" s="153" t="s">
        <v>14</v>
      </c>
      <c r="H29" s="153" t="s">
        <v>15</v>
      </c>
      <c r="I29" s="153" t="s">
        <v>16</v>
      </c>
    </row>
    <row r="30" spans="1:9" ht="12.75">
      <c r="A30" s="154"/>
      <c r="B30" s="154"/>
      <c r="C30" s="154"/>
      <c r="D30" s="154"/>
      <c r="E30" s="154"/>
      <c r="F30" s="154"/>
      <c r="G30" s="154"/>
      <c r="H30" s="154"/>
      <c r="I30" s="154"/>
    </row>
    <row r="31" spans="1:9" ht="12.75">
      <c r="A31" s="157"/>
      <c r="B31" s="153">
        <v>13</v>
      </c>
      <c r="C31" s="160" t="str">
        <f>VLOOKUP(B31,'пр.взвешивания'!B1:I89,2,FALSE)</f>
        <v>ЛАВРЕНТЬЕВА Эдера Юрьевна</v>
      </c>
      <c r="D31" s="160" t="str">
        <f>VLOOKUP(B31,'пр.взвешивания'!B1:I78,3,FALSE)</f>
        <v>09.01.1995 КМС</v>
      </c>
      <c r="E31" s="164" t="str">
        <f>VLOOKUP(B31,'пр.взвешивания'!B1:I168,5,FALSE)</f>
        <v>Чувашская, Чебоксары</v>
      </c>
      <c r="F31" s="167"/>
      <c r="G31" s="168"/>
      <c r="H31" s="156"/>
      <c r="I31" s="153"/>
    </row>
    <row r="32" spans="1:9" ht="12.75">
      <c r="A32" s="157"/>
      <c r="B32" s="153"/>
      <c r="C32" s="161"/>
      <c r="D32" s="161"/>
      <c r="E32" s="164"/>
      <c r="F32" s="167"/>
      <c r="G32" s="167"/>
      <c r="H32" s="156"/>
      <c r="I32" s="153"/>
    </row>
    <row r="33" spans="1:9" ht="12.75">
      <c r="A33" s="162"/>
      <c r="B33" s="153">
        <v>1</v>
      </c>
      <c r="C33" s="160" t="str">
        <f>VLOOKUP(B33,'пр.взвешивания'!B1:I91,2,FALSE)</f>
        <v>ЯКУПОВА Эльвира Мухтаровна</v>
      </c>
      <c r="D33" s="160" t="str">
        <f>VLOOKUP(B33,'пр.взвешивания'!B1:I80,3,FALSE)</f>
        <v>26.05.1993 кмс</v>
      </c>
      <c r="E33" s="169" t="str">
        <f>VLOOKUP(B33,'пр.взвешивания'!B1:I170,5,FALSE)</f>
        <v>Башкортостан Стерлитамак МО</v>
      </c>
      <c r="F33" s="167"/>
      <c r="G33" s="167"/>
      <c r="H33" s="153"/>
      <c r="I33" s="153"/>
    </row>
    <row r="34" spans="1:9" ht="12.75">
      <c r="A34" s="162"/>
      <c r="B34" s="153"/>
      <c r="C34" s="161"/>
      <c r="D34" s="161"/>
      <c r="E34" s="169"/>
      <c r="F34" s="167"/>
      <c r="G34" s="167"/>
      <c r="H34" s="153"/>
      <c r="I34" s="153"/>
    </row>
    <row r="35" ht="24.75" customHeight="1">
      <c r="E35" s="33" t="s">
        <v>28</v>
      </c>
    </row>
    <row r="36" spans="5:9" ht="24.75" customHeight="1">
      <c r="E36" s="33" t="s">
        <v>7</v>
      </c>
      <c r="F36" s="34"/>
      <c r="G36" s="34"/>
      <c r="H36" s="34"/>
      <c r="I36" s="34"/>
    </row>
    <row r="37" ht="24.75" customHeight="1">
      <c r="E37" s="33" t="s">
        <v>8</v>
      </c>
    </row>
    <row r="38" spans="5:9" ht="24.75" customHeight="1">
      <c r="E38" s="33"/>
      <c r="F38" s="1"/>
      <c r="G38" s="1"/>
      <c r="H38" s="1"/>
      <c r="I38" s="1"/>
    </row>
    <row r="39" spans="6:9" ht="24.75" customHeight="1">
      <c r="F39" s="2"/>
      <c r="G39" s="2"/>
      <c r="H39" s="2"/>
      <c r="I39" s="2"/>
    </row>
    <row r="40" ht="24.75" customHeight="1"/>
    <row r="41" ht="24.75" customHeight="1"/>
    <row r="42" ht="24.75" customHeight="1"/>
  </sheetData>
  <sheetProtection/>
  <mergeCells count="81">
    <mergeCell ref="H33:H34"/>
    <mergeCell ref="I33:I34"/>
    <mergeCell ref="G31:G32"/>
    <mergeCell ref="H31:H32"/>
    <mergeCell ref="I31:I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8:H9"/>
    <mergeCell ref="E6:E7"/>
    <mergeCell ref="F6:F7"/>
    <mergeCell ref="G6:G7"/>
    <mergeCell ref="A16:A17"/>
    <mergeCell ref="B16:B17"/>
    <mergeCell ref="C16:C17"/>
    <mergeCell ref="D16:D17"/>
    <mergeCell ref="E16:E17"/>
    <mergeCell ref="F16:F17"/>
    <mergeCell ref="A8:A9"/>
    <mergeCell ref="B8:B9"/>
    <mergeCell ref="C8:C9"/>
    <mergeCell ref="D8:D9"/>
    <mergeCell ref="I4:I5"/>
    <mergeCell ref="I6:I7"/>
    <mergeCell ref="I8:I9"/>
    <mergeCell ref="E8:E9"/>
    <mergeCell ref="F8:F9"/>
    <mergeCell ref="G8:G9"/>
    <mergeCell ref="G4:G5"/>
    <mergeCell ref="H4:H5"/>
    <mergeCell ref="H6:H7"/>
    <mergeCell ref="A6:A7"/>
    <mergeCell ref="B6:B7"/>
    <mergeCell ref="C6:C7"/>
    <mergeCell ref="D6:D7"/>
    <mergeCell ref="A4:A5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9"/>
  <sheetViews>
    <sheetView zoomScalePageLayoutView="0" workbookViewId="0" topLeftCell="A1">
      <selection activeCell="H35" sqref="A1:H35"/>
    </sheetView>
  </sheetViews>
  <sheetFormatPr defaultColWidth="9.140625" defaultRowHeight="12.75"/>
  <sheetData>
    <row r="1" spans="1:8" ht="15.75" thickBot="1">
      <c r="A1" s="192" t="str">
        <f>'[2]реквизиты'!$A$2</f>
        <v>Первенство России по самбо среди юниорок 1993-94 г.р.</v>
      </c>
      <c r="B1" s="193"/>
      <c r="C1" s="193"/>
      <c r="D1" s="193"/>
      <c r="E1" s="193"/>
      <c r="F1" s="193"/>
      <c r="G1" s="193"/>
      <c r="H1" s="194"/>
    </row>
    <row r="2" spans="1:8" ht="12.75">
      <c r="A2" s="195" t="str">
        <f>'[2]реквизиты'!$A$3</f>
        <v>18-22 февраля 2013 г.   г.В.Пышма</v>
      </c>
      <c r="B2" s="195"/>
      <c r="C2" s="195"/>
      <c r="D2" s="195"/>
      <c r="E2" s="195"/>
      <c r="F2" s="195"/>
      <c r="G2" s="195"/>
      <c r="H2" s="195"/>
    </row>
    <row r="3" spans="1:8" ht="18.75" thickBot="1">
      <c r="A3" s="196" t="s">
        <v>38</v>
      </c>
      <c r="B3" s="196"/>
      <c r="C3" s="196"/>
      <c r="D3" s="196"/>
      <c r="E3" s="196"/>
      <c r="F3" s="196"/>
      <c r="G3" s="196"/>
      <c r="H3" s="196"/>
    </row>
    <row r="4" spans="2:8" ht="18.75" thickBot="1">
      <c r="B4" s="129"/>
      <c r="C4" s="130"/>
      <c r="D4" s="197" t="str">
        <f>'пр.взвешивания'!G3</f>
        <v>в.к. 48    кг</v>
      </c>
      <c r="E4" s="198"/>
      <c r="F4" s="199"/>
      <c r="G4" s="130"/>
      <c r="H4" s="130"/>
    </row>
    <row r="5" spans="1:8" ht="18.75" thickBot="1">
      <c r="A5" s="130"/>
      <c r="B5" s="130"/>
      <c r="C5" s="130"/>
      <c r="D5" s="130"/>
      <c r="E5" s="130"/>
      <c r="F5" s="130"/>
      <c r="G5" s="130"/>
      <c r="H5" s="130"/>
    </row>
    <row r="6" spans="1:10" ht="18">
      <c r="A6" s="189" t="s">
        <v>39</v>
      </c>
      <c r="B6" s="179" t="str">
        <f>VLOOKUP(J6,'пр.взвешивания'!B1:G94,2,FALSE)</f>
        <v>ЛАВРЕНТЬЕВА Эдера Юрьевна</v>
      </c>
      <c r="C6" s="179"/>
      <c r="D6" s="179"/>
      <c r="E6" s="179"/>
      <c r="F6" s="179"/>
      <c r="G6" s="179"/>
      <c r="H6" s="181" t="str">
        <f>VLOOKUP(J6,'пр.взвешивания'!B1:G94,3,FALSE)</f>
        <v>09.01.1995 КМС</v>
      </c>
      <c r="I6" s="130"/>
      <c r="J6" s="131">
        <v>13</v>
      </c>
    </row>
    <row r="7" spans="1:10" ht="18">
      <c r="A7" s="190"/>
      <c r="B7" s="180"/>
      <c r="C7" s="180"/>
      <c r="D7" s="180"/>
      <c r="E7" s="180"/>
      <c r="F7" s="180"/>
      <c r="G7" s="180"/>
      <c r="H7" s="182"/>
      <c r="I7" s="130"/>
      <c r="J7" s="131"/>
    </row>
    <row r="8" spans="1:10" ht="18">
      <c r="A8" s="190"/>
      <c r="B8" s="183" t="str">
        <f>VLOOKUP(J6,'пр.взвешивания'!B1:G94,5,FALSE)</f>
        <v>Чувашская, Чебоксары</v>
      </c>
      <c r="C8" s="183"/>
      <c r="D8" s="183"/>
      <c r="E8" s="183"/>
      <c r="F8" s="183"/>
      <c r="G8" s="183"/>
      <c r="H8" s="182"/>
      <c r="I8" s="130"/>
      <c r="J8" s="131"/>
    </row>
    <row r="9" spans="1:10" ht="18.75" thickBot="1">
      <c r="A9" s="191"/>
      <c r="B9" s="184"/>
      <c r="C9" s="184"/>
      <c r="D9" s="184"/>
      <c r="E9" s="184"/>
      <c r="F9" s="184"/>
      <c r="G9" s="184"/>
      <c r="H9" s="185"/>
      <c r="I9" s="130"/>
      <c r="J9" s="131"/>
    </row>
    <row r="10" spans="1:10" ht="18.75" thickBot="1">
      <c r="A10" s="130"/>
      <c r="B10" s="130"/>
      <c r="C10" s="130"/>
      <c r="D10" s="130"/>
      <c r="E10" s="130"/>
      <c r="F10" s="130"/>
      <c r="G10" s="130"/>
      <c r="H10" s="130"/>
      <c r="I10" s="130"/>
      <c r="J10" s="131"/>
    </row>
    <row r="11" spans="1:10" ht="18" customHeight="1">
      <c r="A11" s="186" t="s">
        <v>40</v>
      </c>
      <c r="B11" s="179" t="str">
        <f>VLOOKUP(J11,'пр.взвешивания'!B1:G19,2,FALSE)</f>
        <v>ЯКУПОВА Эльвира Мухтаровна</v>
      </c>
      <c r="C11" s="179"/>
      <c r="D11" s="179"/>
      <c r="E11" s="179"/>
      <c r="F11" s="179"/>
      <c r="G11" s="179"/>
      <c r="H11" s="181" t="str">
        <f>VLOOKUP(J11,'пр.взвешивания'!B1:G19,3,FALSE)</f>
        <v>26.05.1993 кмс</v>
      </c>
      <c r="I11" s="130"/>
      <c r="J11" s="131">
        <v>1</v>
      </c>
    </row>
    <row r="12" spans="1:10" ht="18" customHeight="1">
      <c r="A12" s="187"/>
      <c r="B12" s="180"/>
      <c r="C12" s="180"/>
      <c r="D12" s="180"/>
      <c r="E12" s="180"/>
      <c r="F12" s="180"/>
      <c r="G12" s="180"/>
      <c r="H12" s="182"/>
      <c r="I12" s="130"/>
      <c r="J12" s="131"/>
    </row>
    <row r="13" spans="1:10" ht="18">
      <c r="A13" s="187"/>
      <c r="B13" s="183" t="str">
        <f>VLOOKUP(J11,'пр.взвешивания'!B1:G19,5,FALSE)</f>
        <v>Башкортостан Стерлитамак МО</v>
      </c>
      <c r="C13" s="183"/>
      <c r="D13" s="183"/>
      <c r="E13" s="183"/>
      <c r="F13" s="183"/>
      <c r="G13" s="183"/>
      <c r="H13" s="182"/>
      <c r="I13" s="130"/>
      <c r="J13" s="131"/>
    </row>
    <row r="14" spans="1:10" ht="18.75" thickBot="1">
      <c r="A14" s="188"/>
      <c r="B14" s="184"/>
      <c r="C14" s="184"/>
      <c r="D14" s="184"/>
      <c r="E14" s="184"/>
      <c r="F14" s="184"/>
      <c r="G14" s="184"/>
      <c r="H14" s="185"/>
      <c r="I14" s="130"/>
      <c r="J14" s="131"/>
    </row>
    <row r="15" spans="1:10" ht="18.75" thickBot="1">
      <c r="A15" s="130"/>
      <c r="B15" s="130"/>
      <c r="C15" s="130"/>
      <c r="D15" s="130"/>
      <c r="E15" s="130"/>
      <c r="F15" s="130"/>
      <c r="G15" s="130"/>
      <c r="H15" s="130"/>
      <c r="I15" s="130"/>
      <c r="J15" s="131"/>
    </row>
    <row r="16" spans="1:10" ht="18" customHeight="1">
      <c r="A16" s="176" t="s">
        <v>41</v>
      </c>
      <c r="B16" s="179" t="str">
        <f>VLOOKUP(J16,'пр.взвешивания'!B1:G24,2,FALSE)</f>
        <v>БОБРИКОВА Дарья Николаевна</v>
      </c>
      <c r="C16" s="179"/>
      <c r="D16" s="179"/>
      <c r="E16" s="179"/>
      <c r="F16" s="179"/>
      <c r="G16" s="179"/>
      <c r="H16" s="181" t="str">
        <f>VLOOKUP(J16,'пр.взвешивания'!B1:G24,3,FALSE)</f>
        <v>30.04.1995 КМС</v>
      </c>
      <c r="I16" s="130"/>
      <c r="J16" s="131">
        <v>5</v>
      </c>
    </row>
    <row r="17" spans="1:10" ht="18" customHeight="1">
      <c r="A17" s="177"/>
      <c r="B17" s="180"/>
      <c r="C17" s="180"/>
      <c r="D17" s="180"/>
      <c r="E17" s="180"/>
      <c r="F17" s="180"/>
      <c r="G17" s="180"/>
      <c r="H17" s="182"/>
      <c r="I17" s="130"/>
      <c r="J17" s="131"/>
    </row>
    <row r="18" spans="1:10" ht="18">
      <c r="A18" s="177"/>
      <c r="B18" s="183" t="str">
        <f>VLOOKUP(J16,'пр.взвешивания'!B1:G24,5,FALSE)</f>
        <v>Брянская Брянск Д </v>
      </c>
      <c r="C18" s="183"/>
      <c r="D18" s="183"/>
      <c r="E18" s="183"/>
      <c r="F18" s="183"/>
      <c r="G18" s="183"/>
      <c r="H18" s="182"/>
      <c r="I18" s="130"/>
      <c r="J18" s="131"/>
    </row>
    <row r="19" spans="1:10" ht="18.75" thickBot="1">
      <c r="A19" s="178"/>
      <c r="B19" s="184"/>
      <c r="C19" s="184"/>
      <c r="D19" s="184"/>
      <c r="E19" s="184"/>
      <c r="F19" s="184"/>
      <c r="G19" s="184"/>
      <c r="H19" s="185"/>
      <c r="I19" s="130"/>
      <c r="J19" s="131"/>
    </row>
    <row r="20" spans="1:10" ht="18.75" thickBot="1">
      <c r="A20" s="130"/>
      <c r="B20" s="130"/>
      <c r="C20" s="130"/>
      <c r="D20" s="130"/>
      <c r="E20" s="130"/>
      <c r="F20" s="130"/>
      <c r="G20" s="130"/>
      <c r="H20" s="130"/>
      <c r="I20" s="130"/>
      <c r="J20" s="131"/>
    </row>
    <row r="21" spans="1:10" ht="18" customHeight="1">
      <c r="A21" s="176" t="s">
        <v>41</v>
      </c>
      <c r="B21" s="179" t="str">
        <f>VLOOKUP(J21,'пр.взвешивания'!B1:G29,2,FALSE)</f>
        <v>ФРИХЕРТ Эрна Владимировна</v>
      </c>
      <c r="C21" s="179"/>
      <c r="D21" s="179"/>
      <c r="E21" s="179"/>
      <c r="F21" s="179"/>
      <c r="G21" s="179"/>
      <c r="H21" s="181" t="str">
        <f>VLOOKUP(J21,'пр.взвешивания'!B1:G29,3,FALSE)</f>
        <v>30.09.1993 КМС</v>
      </c>
      <c r="I21" s="130"/>
      <c r="J21" s="131">
        <v>12</v>
      </c>
    </row>
    <row r="22" spans="1:10" ht="18" customHeight="1">
      <c r="A22" s="177"/>
      <c r="B22" s="180"/>
      <c r="C22" s="180"/>
      <c r="D22" s="180"/>
      <c r="E22" s="180"/>
      <c r="F22" s="180"/>
      <c r="G22" s="180"/>
      <c r="H22" s="182"/>
      <c r="I22" s="130"/>
      <c r="J22" s="131"/>
    </row>
    <row r="23" spans="1:9" ht="18">
      <c r="A23" s="177"/>
      <c r="B23" s="183" t="str">
        <f>VLOOKUP(J21,'пр.взвешивания'!B1:G29,5,FALSE)</f>
        <v>ХМАО-ЮГРА,  МО</v>
      </c>
      <c r="C23" s="183"/>
      <c r="D23" s="183"/>
      <c r="E23" s="183"/>
      <c r="F23" s="183"/>
      <c r="G23" s="183"/>
      <c r="H23" s="182"/>
      <c r="I23" s="130"/>
    </row>
    <row r="24" spans="1:9" ht="18.75" thickBot="1">
      <c r="A24" s="178"/>
      <c r="B24" s="184"/>
      <c r="C24" s="184"/>
      <c r="D24" s="184"/>
      <c r="E24" s="184"/>
      <c r="F24" s="184"/>
      <c r="G24" s="184"/>
      <c r="H24" s="185"/>
      <c r="I24" s="130"/>
    </row>
    <row r="25" spans="1:8" ht="18">
      <c r="A25" s="130"/>
      <c r="B25" s="130"/>
      <c r="C25" s="130"/>
      <c r="D25" s="130"/>
      <c r="E25" s="130"/>
      <c r="F25" s="130"/>
      <c r="G25" s="130"/>
      <c r="H25" s="130"/>
    </row>
    <row r="26" spans="1:8" ht="18">
      <c r="A26" s="130" t="s">
        <v>52</v>
      </c>
      <c r="B26" s="130"/>
      <c r="C26" s="130"/>
      <c r="D26" s="130"/>
      <c r="E26" s="130"/>
      <c r="F26" s="130"/>
      <c r="G26" s="130"/>
      <c r="H26" s="130"/>
    </row>
    <row r="28" spans="1:10" ht="12.75" customHeight="1">
      <c r="A28" s="170" t="s">
        <v>77</v>
      </c>
      <c r="B28" s="171"/>
      <c r="C28" s="171"/>
      <c r="D28" s="171"/>
      <c r="E28" s="171"/>
      <c r="F28" s="171"/>
      <c r="G28" s="171"/>
      <c r="H28" s="172"/>
      <c r="J28">
        <v>13</v>
      </c>
    </row>
    <row r="29" spans="1:8" ht="13.5" customHeight="1">
      <c r="A29" s="173"/>
      <c r="B29" s="174"/>
      <c r="C29" s="174"/>
      <c r="D29" s="174"/>
      <c r="E29" s="174"/>
      <c r="F29" s="174"/>
      <c r="G29" s="174"/>
      <c r="H29" s="175"/>
    </row>
    <row r="32" spans="1:8" ht="18">
      <c r="A32" s="130" t="s">
        <v>42</v>
      </c>
      <c r="B32" s="130"/>
      <c r="C32" s="130"/>
      <c r="D32" s="130"/>
      <c r="E32" s="130"/>
      <c r="F32" s="130"/>
      <c r="G32" s="130"/>
      <c r="H32" s="130"/>
    </row>
    <row r="33" spans="1:8" ht="18">
      <c r="A33" s="130"/>
      <c r="B33" s="130"/>
      <c r="C33" s="130"/>
      <c r="D33" s="130"/>
      <c r="E33" s="130"/>
      <c r="F33" s="130"/>
      <c r="G33" s="130"/>
      <c r="H33" s="130"/>
    </row>
    <row r="34" spans="1:8" ht="18">
      <c r="A34" s="130"/>
      <c r="B34" s="130"/>
      <c r="C34" s="130"/>
      <c r="D34" s="130"/>
      <c r="E34" s="130"/>
      <c r="F34" s="130"/>
      <c r="G34" s="130"/>
      <c r="H34" s="130"/>
    </row>
    <row r="35" spans="1:8" ht="18">
      <c r="A35" s="132"/>
      <c r="B35" s="132"/>
      <c r="C35" s="132"/>
      <c r="D35" s="132"/>
      <c r="E35" s="132"/>
      <c r="F35" s="132"/>
      <c r="G35" s="132"/>
      <c r="H35" s="132"/>
    </row>
    <row r="36" spans="1:8" ht="18">
      <c r="A36" s="133"/>
      <c r="B36" s="133"/>
      <c r="C36" s="133"/>
      <c r="D36" s="133"/>
      <c r="E36" s="133"/>
      <c r="F36" s="133"/>
      <c r="G36" s="133"/>
      <c r="H36" s="133"/>
    </row>
    <row r="37" spans="1:8" ht="18">
      <c r="A37" s="132"/>
      <c r="B37" s="132"/>
      <c r="C37" s="132"/>
      <c r="D37" s="132"/>
      <c r="E37" s="132"/>
      <c r="F37" s="132"/>
      <c r="G37" s="132"/>
      <c r="H37" s="132"/>
    </row>
    <row r="38" spans="1:8" ht="18">
      <c r="A38" s="134"/>
      <c r="B38" s="134"/>
      <c r="C38" s="134"/>
      <c r="D38" s="134"/>
      <c r="E38" s="134"/>
      <c r="F38" s="134"/>
      <c r="G38" s="134"/>
      <c r="H38" s="134"/>
    </row>
    <row r="39" spans="1:8" ht="18">
      <c r="A39" s="132"/>
      <c r="B39" s="132"/>
      <c r="C39" s="132"/>
      <c r="D39" s="132"/>
      <c r="E39" s="132"/>
      <c r="F39" s="132"/>
      <c r="G39" s="132"/>
      <c r="H39" s="132"/>
    </row>
  </sheetData>
  <sheetProtection/>
  <mergeCells count="21">
    <mergeCell ref="A1:H1"/>
    <mergeCell ref="A2:H2"/>
    <mergeCell ref="A3:H3"/>
    <mergeCell ref="D4:F4"/>
    <mergeCell ref="A11:A14"/>
    <mergeCell ref="B11:G12"/>
    <mergeCell ref="H11:H12"/>
    <mergeCell ref="B13:H14"/>
    <mergeCell ref="A6:A9"/>
    <mergeCell ref="B6:G7"/>
    <mergeCell ref="H6:H7"/>
    <mergeCell ref="B8:H9"/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Z57"/>
  <sheetViews>
    <sheetView zoomScalePageLayoutView="0" workbookViewId="0" topLeftCell="E16">
      <selection activeCell="V38" sqref="A1:V38"/>
    </sheetView>
  </sheetViews>
  <sheetFormatPr defaultColWidth="9.140625" defaultRowHeight="12.75"/>
  <cols>
    <col min="1" max="1" width="4.00390625" style="0" customWidth="1"/>
    <col min="2" max="2" width="20.7109375" style="0" customWidth="1"/>
    <col min="4" max="4" width="5.7109375" style="0" customWidth="1"/>
    <col min="5" max="5" width="9.57421875" style="0" customWidth="1"/>
    <col min="6" max="10" width="4.7109375" style="0" customWidth="1"/>
    <col min="11" max="11" width="5.421875" style="0" customWidth="1"/>
    <col min="12" max="12" width="5.140625" style="0" customWidth="1"/>
    <col min="13" max="13" width="20.140625" style="0" customWidth="1"/>
    <col min="15" max="15" width="6.140625" style="0" customWidth="1"/>
    <col min="16" max="16" width="12.140625" style="0" customWidth="1"/>
    <col min="17" max="21" width="4.7109375" style="0" customWidth="1"/>
    <col min="22" max="22" width="5.28125" style="0" customWidth="1"/>
  </cols>
  <sheetData>
    <row r="1" spans="1:22" ht="24" customHeight="1" thickBot="1">
      <c r="A1" s="270" t="s">
        <v>37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</row>
    <row r="2" spans="1:22" ht="28.5" customHeight="1" thickBot="1">
      <c r="A2" s="37"/>
      <c r="B2" s="237" t="s">
        <v>35</v>
      </c>
      <c r="C2" s="237"/>
      <c r="D2" s="237"/>
      <c r="E2" s="237"/>
      <c r="F2" s="237"/>
      <c r="G2" s="237"/>
      <c r="H2" s="237"/>
      <c r="I2" s="237"/>
      <c r="J2" s="237"/>
      <c r="L2" s="238" t="str">
        <f>HYPERLINK('[2]реквизиты'!$A$2)</f>
        <v>Первенство России по самбо среди юниорок 1993-94 г.р.</v>
      </c>
      <c r="M2" s="239"/>
      <c r="N2" s="239"/>
      <c r="O2" s="239"/>
      <c r="P2" s="239"/>
      <c r="Q2" s="239"/>
      <c r="R2" s="239"/>
      <c r="S2" s="239"/>
      <c r="T2" s="239"/>
      <c r="U2" s="239"/>
      <c r="V2" s="240"/>
    </row>
    <row r="3" spans="1:22" ht="26.25" customHeight="1" thickBot="1">
      <c r="A3" s="3" t="s">
        <v>9</v>
      </c>
      <c r="B3" s="229" t="str">
        <f>HYPERLINK('[2]реквизиты'!$A$3)</f>
        <v>18-22 февраля 2013 г.   г.В.Пышма</v>
      </c>
      <c r="C3" s="229"/>
      <c r="D3" s="229"/>
      <c r="E3" s="229"/>
      <c r="F3" s="229"/>
      <c r="G3" s="229"/>
      <c r="H3" s="229"/>
      <c r="I3" s="229"/>
      <c r="J3" s="229"/>
      <c r="K3" s="107"/>
      <c r="L3" s="108" t="s">
        <v>7</v>
      </c>
      <c r="M3" s="107"/>
      <c r="O3" s="3"/>
      <c r="P3" s="3"/>
      <c r="R3" s="234" t="str">
        <f>'пр.взвешивания'!G3</f>
        <v>в.к. 48    кг</v>
      </c>
      <c r="S3" s="235"/>
      <c r="T3" s="235"/>
      <c r="U3" s="235"/>
      <c r="V3" s="236"/>
    </row>
    <row r="4" spans="1:22" ht="12.75" customHeight="1" thickBot="1">
      <c r="A4" s="258" t="s">
        <v>0</v>
      </c>
      <c r="B4" s="258" t="s">
        <v>1</v>
      </c>
      <c r="C4" s="258" t="s">
        <v>2</v>
      </c>
      <c r="D4" s="225" t="s">
        <v>22</v>
      </c>
      <c r="E4" s="226"/>
      <c r="F4" s="261" t="s">
        <v>4</v>
      </c>
      <c r="G4" s="262"/>
      <c r="H4" s="262"/>
      <c r="I4" s="263"/>
      <c r="J4" s="258" t="s">
        <v>5</v>
      </c>
      <c r="K4" s="258" t="s">
        <v>6</v>
      </c>
      <c r="L4" s="258" t="s">
        <v>0</v>
      </c>
      <c r="M4" s="258" t="s">
        <v>1</v>
      </c>
      <c r="N4" s="258" t="s">
        <v>2</v>
      </c>
      <c r="O4" s="225" t="s">
        <v>22</v>
      </c>
      <c r="P4" s="226"/>
      <c r="Q4" s="261" t="s">
        <v>4</v>
      </c>
      <c r="R4" s="262"/>
      <c r="S4" s="262"/>
      <c r="T4" s="263"/>
      <c r="U4" s="258" t="s">
        <v>5</v>
      </c>
      <c r="V4" s="258" t="s">
        <v>6</v>
      </c>
    </row>
    <row r="5" spans="1:22" ht="12.75" customHeight="1" thickBot="1">
      <c r="A5" s="259"/>
      <c r="B5" s="259"/>
      <c r="C5" s="259"/>
      <c r="D5" s="227"/>
      <c r="E5" s="228"/>
      <c r="F5" s="95">
        <v>1</v>
      </c>
      <c r="G5" s="96">
        <v>2</v>
      </c>
      <c r="H5" s="96">
        <v>3</v>
      </c>
      <c r="I5" s="97">
        <v>4</v>
      </c>
      <c r="J5" s="259"/>
      <c r="K5" s="259"/>
      <c r="L5" s="259"/>
      <c r="M5" s="259"/>
      <c r="N5" s="259"/>
      <c r="O5" s="227"/>
      <c r="P5" s="228"/>
      <c r="Q5" s="95">
        <v>1</v>
      </c>
      <c r="R5" s="96">
        <v>2</v>
      </c>
      <c r="S5" s="96">
        <v>3</v>
      </c>
      <c r="T5" s="96">
        <v>4</v>
      </c>
      <c r="U5" s="264"/>
      <c r="V5" s="259"/>
    </row>
    <row r="6" spans="1:22" ht="12.75" customHeight="1">
      <c r="A6" s="220">
        <v>1</v>
      </c>
      <c r="B6" s="221" t="str">
        <f>VLOOKUP(A6,'пр.взвешивания'!B1:H64,2,FALSE)</f>
        <v>ЯКУПОВА Эльвира Мухтаровна</v>
      </c>
      <c r="C6" s="223" t="str">
        <f>VLOOKUP(A6,'пр.взвешивания'!B1:H53,3,FALSE)</f>
        <v>26.05.1993 кмс</v>
      </c>
      <c r="D6" s="268" t="str">
        <f>VLOOKUP(A6,'пр.взвешивания'!B1:H143,4,FALSE)</f>
        <v>ПФО</v>
      </c>
      <c r="E6" s="209" t="str">
        <f>VLOOKUP(A6,'пр.взвешивания'!B1:H471,5,FALSE)</f>
        <v>Башкортостан Стерлитамак МО</v>
      </c>
      <c r="F6" s="69"/>
      <c r="G6" s="8">
        <v>4</v>
      </c>
      <c r="H6" s="9">
        <v>3</v>
      </c>
      <c r="I6" s="113">
        <v>3</v>
      </c>
      <c r="J6" s="214">
        <f>SUM(F6:I6)</f>
        <v>10</v>
      </c>
      <c r="K6" s="260">
        <v>1</v>
      </c>
      <c r="L6" s="220">
        <v>1</v>
      </c>
      <c r="M6" s="221" t="str">
        <f>VLOOKUP(L6,'пр.взвешивания'!B1:H68,2,FALSE)</f>
        <v>ЯКУПОВА Эльвира Мухтаровна</v>
      </c>
      <c r="N6" s="223" t="str">
        <f>VLOOKUP(L6,'пр.взвешивания'!B1:H62,3,FALSE)</f>
        <v>26.05.1993 кмс</v>
      </c>
      <c r="O6" s="211" t="str">
        <f>VLOOKUP(L6,'пр.взвешивания'!B1:H58,4,FALSE)</f>
        <v>ПФО</v>
      </c>
      <c r="P6" s="219" t="str">
        <f>VLOOKUP(L6,'пр.взвешивания'!B1:H139,5,FALSE)</f>
        <v>Башкортостан Стерлитамак МО</v>
      </c>
      <c r="Q6" s="122"/>
      <c r="R6" s="73">
        <v>1</v>
      </c>
      <c r="S6" s="73">
        <v>3</v>
      </c>
      <c r="T6" s="117">
        <v>3</v>
      </c>
      <c r="U6" s="214">
        <f>SUM(Q6:T6)</f>
        <v>7</v>
      </c>
      <c r="V6" s="260">
        <v>2</v>
      </c>
    </row>
    <row r="7" spans="1:22" ht="12.75" customHeight="1">
      <c r="A7" s="200"/>
      <c r="B7" s="222"/>
      <c r="C7" s="224"/>
      <c r="D7" s="269"/>
      <c r="E7" s="210"/>
      <c r="F7" s="46"/>
      <c r="G7" s="12">
        <v>3.24</v>
      </c>
      <c r="H7" s="13">
        <f>HYPERLINK(круги!H14)</f>
      </c>
      <c r="I7" s="114">
        <f>HYPERLINK(круги!H23)</f>
      </c>
      <c r="J7" s="215"/>
      <c r="K7" s="257"/>
      <c r="L7" s="200"/>
      <c r="M7" s="222"/>
      <c r="N7" s="224"/>
      <c r="O7" s="212"/>
      <c r="P7" s="204"/>
      <c r="Q7" s="123"/>
      <c r="R7" s="76">
        <f>HYPERLINK(круги!G105)</f>
      </c>
      <c r="S7" s="76">
        <f>HYPERLINK(круги!H65)</f>
      </c>
      <c r="T7" s="118"/>
      <c r="U7" s="215"/>
      <c r="V7" s="257"/>
    </row>
    <row r="8" spans="1:22" ht="12.75" customHeight="1">
      <c r="A8" s="200">
        <v>2</v>
      </c>
      <c r="B8" s="230" t="str">
        <f>VLOOKUP(A8,'пр.взвешивания'!B1:H66,2,FALSE)</f>
        <v>ЧИСТИЛИНА Светлана Игоревна</v>
      </c>
      <c r="C8" s="231" t="str">
        <f>VLOOKUP(A8,'пр.взвешивания'!B1:H55,3,FALSE)</f>
        <v>02.08.1994 КМС</v>
      </c>
      <c r="D8" s="232" t="str">
        <f>VLOOKUP(A8,'пр.взвешивания'!B1:H145,4,FALSE)</f>
        <v>МОС</v>
      </c>
      <c r="E8" s="207" t="str">
        <f>VLOOKUP(A8,'пр.взвешивания'!B1:H473,5,FALSE)</f>
        <v>МОСКВА МКС</v>
      </c>
      <c r="F8" s="15">
        <v>0</v>
      </c>
      <c r="G8" s="16"/>
      <c r="H8" s="15">
        <v>0</v>
      </c>
      <c r="I8" s="18">
        <v>0</v>
      </c>
      <c r="J8" s="215">
        <f>SUM(F8:I8)</f>
        <v>0</v>
      </c>
      <c r="K8" s="257"/>
      <c r="L8" s="200">
        <v>5</v>
      </c>
      <c r="M8" s="230" t="str">
        <f>VLOOKUP(L8,'пр.взвешивания'!B1:H70,2,FALSE)</f>
        <v>БОБРИКОВА Дарья Николаевна</v>
      </c>
      <c r="N8" s="231" t="str">
        <f>VLOOKUP(L8,'пр.взвешивания'!B1:H64,3,FALSE)</f>
        <v>30.04.1995 КМС</v>
      </c>
      <c r="O8" s="247" t="str">
        <f>VLOOKUP(L8,'пр.взвешивания'!B1:H60,4,FALSE)</f>
        <v>ЦФО</v>
      </c>
      <c r="P8" s="205" t="str">
        <f>VLOOKUP(L8,'пр.взвешивания'!B1:H141,5,FALSE)</f>
        <v>Брянская Брянск Д </v>
      </c>
      <c r="Q8" s="124">
        <v>3</v>
      </c>
      <c r="R8" s="79"/>
      <c r="S8" s="80">
        <v>3</v>
      </c>
      <c r="T8" s="119">
        <v>4</v>
      </c>
      <c r="U8" s="215">
        <f>SUM(Q8:T8)</f>
        <v>10</v>
      </c>
      <c r="V8" s="257">
        <v>1</v>
      </c>
    </row>
    <row r="9" spans="1:22" ht="13.5" customHeight="1">
      <c r="A9" s="200"/>
      <c r="B9" s="222"/>
      <c r="C9" s="224"/>
      <c r="D9" s="233"/>
      <c r="E9" s="210"/>
      <c r="F9" s="70">
        <f>HYPERLINK(круги!H7)</f>
      </c>
      <c r="G9" s="16"/>
      <c r="H9" s="12">
        <f>HYPERLINK(круги!H29)</f>
      </c>
      <c r="I9" s="114">
        <f>HYPERLINK(круги!H18)</f>
      </c>
      <c r="J9" s="215"/>
      <c r="K9" s="257"/>
      <c r="L9" s="200"/>
      <c r="M9" s="222"/>
      <c r="N9" s="224"/>
      <c r="O9" s="244"/>
      <c r="P9" s="204"/>
      <c r="Q9" s="125">
        <f>HYPERLINK(круги!H107)</f>
      </c>
      <c r="R9" s="83"/>
      <c r="S9" s="84"/>
      <c r="T9" s="118">
        <v>1.22</v>
      </c>
      <c r="U9" s="215"/>
      <c r="V9" s="257"/>
    </row>
    <row r="10" spans="1:22" ht="12.75" customHeight="1">
      <c r="A10" s="250">
        <v>3</v>
      </c>
      <c r="B10" s="230" t="str">
        <f>VLOOKUP(A10,'пр.взвешивания'!B1:H68,2,FALSE)</f>
        <v>ЕГОРИХИНА Кристина Владимировна</v>
      </c>
      <c r="C10" s="231" t="str">
        <f>VLOOKUP(A10,'пр.взвешивания'!B1:H57,3,FALSE)</f>
        <v>21.06.1993, КМС</v>
      </c>
      <c r="D10" s="232" t="str">
        <f>VLOOKUP(A10,'пр.взвешивания'!B1:H147,4,FALSE)</f>
        <v>СФО</v>
      </c>
      <c r="E10" s="207" t="str">
        <f>VLOOKUP(A10,'пр.взвешивания'!B1:H475,5,FALSE)</f>
        <v>Новосибирская, Болотное, МО</v>
      </c>
      <c r="F10" s="42">
        <v>1</v>
      </c>
      <c r="G10" s="20">
        <v>3</v>
      </c>
      <c r="H10" s="21"/>
      <c r="I10" s="115">
        <v>1</v>
      </c>
      <c r="J10" s="215">
        <f>SUM(F10:I10)</f>
        <v>5</v>
      </c>
      <c r="K10" s="216"/>
      <c r="L10" s="250">
        <v>6</v>
      </c>
      <c r="M10" s="230" t="str">
        <f>VLOOKUP(L10,'пр.взвешивания'!B1:H72,2,FALSE)</f>
        <v>АККУИНА Айгуль Валиулловна</v>
      </c>
      <c r="N10" s="231" t="str">
        <f>VLOOKUP(L10,'пр.взвешивания'!B1:H66,3,FALSE)</f>
        <v>16.06.1993 КМС</v>
      </c>
      <c r="O10" s="247" t="str">
        <f>VLOOKUP(L10,'пр.взвешивания'!B1:H62,4,FALSE)</f>
        <v>УФО</v>
      </c>
      <c r="P10" s="205" t="str">
        <f>VLOOKUP(L10,'пр.взвешивания'!B1:H143,5,FALSE)</f>
        <v>Челябинская Челябинск МО</v>
      </c>
      <c r="Q10" s="124">
        <v>0</v>
      </c>
      <c r="R10" s="85">
        <v>0</v>
      </c>
      <c r="S10" s="86"/>
      <c r="T10" s="119">
        <v>3.5</v>
      </c>
      <c r="U10" s="215">
        <f>SUM(Q10:T10)</f>
        <v>3.5</v>
      </c>
      <c r="V10" s="216"/>
    </row>
    <row r="11" spans="1:22" ht="12.75" customHeight="1">
      <c r="A11" s="250"/>
      <c r="B11" s="222"/>
      <c r="C11" s="224"/>
      <c r="D11" s="233"/>
      <c r="E11" s="210"/>
      <c r="F11" s="70">
        <f>HYPERLINK(круги!H16)</f>
      </c>
      <c r="G11" s="12">
        <f>HYPERLINK(круги!H27)</f>
      </c>
      <c r="H11" s="30"/>
      <c r="I11" s="114">
        <f>HYPERLINK(круги!H11)</f>
      </c>
      <c r="J11" s="215"/>
      <c r="K11" s="216"/>
      <c r="L11" s="250"/>
      <c r="M11" s="222"/>
      <c r="N11" s="224"/>
      <c r="O11" s="244"/>
      <c r="P11" s="204"/>
      <c r="Q11" s="125">
        <f>HYPERLINK(круги!H67)</f>
      </c>
      <c r="R11" s="76"/>
      <c r="S11" s="88"/>
      <c r="T11" s="118">
        <f>HYPERLINK(круги!H78)</f>
      </c>
      <c r="U11" s="215"/>
      <c r="V11" s="216"/>
    </row>
    <row r="12" spans="1:22" ht="12.75" customHeight="1">
      <c r="A12" s="250">
        <v>4</v>
      </c>
      <c r="B12" s="230" t="str">
        <f>VLOOKUP(A12,'пр.взвешивания'!B1:H70,2,FALSE)</f>
        <v>КОВАЛЬЧУК Анна Сергеевна</v>
      </c>
      <c r="C12" s="231" t="str">
        <f>VLOOKUP(A12,'пр.взвешивания'!B1:H59,3,FALSE)</f>
        <v>23.12.1993 КМС</v>
      </c>
      <c r="D12" s="232" t="str">
        <f>VLOOKUP(A12,'пр.взвешивания'!B1:H149,4,FALSE)</f>
        <v>ЮФО</v>
      </c>
      <c r="E12" s="207" t="str">
        <f>VLOOKUP(A12,'пр.взвешивания'!B1:H477,5,FALSE)</f>
        <v>Волгоградская МО</v>
      </c>
      <c r="F12" s="15">
        <v>1</v>
      </c>
      <c r="G12" s="18">
        <v>4</v>
      </c>
      <c r="H12" s="20">
        <v>3</v>
      </c>
      <c r="I12" s="30"/>
      <c r="J12" s="215">
        <f>SUM(F12:I12)</f>
        <v>8</v>
      </c>
      <c r="K12" s="216">
        <v>2</v>
      </c>
      <c r="L12" s="250">
        <v>4</v>
      </c>
      <c r="M12" s="230" t="str">
        <f>VLOOKUP(L12,'пр.взвешивания'!B1:H74,2,FALSE)</f>
        <v>КОВАЛЬЧУК Анна Сергеевна</v>
      </c>
      <c r="N12" s="231" t="str">
        <f>VLOOKUP(L12,'пр.взвешивания'!B1:H68,3,FALSE)</f>
        <v>23.12.1993 КМС</v>
      </c>
      <c r="O12" s="247" t="str">
        <f>VLOOKUP(L12,'пр.взвешивания'!B1:H64,4,FALSE)</f>
        <v>ЮФО</v>
      </c>
      <c r="P12" s="205" t="str">
        <f>VLOOKUP(L12,'пр.взвешивания'!B1:H145,5,FALSE)</f>
        <v>Волгоградская МО</v>
      </c>
      <c r="Q12" s="126">
        <v>1</v>
      </c>
      <c r="R12" s="94">
        <v>0</v>
      </c>
      <c r="S12" s="94">
        <v>0</v>
      </c>
      <c r="T12" s="120"/>
      <c r="U12" s="215">
        <f>SUM(Q12:T12)</f>
        <v>1</v>
      </c>
      <c r="V12" s="216"/>
    </row>
    <row r="13" spans="1:22" ht="12.75" customHeight="1" thickBot="1">
      <c r="A13" s="251"/>
      <c r="B13" s="245"/>
      <c r="C13" s="246"/>
      <c r="D13" s="267"/>
      <c r="E13" s="208"/>
      <c r="F13" s="71">
        <f>HYPERLINK(круги!H25)</f>
      </c>
      <c r="G13" s="27">
        <v>1.17</v>
      </c>
      <c r="H13" s="23">
        <f>HYPERLINK(круги!H9)</f>
      </c>
      <c r="I13" s="116"/>
      <c r="J13" s="249"/>
      <c r="K13" s="256"/>
      <c r="L13" s="251"/>
      <c r="M13" s="245"/>
      <c r="N13" s="246"/>
      <c r="O13" s="248"/>
      <c r="P13" s="206"/>
      <c r="Q13" s="127"/>
      <c r="R13" s="91">
        <f>HYPERLINK(круги!H71)</f>
      </c>
      <c r="S13" s="91">
        <f>HYPERLINK(круги!H80)</f>
      </c>
      <c r="T13" s="121"/>
      <c r="U13" s="249"/>
      <c r="V13" s="256"/>
    </row>
    <row r="14" spans="1:21" ht="24" customHeight="1" thickBot="1">
      <c r="A14" s="3" t="s">
        <v>10</v>
      </c>
      <c r="J14" s="33"/>
      <c r="L14" s="3" t="s">
        <v>8</v>
      </c>
      <c r="M14" s="39"/>
      <c r="N14" s="40"/>
      <c r="O14" s="40"/>
      <c r="P14" s="40"/>
      <c r="R14" s="40"/>
      <c r="U14" s="106"/>
    </row>
    <row r="15" spans="1:22" ht="12.75" customHeight="1">
      <c r="A15" s="220">
        <v>5</v>
      </c>
      <c r="B15" s="221" t="str">
        <f>VLOOKUP(A15,'пр.взвешивания'!B10:H73,2,FALSE)</f>
        <v>БОБРИКОВА Дарья Николаевна</v>
      </c>
      <c r="C15" s="223" t="str">
        <f>VLOOKUP(A15,'пр.взвешивания'!B10:H62,3,FALSE)</f>
        <v>30.04.1995 КМС</v>
      </c>
      <c r="D15" s="268" t="str">
        <f>VLOOKUP(A15,'пр.взвешивания'!B10:H152,4,FALSE)</f>
        <v>ЦФО</v>
      </c>
      <c r="E15" s="209" t="str">
        <f>VLOOKUP(A15,'пр.взвешивания'!B10:H480,5,FALSE)</f>
        <v>Брянская Брянск Д </v>
      </c>
      <c r="F15" s="7"/>
      <c r="G15" s="8">
        <v>3</v>
      </c>
      <c r="H15" s="9">
        <v>4</v>
      </c>
      <c r="I15" s="10">
        <v>3</v>
      </c>
      <c r="J15" s="214">
        <f>SUM(F15:I15)</f>
        <v>10</v>
      </c>
      <c r="K15" s="255">
        <v>1</v>
      </c>
      <c r="L15" s="220">
        <v>12</v>
      </c>
      <c r="M15" s="221" t="str">
        <f>VLOOKUP(L15,'пр.взвешивания'!B1:H77,2,FALSE)</f>
        <v>ФРИХЕРТ Эрна Владимировна</v>
      </c>
      <c r="N15" s="223" t="str">
        <f>VLOOKUP(L15,'пр.взвешивания'!B1:H71,3,FALSE)</f>
        <v>30.09.1993 КМС</v>
      </c>
      <c r="O15" s="211" t="str">
        <f>VLOOKUP(L15,'пр.взвешивания'!B1:H67,4,FALSE)</f>
        <v>УФО</v>
      </c>
      <c r="P15" s="219" t="str">
        <f>VLOOKUP(L15,'пр.взвешивания'!B1:H148,5,FALSE)</f>
        <v>ХМАО-ЮГРА,  МО</v>
      </c>
      <c r="Q15" s="72"/>
      <c r="R15" s="73">
        <v>4</v>
      </c>
      <c r="S15" s="73">
        <v>4</v>
      </c>
      <c r="T15" s="74">
        <v>3.5</v>
      </c>
      <c r="U15" s="214">
        <f>SUM(Q15:T15)</f>
        <v>11.5</v>
      </c>
      <c r="V15" s="255">
        <v>1</v>
      </c>
    </row>
    <row r="16" spans="1:22" ht="12.75" customHeight="1">
      <c r="A16" s="200"/>
      <c r="B16" s="222"/>
      <c r="C16" s="224"/>
      <c r="D16" s="269"/>
      <c r="E16" s="210"/>
      <c r="F16" s="11"/>
      <c r="G16" s="12">
        <f>HYPERLINK(круги!H34)</f>
      </c>
      <c r="H16" s="13">
        <v>1.37</v>
      </c>
      <c r="I16" s="14">
        <f>HYPERLINK(круги!H52)</f>
      </c>
      <c r="J16" s="215"/>
      <c r="K16" s="213"/>
      <c r="L16" s="200"/>
      <c r="M16" s="222"/>
      <c r="N16" s="224"/>
      <c r="O16" s="212"/>
      <c r="P16" s="204"/>
      <c r="Q16" s="75"/>
      <c r="R16" s="76">
        <f>HYPERLINK(круги!P74)</f>
      </c>
      <c r="S16" s="76">
        <v>2.14</v>
      </c>
      <c r="T16" s="77"/>
      <c r="U16" s="215"/>
      <c r="V16" s="213"/>
    </row>
    <row r="17" spans="1:22" ht="12.75" customHeight="1">
      <c r="A17" s="200">
        <v>6</v>
      </c>
      <c r="B17" s="230" t="str">
        <f>VLOOKUP(A17,'пр.взвешивания'!B10:H75,2,FALSE)</f>
        <v>АККУИНА Айгуль Валиулловна</v>
      </c>
      <c r="C17" s="231" t="str">
        <f>VLOOKUP(A17,'пр.взвешивания'!B10:H64,3,FALSE)</f>
        <v>16.06.1993 КМС</v>
      </c>
      <c r="D17" s="232" t="str">
        <f>VLOOKUP(A17,'пр.взвешивания'!B10:H154,4,FALSE)</f>
        <v>УФО</v>
      </c>
      <c r="E17" s="217" t="str">
        <f>VLOOKUP(A17,'пр.взвешивания'!B10:H482,5,FALSE)</f>
        <v>Челябинская Челябинск МО</v>
      </c>
      <c r="F17" s="24">
        <v>0</v>
      </c>
      <c r="G17" s="16"/>
      <c r="H17" s="15">
        <v>3</v>
      </c>
      <c r="I17" s="17">
        <v>4</v>
      </c>
      <c r="J17" s="215">
        <f>SUM(F17:I17)</f>
        <v>7</v>
      </c>
      <c r="K17" s="213">
        <v>2</v>
      </c>
      <c r="L17" s="200">
        <v>13</v>
      </c>
      <c r="M17" s="230" t="str">
        <f>VLOOKUP(L17,'пр.взвешивания'!B1:H79,2,FALSE)</f>
        <v>ЛАВРЕНТЬЕВА Эдера Юрьевна</v>
      </c>
      <c r="N17" s="231" t="str">
        <f>VLOOKUP(L17,'пр.взвешивания'!B1:H73,3,FALSE)</f>
        <v>09.01.1995 КМС</v>
      </c>
      <c r="O17" s="247" t="str">
        <f>VLOOKUP(L17,'пр.взвешивания'!B1:H69,4,FALSE)</f>
        <v>ПФО</v>
      </c>
      <c r="P17" s="205" t="str">
        <f>VLOOKUP(L17,'пр.взвешивания'!B1:H150,5,FALSE)</f>
        <v>Чувашская, Чебоксары</v>
      </c>
      <c r="Q17" s="78">
        <v>0</v>
      </c>
      <c r="R17" s="79"/>
      <c r="S17" s="80">
        <v>4</v>
      </c>
      <c r="T17" s="81">
        <v>4</v>
      </c>
      <c r="U17" s="215">
        <f>SUM(Q17:T17)</f>
        <v>8</v>
      </c>
      <c r="V17" s="213">
        <v>2</v>
      </c>
    </row>
    <row r="18" spans="1:22" ht="16.5" customHeight="1">
      <c r="A18" s="200"/>
      <c r="B18" s="222"/>
      <c r="C18" s="224"/>
      <c r="D18" s="233"/>
      <c r="E18" s="218"/>
      <c r="F18" s="25">
        <f>HYPERLINK(круги!H36)</f>
      </c>
      <c r="G18" s="16"/>
      <c r="H18" s="12">
        <f>HYPERLINK(круги!H58)</f>
      </c>
      <c r="I18" s="14">
        <v>1.07</v>
      </c>
      <c r="J18" s="215"/>
      <c r="K18" s="213"/>
      <c r="L18" s="200"/>
      <c r="M18" s="222"/>
      <c r="N18" s="224"/>
      <c r="O18" s="244"/>
      <c r="P18" s="204"/>
      <c r="Q18" s="82">
        <f>HYPERLINK(круги!P76)</f>
      </c>
      <c r="R18" s="83"/>
      <c r="S18" s="84">
        <v>0.25</v>
      </c>
      <c r="T18" s="77">
        <v>0.17</v>
      </c>
      <c r="U18" s="215"/>
      <c r="V18" s="213"/>
    </row>
    <row r="19" spans="1:23" ht="12.75" customHeight="1">
      <c r="A19" s="250">
        <v>7</v>
      </c>
      <c r="B19" s="230" t="str">
        <f>VLOOKUP(A19,'пр.взвешивания'!B10:H77,2,FALSE)</f>
        <v>МИХАЙЛОВА Ксения Евгеньевна</v>
      </c>
      <c r="C19" s="231" t="str">
        <f>VLOOKUP(A19,'пр.взвешивания'!B10:H66,3,FALSE)</f>
        <v>05.02.1993 КМС</v>
      </c>
      <c r="D19" s="232" t="str">
        <f>VLOOKUP(A19,'пр.взвешивания'!B10:H156,4,FALSE)</f>
        <v>ПФО</v>
      </c>
      <c r="E19" s="207" t="str">
        <f>VLOOKUP(A19,'пр.взвешивания'!B10:H484,5,FALSE)</f>
        <v>Оренбургская Оренбург</v>
      </c>
      <c r="F19" s="19">
        <v>0</v>
      </c>
      <c r="G19" s="20">
        <v>0</v>
      </c>
      <c r="H19" s="21"/>
      <c r="I19" s="22">
        <v>3</v>
      </c>
      <c r="J19" s="215">
        <f>SUM(F19:I19)</f>
        <v>3</v>
      </c>
      <c r="K19" s="253"/>
      <c r="L19" s="250">
        <v>15</v>
      </c>
      <c r="M19" s="230" t="str">
        <f>VLOOKUP(L19,'пр.взвешивания'!B1:H81,2,FALSE)</f>
        <v>УМЕТБАЕВА Гульназ Ричардовна </v>
      </c>
      <c r="N19" s="231" t="str">
        <f>VLOOKUP(L19,'пр.взвешивания'!B1:H75,3,FALSE)</f>
        <v>29.09.1995, КМС</v>
      </c>
      <c r="O19" s="247" t="str">
        <f>VLOOKUP(L19,'пр.взвешивания'!B1:H71,4,FALSE)</f>
        <v>ПФО</v>
      </c>
      <c r="P19" s="205" t="str">
        <f>VLOOKUP(L19,'пр.взвешивания'!B1:H152,5,FALSE)</f>
        <v>Башкортостан, Стерлитамак, МО</v>
      </c>
      <c r="Q19" s="78">
        <v>0</v>
      </c>
      <c r="R19" s="85">
        <v>0</v>
      </c>
      <c r="S19" s="86"/>
      <c r="T19" s="87">
        <f>HYPERLINK(круги!O78)</f>
      </c>
      <c r="U19" s="215">
        <f>SUM(Q19:T19)</f>
        <v>0</v>
      </c>
      <c r="V19" s="253"/>
      <c r="W19" s="68"/>
    </row>
    <row r="20" spans="1:23" ht="12.75" customHeight="1">
      <c r="A20" s="250"/>
      <c r="B20" s="222"/>
      <c r="C20" s="224"/>
      <c r="D20" s="233"/>
      <c r="E20" s="210"/>
      <c r="F20" s="25">
        <f>HYPERLINK(круги!H45)</f>
      </c>
      <c r="G20" s="12">
        <f>HYPERLINK(круги!H56)</f>
      </c>
      <c r="H20" s="30"/>
      <c r="I20" s="14">
        <f>HYPERLINK(круги!H40)</f>
      </c>
      <c r="J20" s="215"/>
      <c r="K20" s="253"/>
      <c r="L20" s="250"/>
      <c r="M20" s="222"/>
      <c r="N20" s="224"/>
      <c r="O20" s="244"/>
      <c r="P20" s="204"/>
      <c r="Q20" s="82">
        <f>HYPERLINK(круги!P67)</f>
      </c>
      <c r="R20" s="76"/>
      <c r="S20" s="88"/>
      <c r="T20" s="77">
        <f>HYPERLINK(круги!P78)</f>
      </c>
      <c r="U20" s="215"/>
      <c r="V20" s="253"/>
      <c r="W20" s="68"/>
    </row>
    <row r="21" spans="1:23" ht="12.75" customHeight="1">
      <c r="A21" s="250">
        <v>8</v>
      </c>
      <c r="B21" s="230" t="str">
        <f>VLOOKUP(A21,'пр.взвешивания'!B10:H79,2,FALSE)</f>
        <v>ПЕНЬКОВА Галина Николаевна</v>
      </c>
      <c r="C21" s="231" t="str">
        <f>VLOOKUP(A21,'пр.взвешивания'!B10:H68,3,FALSE)</f>
        <v>10.10.1995 КМС</v>
      </c>
      <c r="D21" s="232" t="str">
        <f>VLOOKUP(A21,'пр.взвешивания'!B10:H158,4,FALSE)</f>
        <v>ЮФО</v>
      </c>
      <c r="E21" s="207" t="str">
        <f>VLOOKUP(A21,'пр.взвешивания'!B10:H486,5,FALSE)</f>
        <v>Астраханская Астрахань Д</v>
      </c>
      <c r="F21" s="24">
        <v>1</v>
      </c>
      <c r="G21" s="18">
        <v>0</v>
      </c>
      <c r="H21" s="20">
        <v>0</v>
      </c>
      <c r="I21" s="28"/>
      <c r="J21" s="215">
        <f>SUM(F21:I21)</f>
        <v>1</v>
      </c>
      <c r="K21" s="253"/>
      <c r="L21" s="250">
        <v>11</v>
      </c>
      <c r="M21" s="230" t="str">
        <f>VLOOKUP(L21,'пр.взвешивания'!B1:H83,2,FALSE)</f>
        <v>ТРЕСНИЦКАЯ Александра Николаевна</v>
      </c>
      <c r="N21" s="231" t="str">
        <f>VLOOKUP(L21,'пр.взвешивания'!B1:H77,3,FALSE)</f>
        <v>13.07.1993 КМС</v>
      </c>
      <c r="O21" s="247" t="str">
        <f>VLOOKUP(L21,'пр.взвешивания'!B1:H73,4,FALSE)</f>
        <v>ЮФО</v>
      </c>
      <c r="P21" s="205" t="str">
        <f>VLOOKUP(L21,'пр.взвешивания'!B1:H154,5,FALSE)</f>
        <v>Ростовская Ростов-на-Дону МО</v>
      </c>
      <c r="Q21" s="93">
        <v>0.5</v>
      </c>
      <c r="R21" s="94">
        <v>0</v>
      </c>
      <c r="S21" s="94">
        <f>HYPERLINK(круги!O80)</f>
      </c>
      <c r="T21" s="89"/>
      <c r="U21" s="215">
        <f>SUM(Q21:T21)</f>
        <v>0.5</v>
      </c>
      <c r="V21" s="253"/>
      <c r="W21" s="68"/>
    </row>
    <row r="22" spans="1:23" ht="12.75" customHeight="1" thickBot="1">
      <c r="A22" s="251"/>
      <c r="B22" s="245"/>
      <c r="C22" s="246"/>
      <c r="D22" s="267"/>
      <c r="E22" s="208"/>
      <c r="F22" s="26">
        <f>HYPERLINK(круги!H54)</f>
      </c>
      <c r="G22" s="27">
        <f>HYPERLINK(круги!H49)</f>
      </c>
      <c r="H22" s="23">
        <f>HYPERLINK(круги!H38)</f>
      </c>
      <c r="I22" s="29"/>
      <c r="J22" s="249"/>
      <c r="K22" s="254"/>
      <c r="L22" s="251"/>
      <c r="M22" s="245"/>
      <c r="N22" s="246"/>
      <c r="O22" s="248"/>
      <c r="P22" s="206"/>
      <c r="Q22" s="90"/>
      <c r="R22" s="91">
        <f>HYPERLINK(круги!P71)</f>
      </c>
      <c r="S22" s="91">
        <f>HYPERLINK(круги!P80)</f>
      </c>
      <c r="T22" s="92"/>
      <c r="U22" s="249"/>
      <c r="V22" s="254"/>
      <c r="W22" s="68"/>
    </row>
    <row r="23" spans="1:23" ht="23.25" customHeight="1" thickBot="1">
      <c r="A23" s="3" t="s">
        <v>11</v>
      </c>
      <c r="J23" s="33"/>
      <c r="L23" s="33"/>
      <c r="M23" s="39" t="s">
        <v>45</v>
      </c>
      <c r="N23" s="40"/>
      <c r="O23" s="40"/>
      <c r="P23" s="40"/>
      <c r="Q23" s="271" t="s">
        <v>29</v>
      </c>
      <c r="R23" s="271"/>
      <c r="S23" s="271"/>
      <c r="T23" s="271"/>
      <c r="W23" s="68"/>
    </row>
    <row r="24" spans="1:23" ht="12.75" customHeight="1" thickBot="1">
      <c r="A24" s="220">
        <v>9</v>
      </c>
      <c r="B24" s="221" t="str">
        <f>VLOOKUP(A24,'пр.взвешивания'!B19:H82,2,FALSE)</f>
        <v>ИВАНОВА Анастасия Викторовна</v>
      </c>
      <c r="C24" s="223" t="str">
        <f>VLOOKUP(A24,'пр.взвешивания'!B19:H71,3,FALSE)</f>
        <v>27.03.1995 КМС</v>
      </c>
      <c r="D24" s="268" t="str">
        <f>VLOOKUP(A24,'пр.взвешивания'!B19:H161,4,FALSE)</f>
        <v>МОС</v>
      </c>
      <c r="E24" s="209" t="str">
        <f>VLOOKUP(A24,'пр.взвешивания'!B19:H489,5,FALSE)</f>
        <v>МОСКВА</v>
      </c>
      <c r="F24" s="7"/>
      <c r="G24" s="8">
        <v>4</v>
      </c>
      <c r="H24" s="9">
        <v>0</v>
      </c>
      <c r="I24" s="10">
        <v>3</v>
      </c>
      <c r="J24" s="214">
        <f>SUM(F24:I24)</f>
        <v>7</v>
      </c>
      <c r="K24" s="220"/>
      <c r="L24" s="220">
        <v>5</v>
      </c>
      <c r="M24" s="221" t="str">
        <f>VLOOKUP(L24,'пр.взвешивания'!B1:H86,2,FALSE)</f>
        <v>БОБРИКОВА Дарья Николаевна</v>
      </c>
      <c r="N24" s="223" t="str">
        <f>VLOOKUP(L24,'пр.взвешивания'!B1:H80,3,FALSE)</f>
        <v>30.04.1995 КМС</v>
      </c>
      <c r="O24" s="211" t="str">
        <f>VLOOKUP(L24,'пр.взвешивания'!B1:H76,4,FALSE)</f>
        <v>ЦФО</v>
      </c>
      <c r="P24" s="219" t="str">
        <f>VLOOKUP(L24,'пр.взвешивания'!B1:H157,5,FALSE)</f>
        <v>Брянская Брянск Д </v>
      </c>
      <c r="Q24" s="105"/>
      <c r="R24" s="106"/>
      <c r="S24" s="106"/>
      <c r="T24" s="105"/>
      <c r="U24" s="105"/>
      <c r="V24" s="68"/>
      <c r="W24" s="68"/>
    </row>
    <row r="25" spans="1:22" ht="12.75" customHeight="1">
      <c r="A25" s="200"/>
      <c r="B25" s="222"/>
      <c r="C25" s="224"/>
      <c r="D25" s="269"/>
      <c r="E25" s="210"/>
      <c r="F25" s="11"/>
      <c r="G25" s="12">
        <v>1.13</v>
      </c>
      <c r="H25" s="12">
        <f>HYPERLINK(круги!P14)</f>
      </c>
      <c r="I25" s="14">
        <f>HYPERLINK(круги!P23)</f>
      </c>
      <c r="J25" s="215"/>
      <c r="K25" s="200"/>
      <c r="L25" s="200"/>
      <c r="M25" s="222"/>
      <c r="N25" s="224"/>
      <c r="O25" s="212"/>
      <c r="P25" s="204"/>
      <c r="Q25" s="141">
        <v>13</v>
      </c>
      <c r="R25" s="112"/>
      <c r="S25" s="112"/>
      <c r="T25" s="142"/>
      <c r="U25" s="68"/>
      <c r="V25" s="68"/>
    </row>
    <row r="26" spans="1:22" ht="12.75" customHeight="1" thickBot="1">
      <c r="A26" s="200">
        <v>10</v>
      </c>
      <c r="B26" s="230" t="str">
        <f>VLOOKUP(A26,'пр.взвешивания'!B19:H84,2,FALSE)</f>
        <v>СКОБОЧКИНА Ксения Олеговна</v>
      </c>
      <c r="C26" s="231" t="str">
        <f>VLOOKUP(A26,'пр.взвешивания'!B19:H73,3,FALSE)</f>
        <v>22.11.1993 1р</v>
      </c>
      <c r="D26" s="232" t="str">
        <f>VLOOKUP(A26,'пр.взвешивания'!B19:H163,4,FALSE)</f>
        <v>УФО</v>
      </c>
      <c r="E26" s="207" t="str">
        <f>VLOOKUP(A26,'пр.взвешивания'!B19:H491,5,FALSE)</f>
        <v>Челябинская Челябинск МО</v>
      </c>
      <c r="F26" s="19">
        <v>0</v>
      </c>
      <c r="G26" s="43"/>
      <c r="H26" s="42">
        <v>0</v>
      </c>
      <c r="I26" s="22">
        <v>0</v>
      </c>
      <c r="J26" s="215">
        <f>SUM(F26:I26)</f>
        <v>0</v>
      </c>
      <c r="K26" s="200"/>
      <c r="L26" s="200">
        <v>13</v>
      </c>
      <c r="M26" s="230" t="str">
        <f>VLOOKUP(L26,'пр.взвешивания'!B1:H88,2,FALSE)</f>
        <v>ЛАВРЕНТЬЕВА Эдера Юрьевна</v>
      </c>
      <c r="N26" s="231" t="str">
        <f>VLOOKUP(L26,'пр.взвешивания'!B1:H82,3,FALSE)</f>
        <v>09.01.1995 КМС</v>
      </c>
      <c r="O26" s="247" t="str">
        <f>VLOOKUP(L26,'пр.взвешивания'!B1:H78,4,FALSE)</f>
        <v>ПФО</v>
      </c>
      <c r="P26" s="205" t="str">
        <f>VLOOKUP(L26,'пр.взвешивания'!B1:H159,5,FALSE)</f>
        <v>Чувашская, Чебоксары</v>
      </c>
      <c r="Q26" s="143" t="s">
        <v>120</v>
      </c>
      <c r="R26" s="144"/>
      <c r="S26" s="145"/>
      <c r="T26" s="68"/>
      <c r="U26" s="68"/>
      <c r="V26" s="68"/>
    </row>
    <row r="27" spans="1:22" ht="9.75" customHeight="1" thickBot="1">
      <c r="A27" s="200"/>
      <c r="B27" s="222"/>
      <c r="C27" s="224"/>
      <c r="D27" s="233"/>
      <c r="E27" s="210"/>
      <c r="F27" s="25">
        <f>HYPERLINK(круги!P7)</f>
      </c>
      <c r="G27" s="44"/>
      <c r="H27" s="12">
        <f>HYPERLINK(круги!P27)</f>
      </c>
      <c r="I27" s="14">
        <f>HYPERLINK(круги!P18)</f>
      </c>
      <c r="J27" s="215"/>
      <c r="K27" s="200"/>
      <c r="L27" s="201"/>
      <c r="M27" s="245"/>
      <c r="N27" s="246"/>
      <c r="O27" s="248"/>
      <c r="P27" s="206"/>
      <c r="Q27" s="142"/>
      <c r="R27" s="146"/>
      <c r="S27" s="146"/>
      <c r="T27" s="147" t="s">
        <v>122</v>
      </c>
      <c r="U27" s="68"/>
      <c r="V27" s="68"/>
    </row>
    <row r="28" spans="1:22" ht="12.75" customHeight="1" thickBot="1">
      <c r="A28" s="250">
        <v>11</v>
      </c>
      <c r="B28" s="230" t="str">
        <f>VLOOKUP(A28,'пр.взвешивания'!B19:H86,2,FALSE)</f>
        <v>ТРЕСНИЦКАЯ Александра Николаевна</v>
      </c>
      <c r="C28" s="231" t="str">
        <f>VLOOKUP(A28,'пр.взвешивания'!B19:H75,3,FALSE)</f>
        <v>13.07.1993 КМС</v>
      </c>
      <c r="D28" s="232" t="str">
        <f>VLOOKUP(A28,'пр.взвешивания'!B19:H165,4,FALSE)</f>
        <v>ЮФО</v>
      </c>
      <c r="E28" s="207" t="str">
        <f>VLOOKUP(A28,'пр.взвешивания'!B19:H493,5,FALSE)</f>
        <v>Ростовская Ростов-на-Дону МО</v>
      </c>
      <c r="F28" s="98">
        <v>3</v>
      </c>
      <c r="G28" s="45">
        <v>3.5</v>
      </c>
      <c r="H28" s="21"/>
      <c r="I28" s="50">
        <v>0.5</v>
      </c>
      <c r="J28" s="215">
        <f>SUM(F28:I28)</f>
        <v>7</v>
      </c>
      <c r="K28" s="250">
        <v>2</v>
      </c>
      <c r="L28" s="252">
        <v>12</v>
      </c>
      <c r="M28" s="241" t="str">
        <f>VLOOKUP(L28,'пр.взвешивания'!B1:H90,2,FALSE)</f>
        <v>ФРИХЕРТ Эрна Владимировна</v>
      </c>
      <c r="N28" s="242" t="str">
        <f>VLOOKUP(L28,'пр.взвешивания'!B1:H84,3,FALSE)</f>
        <v>30.09.1993 КМС</v>
      </c>
      <c r="O28" s="243" t="str">
        <f>VLOOKUP(L28,'пр.взвешивания'!B1:H80,4,FALSE)</f>
        <v>УФО</v>
      </c>
      <c r="P28" s="203" t="str">
        <f>VLOOKUP(L28,'пр.взвешивания'!B1:H161,5,FALSE)</f>
        <v>ХМАО-ЮГРА,  МО</v>
      </c>
      <c r="Q28" s="68"/>
      <c r="R28" s="146"/>
      <c r="S28" s="146"/>
      <c r="T28" s="148" t="s">
        <v>121</v>
      </c>
      <c r="U28" s="68"/>
      <c r="V28" s="68"/>
    </row>
    <row r="29" spans="1:22" ht="12.75" customHeight="1">
      <c r="A29" s="250"/>
      <c r="B29" s="222"/>
      <c r="C29" s="224"/>
      <c r="D29" s="233"/>
      <c r="E29" s="210"/>
      <c r="F29" s="25">
        <f>HYPERLINK(круги!P16)</f>
      </c>
      <c r="G29" s="12">
        <f>HYPERLINK(круги!P29)</f>
      </c>
      <c r="H29" s="46"/>
      <c r="I29" s="14">
        <f>HYPERLINK(круги!P11)</f>
      </c>
      <c r="J29" s="215"/>
      <c r="K29" s="250"/>
      <c r="L29" s="200"/>
      <c r="M29" s="222"/>
      <c r="N29" s="224"/>
      <c r="O29" s="244"/>
      <c r="P29" s="204"/>
      <c r="Q29" s="141" t="s">
        <v>46</v>
      </c>
      <c r="R29" s="149"/>
      <c r="S29" s="150"/>
      <c r="T29" s="68"/>
      <c r="U29" s="68"/>
      <c r="V29" s="68"/>
    </row>
    <row r="30" spans="1:21" ht="12.75" customHeight="1" thickBot="1">
      <c r="A30" s="250">
        <v>12</v>
      </c>
      <c r="B30" s="230" t="str">
        <f>VLOOKUP(A30,'пр.взвешивания'!B19:H88,2,FALSE)</f>
        <v>ФРИХЕРТ Эрна Владимировна</v>
      </c>
      <c r="C30" s="231" t="str">
        <f>VLOOKUP(A30,'пр.взвешивания'!B19:H77,3,FALSE)</f>
        <v>30.09.1993 КМС</v>
      </c>
      <c r="D30" s="232" t="str">
        <f>VLOOKUP(A30,'пр.взвешивания'!B19:H167,4,FALSE)</f>
        <v>УФО</v>
      </c>
      <c r="E30" s="207" t="str">
        <f>VLOOKUP(A30,'пр.взвешивания'!B19:H495,5,FALSE)</f>
        <v>ХМАО-ЮГРА,  МО</v>
      </c>
      <c r="F30" s="98">
        <v>1</v>
      </c>
      <c r="G30" s="45">
        <v>4</v>
      </c>
      <c r="H30" s="49">
        <v>3.5</v>
      </c>
      <c r="I30" s="47"/>
      <c r="J30" s="215">
        <f>SUM(F30:I30)</f>
        <v>8.5</v>
      </c>
      <c r="K30" s="250">
        <v>1</v>
      </c>
      <c r="L30" s="200">
        <v>1</v>
      </c>
      <c r="M30" s="230" t="str">
        <f>VLOOKUP(L30,'пр.взвешивания'!B1:H92,2,FALSE)</f>
        <v>ЯКУПОВА Эльвира Мухтаровна</v>
      </c>
      <c r="N30" s="231" t="str">
        <f>VLOOKUP(L30,'пр.взвешивания'!B1:H86,3,FALSE)</f>
        <v>26.05.1993 кмс</v>
      </c>
      <c r="O30" s="247" t="str">
        <f>VLOOKUP(L30,'пр.взвешивания'!B1:H82,4,FALSE)</f>
        <v>ПФО</v>
      </c>
      <c r="P30" s="205" t="str">
        <f>VLOOKUP(L30,'пр.взвешивания'!B1:H163,5,FALSE)</f>
        <v>Башкортостан Стерлитамак МО</v>
      </c>
      <c r="Q30" s="151" t="s">
        <v>121</v>
      </c>
      <c r="R30" s="112"/>
      <c r="S30" s="112"/>
      <c r="T30" s="112"/>
      <c r="U30" s="112"/>
    </row>
    <row r="31" spans="1:21" ht="12.75" customHeight="1" thickBot="1">
      <c r="A31" s="251"/>
      <c r="B31" s="245"/>
      <c r="C31" s="246"/>
      <c r="D31" s="267"/>
      <c r="E31" s="208"/>
      <c r="F31" s="26">
        <f>HYPERLINK(круги!P25)</f>
      </c>
      <c r="G31" s="23">
        <v>0.39</v>
      </c>
      <c r="H31" s="23">
        <f>HYPERLINK(круги!P9)</f>
      </c>
      <c r="I31" s="48"/>
      <c r="J31" s="249"/>
      <c r="K31" s="251"/>
      <c r="L31" s="201"/>
      <c r="M31" s="245"/>
      <c r="N31" s="246"/>
      <c r="O31" s="248"/>
      <c r="P31" s="206"/>
      <c r="Q31" s="112"/>
      <c r="R31" s="112"/>
      <c r="S31" s="112"/>
      <c r="T31" s="112"/>
      <c r="U31" s="112"/>
    </row>
    <row r="32" spans="1:9" ht="12.75" customHeight="1" thickBot="1">
      <c r="A32" s="3" t="s">
        <v>12</v>
      </c>
      <c r="D32" s="139"/>
      <c r="E32" s="140"/>
      <c r="F32" s="41"/>
      <c r="G32" s="41"/>
      <c r="H32" s="41"/>
      <c r="I32" s="41"/>
    </row>
    <row r="33" spans="1:22" ht="12.75" customHeight="1">
      <c r="A33" s="255">
        <v>13</v>
      </c>
      <c r="B33" s="221" t="str">
        <f>VLOOKUP(A33,'пр.взвешивания'!B28:H91,2,FALSE)</f>
        <v>ЛАВРЕНТЬЕВА Эдера Юрьевна</v>
      </c>
      <c r="C33" s="223" t="str">
        <f>VLOOKUP(A33,'пр.взвешивания'!B28:H80,3,FALSE)</f>
        <v>09.01.1995 КМС</v>
      </c>
      <c r="D33" s="268" t="str">
        <f>VLOOKUP(A33,'пр.взвешивания'!B28:H170,4,FALSE)</f>
        <v>ПФО</v>
      </c>
      <c r="E33" s="209" t="str">
        <f>VLOOKUP(A33,'пр.взвешивания'!B28:H498,5,FALSE)</f>
        <v>Чувашская, Чебоксары</v>
      </c>
      <c r="F33" s="52"/>
      <c r="G33" s="58">
        <v>4</v>
      </c>
      <c r="H33" s="59">
        <v>4</v>
      </c>
      <c r="I33" s="15"/>
      <c r="J33" s="214">
        <f>SUM(F33:I33)</f>
        <v>8</v>
      </c>
      <c r="K33" s="272" t="s">
        <v>46</v>
      </c>
      <c r="N33" s="110"/>
      <c r="O33" s="135"/>
      <c r="P33" s="135"/>
      <c r="Q33" s="103"/>
      <c r="R33" s="102"/>
      <c r="S33" s="202" t="str">
        <f>'[2]реквизиты'!$G$7</f>
        <v>А.Б.Рыбаков</v>
      </c>
      <c r="T33" s="202"/>
      <c r="U33" s="202"/>
      <c r="V33" s="202"/>
    </row>
    <row r="34" spans="1:22" ht="12.75" customHeight="1">
      <c r="A34" s="213"/>
      <c r="B34" s="222"/>
      <c r="C34" s="224"/>
      <c r="D34" s="269"/>
      <c r="E34" s="210"/>
      <c r="F34" s="53"/>
      <c r="G34" s="60">
        <v>1.51</v>
      </c>
      <c r="H34" s="61">
        <v>0.25</v>
      </c>
      <c r="I34" s="15"/>
      <c r="J34" s="215"/>
      <c r="K34" s="213"/>
      <c r="M34" s="109" t="str">
        <f>HYPERLINK('[2]реквизиты'!$A$6)</f>
        <v>Гл. судья, судья МК</v>
      </c>
      <c r="N34" s="110"/>
      <c r="O34" s="135"/>
      <c r="P34" s="135"/>
      <c r="Q34" s="103"/>
      <c r="R34" s="102"/>
      <c r="S34" s="202"/>
      <c r="T34" s="202"/>
      <c r="U34" s="202"/>
      <c r="V34" s="202"/>
    </row>
    <row r="35" spans="1:20" ht="12.75" customHeight="1">
      <c r="A35" s="213">
        <v>14</v>
      </c>
      <c r="B35" s="230" t="str">
        <f>VLOOKUP(A35,'пр.взвешивания'!B28:H93,2,FALSE)</f>
        <v>ГРУНТОВА Людмила Николаевна</v>
      </c>
      <c r="C35" s="231" t="str">
        <f>VLOOKUP(A35,'пр.взвешивания'!B28:H82,3,FALSE)</f>
        <v>16.11.1994 КМС</v>
      </c>
      <c r="D35" s="232" t="str">
        <f>VLOOKUP(A35,'пр.взвешивания'!B28:H172,4,FALSE)</f>
        <v>МОС</v>
      </c>
      <c r="E35" s="207" t="str">
        <f>VLOOKUP(A35,'пр.взвешивания'!B28:H500,5,FALSE)</f>
        <v>Москва</v>
      </c>
      <c r="F35" s="62">
        <v>0</v>
      </c>
      <c r="G35" s="54"/>
      <c r="H35" s="63">
        <v>0</v>
      </c>
      <c r="I35" s="15"/>
      <c r="J35" s="215">
        <f>SUM(F35:I35)</f>
        <v>0</v>
      </c>
      <c r="K35" s="273"/>
      <c r="L35" s="99"/>
      <c r="M35" s="110"/>
      <c r="N35" s="33"/>
      <c r="O35" s="104"/>
      <c r="P35" s="104"/>
      <c r="Q35" s="2"/>
      <c r="R35" s="103"/>
      <c r="S35" s="137" t="str">
        <f>'[2]реквизиты'!$G$8</f>
        <v>/г.Чебоксары/</v>
      </c>
      <c r="T35" s="138"/>
    </row>
    <row r="36" spans="1:22" ht="12.75" customHeight="1">
      <c r="A36" s="213"/>
      <c r="B36" s="222"/>
      <c r="C36" s="224"/>
      <c r="D36" s="233"/>
      <c r="E36" s="210"/>
      <c r="F36" s="64">
        <f>HYPERLINK(круги!P36)</f>
      </c>
      <c r="G36" s="55"/>
      <c r="H36" s="61">
        <f>HYPERLINK(круги!P54)</f>
      </c>
      <c r="I36" s="15"/>
      <c r="J36" s="215"/>
      <c r="K36" s="213"/>
      <c r="L36" s="100"/>
      <c r="M36" s="33"/>
      <c r="N36" s="110"/>
      <c r="O36" s="135"/>
      <c r="P36" s="135"/>
      <c r="Q36" s="103"/>
      <c r="R36" s="102"/>
      <c r="S36" s="202" t="str">
        <f>'[2]реквизиты'!$G$9</f>
        <v>С.М.Тресикн</v>
      </c>
      <c r="T36" s="202"/>
      <c r="U36" s="202"/>
      <c r="V36" s="202"/>
    </row>
    <row r="37" spans="1:22" ht="12.75" customHeight="1">
      <c r="A37" s="253">
        <v>15</v>
      </c>
      <c r="B37" s="230" t="str">
        <f>VLOOKUP(A37,'пр.взвешивания'!B28:H95,2,FALSE)</f>
        <v>УМЕТБАЕВА Гульназ Ричардовна </v>
      </c>
      <c r="C37" s="231" t="str">
        <f>VLOOKUP(A37,'пр.взвешивания'!B28:H84,3,FALSE)</f>
        <v>29.09.1995, КМС</v>
      </c>
      <c r="D37" s="232" t="str">
        <f>VLOOKUP(A37,'пр.взвешивания'!B28:H174,4,FALSE)</f>
        <v>ПФО</v>
      </c>
      <c r="E37" s="207" t="str">
        <f>VLOOKUP(A37,'пр.взвешивания'!B28:H502,5,FALSE)</f>
        <v>Башкортостан, Стерлитамак, МО</v>
      </c>
      <c r="F37" s="62">
        <v>0</v>
      </c>
      <c r="G37" s="65">
        <v>4</v>
      </c>
      <c r="H37" s="56"/>
      <c r="I37" s="51"/>
      <c r="J37" s="215">
        <f>SUM(F37:I37)</f>
        <v>4</v>
      </c>
      <c r="K37" s="265">
        <v>2</v>
      </c>
      <c r="L37" s="100"/>
      <c r="M37" s="109" t="str">
        <f>HYPERLINK('[3]реквизиты'!$A$22)</f>
        <v>Гл. секретарь, судья МК</v>
      </c>
      <c r="N37" s="111"/>
      <c r="O37" s="136"/>
      <c r="P37" s="136"/>
      <c r="Q37" s="103"/>
      <c r="R37" s="103"/>
      <c r="S37" s="202"/>
      <c r="T37" s="202"/>
      <c r="U37" s="202"/>
      <c r="V37" s="202"/>
    </row>
    <row r="38" spans="1:21" ht="12.75" customHeight="1" thickBot="1">
      <c r="A38" s="254"/>
      <c r="B38" s="245"/>
      <c r="C38" s="246"/>
      <c r="D38" s="267"/>
      <c r="E38" s="208"/>
      <c r="F38" s="66">
        <f>HYPERLINK(круги!P45)</f>
      </c>
      <c r="G38" s="67">
        <v>3.27</v>
      </c>
      <c r="H38" s="57"/>
      <c r="I38" s="15"/>
      <c r="J38" s="249"/>
      <c r="K38" s="266"/>
      <c r="L38" s="99"/>
      <c r="M38" s="100"/>
      <c r="N38" s="100"/>
      <c r="O38" s="100"/>
      <c r="P38" s="100"/>
      <c r="Q38" s="100"/>
      <c r="R38" s="101"/>
      <c r="S38" s="137" t="str">
        <f>'[2]реквизиты'!$G$10</f>
        <v>/г. Бийск/</v>
      </c>
      <c r="T38" s="138"/>
      <c r="U38" s="2"/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>
      <c r="Z57" s="5"/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</sheetData>
  <sheetProtection/>
  <mergeCells count="203">
    <mergeCell ref="P26:P27"/>
    <mergeCell ref="Q23:T23"/>
    <mergeCell ref="K33:K34"/>
    <mergeCell ref="K35:K36"/>
    <mergeCell ref="K24:K25"/>
    <mergeCell ref="K26:K27"/>
    <mergeCell ref="M24:M25"/>
    <mergeCell ref="N24:N25"/>
    <mergeCell ref="O24:O25"/>
    <mergeCell ref="K28:K29"/>
    <mergeCell ref="A1:V1"/>
    <mergeCell ref="A19:A20"/>
    <mergeCell ref="A4:A5"/>
    <mergeCell ref="B4:B5"/>
    <mergeCell ref="A8:A9"/>
    <mergeCell ref="B8:B9"/>
    <mergeCell ref="K4:K5"/>
    <mergeCell ref="B19:B20"/>
    <mergeCell ref="E8:E9"/>
    <mergeCell ref="E10:E11"/>
    <mergeCell ref="B24:B25"/>
    <mergeCell ref="A24:A25"/>
    <mergeCell ref="C19:C20"/>
    <mergeCell ref="C21:C22"/>
    <mergeCell ref="D19:D20"/>
    <mergeCell ref="B12:B13"/>
    <mergeCell ref="D21:D22"/>
    <mergeCell ref="D24:D25"/>
    <mergeCell ref="J4:J5"/>
    <mergeCell ref="J12:J13"/>
    <mergeCell ref="J10:J11"/>
    <mergeCell ref="D12:D13"/>
    <mergeCell ref="C4:C5"/>
    <mergeCell ref="F4:I4"/>
    <mergeCell ref="C8:C9"/>
    <mergeCell ref="C10:C11"/>
    <mergeCell ref="D10:D11"/>
    <mergeCell ref="E6:E7"/>
    <mergeCell ref="C6:C7"/>
    <mergeCell ref="D6:D7"/>
    <mergeCell ref="A33:A34"/>
    <mergeCell ref="B33:B34"/>
    <mergeCell ref="C33:C34"/>
    <mergeCell ref="D33:D34"/>
    <mergeCell ref="D15:D16"/>
    <mergeCell ref="A21:A22"/>
    <mergeCell ref="B21:B22"/>
    <mergeCell ref="D28:D29"/>
    <mergeCell ref="J6:J7"/>
    <mergeCell ref="K6:K7"/>
    <mergeCell ref="K12:K13"/>
    <mergeCell ref="A12:A13"/>
    <mergeCell ref="C12:C13"/>
    <mergeCell ref="K8:K9"/>
    <mergeCell ref="A10:A11"/>
    <mergeCell ref="B10:B11"/>
    <mergeCell ref="A6:A7"/>
    <mergeCell ref="B6:B7"/>
    <mergeCell ref="J17:J18"/>
    <mergeCell ref="A17:A18"/>
    <mergeCell ref="B17:B18"/>
    <mergeCell ref="C17:C18"/>
    <mergeCell ref="D17:D18"/>
    <mergeCell ref="A15:A16"/>
    <mergeCell ref="D30:D31"/>
    <mergeCell ref="C26:C27"/>
    <mergeCell ref="D26:D27"/>
    <mergeCell ref="C28:C29"/>
    <mergeCell ref="C30:C31"/>
    <mergeCell ref="B15:B16"/>
    <mergeCell ref="C15:C16"/>
    <mergeCell ref="C24:C25"/>
    <mergeCell ref="A26:A27"/>
    <mergeCell ref="B26:B27"/>
    <mergeCell ref="A30:A31"/>
    <mergeCell ref="B30:B31"/>
    <mergeCell ref="A28:A29"/>
    <mergeCell ref="B28:B29"/>
    <mergeCell ref="A35:A36"/>
    <mergeCell ref="B35:B36"/>
    <mergeCell ref="C35:C36"/>
    <mergeCell ref="D35:D36"/>
    <mergeCell ref="A37:A38"/>
    <mergeCell ref="B37:B38"/>
    <mergeCell ref="C37:C38"/>
    <mergeCell ref="D37:D38"/>
    <mergeCell ref="K37:K38"/>
    <mergeCell ref="J33:J34"/>
    <mergeCell ref="J35:J36"/>
    <mergeCell ref="J28:J29"/>
    <mergeCell ref="N12:N13"/>
    <mergeCell ref="O12:O13"/>
    <mergeCell ref="K19:K20"/>
    <mergeCell ref="K21:K22"/>
    <mergeCell ref="J19:J20"/>
    <mergeCell ref="J21:J22"/>
    <mergeCell ref="V6:V7"/>
    <mergeCell ref="L4:L5"/>
    <mergeCell ref="M4:M5"/>
    <mergeCell ref="N4:N5"/>
    <mergeCell ref="Q4:T4"/>
    <mergeCell ref="P21:P22"/>
    <mergeCell ref="U4:U5"/>
    <mergeCell ref="V12:V13"/>
    <mergeCell ref="V8:V9"/>
    <mergeCell ref="U10:U11"/>
    <mergeCell ref="V10:V11"/>
    <mergeCell ref="V4:V5"/>
    <mergeCell ref="L6:L7"/>
    <mergeCell ref="M6:M7"/>
    <mergeCell ref="N6:N7"/>
    <mergeCell ref="O6:O7"/>
    <mergeCell ref="U6:U7"/>
    <mergeCell ref="L12:L13"/>
    <mergeCell ref="M12:M13"/>
    <mergeCell ref="U8:U9"/>
    <mergeCell ref="O8:O9"/>
    <mergeCell ref="U12:U13"/>
    <mergeCell ref="L10:L11"/>
    <mergeCell ref="M10:M11"/>
    <mergeCell ref="N10:N11"/>
    <mergeCell ref="O10:O11"/>
    <mergeCell ref="P10:P11"/>
    <mergeCell ref="U15:U16"/>
    <mergeCell ref="V15:V16"/>
    <mergeCell ref="U17:U18"/>
    <mergeCell ref="V17:V18"/>
    <mergeCell ref="V19:V20"/>
    <mergeCell ref="L17:L18"/>
    <mergeCell ref="M17:M18"/>
    <mergeCell ref="N17:N18"/>
    <mergeCell ref="O17:O18"/>
    <mergeCell ref="P19:P20"/>
    <mergeCell ref="V21:V22"/>
    <mergeCell ref="L19:L20"/>
    <mergeCell ref="M19:M20"/>
    <mergeCell ref="L21:L22"/>
    <mergeCell ref="M21:M22"/>
    <mergeCell ref="N21:N22"/>
    <mergeCell ref="O21:O22"/>
    <mergeCell ref="N19:N20"/>
    <mergeCell ref="O19:O20"/>
    <mergeCell ref="U19:U20"/>
    <mergeCell ref="U21:U22"/>
    <mergeCell ref="P24:P25"/>
    <mergeCell ref="J30:J31"/>
    <mergeCell ref="K30:K31"/>
    <mergeCell ref="L26:L27"/>
    <mergeCell ref="L28:L29"/>
    <mergeCell ref="J26:J27"/>
    <mergeCell ref="M30:M31"/>
    <mergeCell ref="N30:N31"/>
    <mergeCell ref="O30:O31"/>
    <mergeCell ref="R3:V3"/>
    <mergeCell ref="B2:J2"/>
    <mergeCell ref="L2:V2"/>
    <mergeCell ref="M28:M29"/>
    <mergeCell ref="N28:N29"/>
    <mergeCell ref="O28:O29"/>
    <mergeCell ref="M26:M27"/>
    <mergeCell ref="N26:N27"/>
    <mergeCell ref="O26:O27"/>
    <mergeCell ref="L24:L25"/>
    <mergeCell ref="O4:P5"/>
    <mergeCell ref="P6:P7"/>
    <mergeCell ref="P8:P9"/>
    <mergeCell ref="B3:J3"/>
    <mergeCell ref="L8:L9"/>
    <mergeCell ref="M8:M9"/>
    <mergeCell ref="N8:N9"/>
    <mergeCell ref="J8:J9"/>
    <mergeCell ref="D8:D9"/>
    <mergeCell ref="D4:E5"/>
    <mergeCell ref="K10:K11"/>
    <mergeCell ref="P12:P13"/>
    <mergeCell ref="E15:E16"/>
    <mergeCell ref="E17:E18"/>
    <mergeCell ref="P15:P16"/>
    <mergeCell ref="P17:P18"/>
    <mergeCell ref="E12:E13"/>
    <mergeCell ref="L15:L16"/>
    <mergeCell ref="M15:M16"/>
    <mergeCell ref="N15:N16"/>
    <mergeCell ref="O15:O16"/>
    <mergeCell ref="E24:E25"/>
    <mergeCell ref="E26:E27"/>
    <mergeCell ref="E28:E29"/>
    <mergeCell ref="K17:K18"/>
    <mergeCell ref="J24:J25"/>
    <mergeCell ref="J15:J16"/>
    <mergeCell ref="E19:E20"/>
    <mergeCell ref="E21:E22"/>
    <mergeCell ref="K15:K16"/>
    <mergeCell ref="L30:L31"/>
    <mergeCell ref="S33:V34"/>
    <mergeCell ref="S36:V37"/>
    <mergeCell ref="P28:P29"/>
    <mergeCell ref="P30:P31"/>
    <mergeCell ref="E30:E31"/>
    <mergeCell ref="E33:E34"/>
    <mergeCell ref="E35:E36"/>
    <mergeCell ref="E37:E38"/>
    <mergeCell ref="J37:J38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R81"/>
  <sheetViews>
    <sheetView zoomScalePageLayoutView="0" workbookViewId="0" topLeftCell="G64">
      <selection activeCell="I73" sqref="I73:P81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17" ht="27" customHeight="1">
      <c r="A1" s="285" t="s">
        <v>31</v>
      </c>
      <c r="B1" s="285"/>
      <c r="C1" s="285"/>
      <c r="D1" s="285"/>
      <c r="E1" s="285"/>
      <c r="F1" s="285"/>
      <c r="G1" s="285"/>
      <c r="H1" s="285"/>
      <c r="I1" s="285" t="s">
        <v>31</v>
      </c>
      <c r="J1" s="285"/>
      <c r="K1" s="285"/>
      <c r="L1" s="285"/>
      <c r="M1" s="285"/>
      <c r="N1" s="285"/>
      <c r="O1" s="285"/>
      <c r="P1" s="285"/>
      <c r="Q1" s="5"/>
    </row>
    <row r="2" spans="1:17" ht="18" customHeight="1">
      <c r="A2" s="38" t="s">
        <v>9</v>
      </c>
      <c r="B2" s="4" t="s">
        <v>17</v>
      </c>
      <c r="C2" s="4"/>
      <c r="D2" s="4"/>
      <c r="E2" s="128" t="str">
        <f>'пр.взвешивания'!G3</f>
        <v>в.к. 48    кг</v>
      </c>
      <c r="F2" s="4"/>
      <c r="G2" s="4"/>
      <c r="H2" s="4"/>
      <c r="I2" s="38" t="s">
        <v>11</v>
      </c>
      <c r="J2" s="4" t="s">
        <v>17</v>
      </c>
      <c r="K2" s="4"/>
      <c r="L2" s="4"/>
      <c r="M2" s="128" t="str">
        <f>E2</f>
        <v>в.к. 48    кг</v>
      </c>
      <c r="N2" s="4"/>
      <c r="O2" s="4"/>
      <c r="P2" s="4"/>
      <c r="Q2" s="5"/>
    </row>
    <row r="3" spans="1:17" ht="12.75" customHeight="1">
      <c r="A3" s="153" t="s">
        <v>0</v>
      </c>
      <c r="B3" s="153" t="s">
        <v>1</v>
      </c>
      <c r="C3" s="153" t="s">
        <v>2</v>
      </c>
      <c r="D3" s="153" t="s">
        <v>3</v>
      </c>
      <c r="E3" s="153" t="s">
        <v>13</v>
      </c>
      <c r="F3" s="153" t="s">
        <v>14</v>
      </c>
      <c r="G3" s="153" t="s">
        <v>15</v>
      </c>
      <c r="H3" s="153" t="s">
        <v>16</v>
      </c>
      <c r="I3" s="153" t="s">
        <v>0</v>
      </c>
      <c r="J3" s="153" t="s">
        <v>1</v>
      </c>
      <c r="K3" s="153" t="s">
        <v>2</v>
      </c>
      <c r="L3" s="153" t="s">
        <v>3</v>
      </c>
      <c r="M3" s="153" t="s">
        <v>13</v>
      </c>
      <c r="N3" s="153" t="s">
        <v>14</v>
      </c>
      <c r="O3" s="153" t="s">
        <v>15</v>
      </c>
      <c r="P3" s="153" t="s">
        <v>16</v>
      </c>
      <c r="Q3" s="5"/>
    </row>
    <row r="4" spans="1:17" ht="12.75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5"/>
    </row>
    <row r="5" spans="1:18" ht="12.75" customHeight="1">
      <c r="A5" s="153">
        <v>1</v>
      </c>
      <c r="B5" s="160" t="str">
        <f>VLOOKUP(A5,'пр.взвешивания'!B1:H125,2,FALSE)</f>
        <v>ЯКУПОВА Эльвира Мухтаровна</v>
      </c>
      <c r="C5" s="160" t="str">
        <f>VLOOKUP(A5,'пр.взвешивания'!B1:H160,3,FALSE)</f>
        <v>26.05.1993 кмс</v>
      </c>
      <c r="D5" s="160" t="str">
        <f>VLOOKUP(A5,'пр.взвешивания'!B1:H413,4,FALSE)</f>
        <v>ПФО</v>
      </c>
      <c r="E5" s="167"/>
      <c r="F5" s="168"/>
      <c r="G5" s="156"/>
      <c r="H5" s="153"/>
      <c r="I5" s="153">
        <v>9</v>
      </c>
      <c r="J5" s="160" t="str">
        <f>VLOOKUP(I5,'пр.взвешивания'!B1:H64,2,FALSE)</f>
        <v>ИВАНОВА Анастасия Викторовна</v>
      </c>
      <c r="K5" s="160" t="str">
        <f>VLOOKUP(I5,'пр.взвешивания'!B1:H53,3,FALSE)</f>
        <v>27.03.1995 КМС</v>
      </c>
      <c r="L5" s="160" t="str">
        <f>VLOOKUP(I5,'пр.взвешивания'!B1:H161,4,FALSE)</f>
        <v>МОС</v>
      </c>
      <c r="M5" s="153"/>
      <c r="N5" s="153"/>
      <c r="O5" s="153"/>
      <c r="P5" s="153"/>
      <c r="Q5" s="5"/>
      <c r="R5" s="6"/>
    </row>
    <row r="6" spans="1:18" ht="12.75">
      <c r="A6" s="153"/>
      <c r="B6" s="283"/>
      <c r="C6" s="283"/>
      <c r="D6" s="283"/>
      <c r="E6" s="167"/>
      <c r="F6" s="167"/>
      <c r="G6" s="156"/>
      <c r="H6" s="153"/>
      <c r="I6" s="153"/>
      <c r="J6" s="283"/>
      <c r="K6" s="283"/>
      <c r="L6" s="283"/>
      <c r="M6" s="153"/>
      <c r="N6" s="153"/>
      <c r="O6" s="153"/>
      <c r="P6" s="153"/>
      <c r="Q6" s="5"/>
      <c r="R6" s="6"/>
    </row>
    <row r="7" spans="1:18" ht="12.75" customHeight="1">
      <c r="A7" s="154">
        <v>2</v>
      </c>
      <c r="B7" s="160" t="str">
        <f>VLOOKUP(A7,'пр.взвешивания'!B1:H127,2,FALSE)</f>
        <v>ЧИСТИЛИНА Светлана Игоревна</v>
      </c>
      <c r="C7" s="160" t="str">
        <f>VLOOKUP(A7,'пр.взвешивания'!B1:H162,3,FALSE)</f>
        <v>02.08.1994 КМС</v>
      </c>
      <c r="D7" s="160" t="str">
        <f>VLOOKUP(A7,'пр.взвешивания'!B1:H415,4,FALSE)</f>
        <v>МОС</v>
      </c>
      <c r="E7" s="165"/>
      <c r="F7" s="165"/>
      <c r="G7" s="154"/>
      <c r="H7" s="154"/>
      <c r="I7" s="154">
        <v>10</v>
      </c>
      <c r="J7" s="160" t="str">
        <f>VLOOKUP(I7,'пр.взвешивания'!B1:H66,2,FALSE)</f>
        <v>СКОБОЧКИНА Ксения Олеговна</v>
      </c>
      <c r="K7" s="160" t="str">
        <f>VLOOKUP(I7,'пр.взвешивания'!B1:H55,3,FALSE)</f>
        <v>22.11.1993 1р</v>
      </c>
      <c r="L7" s="160" t="str">
        <f>VLOOKUP(I7,'пр.взвешивания'!B1:H163,4,FALSE)</f>
        <v>УФО</v>
      </c>
      <c r="M7" s="154"/>
      <c r="N7" s="154"/>
      <c r="O7" s="154"/>
      <c r="P7" s="154"/>
      <c r="Q7" s="5"/>
      <c r="R7" s="6"/>
    </row>
    <row r="8" spans="1:18" ht="13.5" thickBot="1">
      <c r="A8" s="280"/>
      <c r="B8" s="284"/>
      <c r="C8" s="284"/>
      <c r="D8" s="284"/>
      <c r="E8" s="286"/>
      <c r="F8" s="286"/>
      <c r="G8" s="280"/>
      <c r="H8" s="280"/>
      <c r="I8" s="280"/>
      <c r="J8" s="284"/>
      <c r="K8" s="284"/>
      <c r="L8" s="284"/>
      <c r="M8" s="280"/>
      <c r="N8" s="280"/>
      <c r="O8" s="280"/>
      <c r="P8" s="280"/>
      <c r="Q8" s="5"/>
      <c r="R8" s="6"/>
    </row>
    <row r="9" spans="1:18" ht="12.75" customHeight="1">
      <c r="A9" s="277">
        <v>4</v>
      </c>
      <c r="B9" s="279" t="str">
        <f>VLOOKUP(A9,'пр.взвешивания'!B11:H129,2,FALSE)</f>
        <v>КОВАЛЬЧУК Анна Сергеевна</v>
      </c>
      <c r="C9" s="279" t="str">
        <f>VLOOKUP(A9,'пр.взвешивания'!B1:H164,3,FALSE)</f>
        <v>23.12.1993 КМС</v>
      </c>
      <c r="D9" s="279" t="str">
        <f>VLOOKUP(A9,'пр.взвешивания'!B1:H417,4,FALSE)</f>
        <v>ЮФО</v>
      </c>
      <c r="E9" s="274"/>
      <c r="F9" s="275"/>
      <c r="G9" s="276"/>
      <c r="H9" s="277"/>
      <c r="I9" s="277">
        <v>12</v>
      </c>
      <c r="J9" s="279" t="str">
        <f>VLOOKUP(I9,'пр.взвешивания'!B1:H68,2,FALSE)</f>
        <v>ФРИХЕРТ Эрна Владимировна</v>
      </c>
      <c r="K9" s="279" t="str">
        <f>VLOOKUP(I9,'пр.взвешивания'!B1:H57,3,FALSE)</f>
        <v>30.09.1993 КМС</v>
      </c>
      <c r="L9" s="279" t="str">
        <f>VLOOKUP(I9,'пр.взвешивания'!B1:H165,4,FALSE)</f>
        <v>УФО</v>
      </c>
      <c r="M9" s="274"/>
      <c r="N9" s="275"/>
      <c r="O9" s="276"/>
      <c r="P9" s="277"/>
      <c r="Q9" s="5"/>
      <c r="R9" s="6"/>
    </row>
    <row r="10" spans="1:18" ht="12.75">
      <c r="A10" s="153"/>
      <c r="B10" s="283"/>
      <c r="C10" s="283"/>
      <c r="D10" s="283"/>
      <c r="E10" s="167"/>
      <c r="F10" s="167"/>
      <c r="G10" s="156"/>
      <c r="H10" s="153"/>
      <c r="I10" s="153"/>
      <c r="J10" s="283"/>
      <c r="K10" s="283"/>
      <c r="L10" s="283"/>
      <c r="M10" s="167"/>
      <c r="N10" s="167"/>
      <c r="O10" s="156"/>
      <c r="P10" s="153"/>
      <c r="Q10" s="5"/>
      <c r="R10" s="6"/>
    </row>
    <row r="11" spans="1:16" ht="12.75" customHeight="1">
      <c r="A11" s="154">
        <v>3</v>
      </c>
      <c r="B11" s="160" t="str">
        <f>VLOOKUP(A11,'пр.взвешивания'!B1:H131,2,FALSE)</f>
        <v>ЕГОРИХИНА Кристина Владимировна</v>
      </c>
      <c r="C11" s="160" t="str">
        <f>VLOOKUP(A11,'пр.взвешивания'!B1:H166,3,FALSE)</f>
        <v>21.06.1993, КМС</v>
      </c>
      <c r="D11" s="160" t="str">
        <f>VLOOKUP(A11,'пр.взвешивания'!B1:H419,4,FALSE)</f>
        <v>СФО</v>
      </c>
      <c r="E11" s="165"/>
      <c r="F11" s="165"/>
      <c r="G11" s="154"/>
      <c r="H11" s="154"/>
      <c r="I11" s="154">
        <v>11</v>
      </c>
      <c r="J11" s="160" t="str">
        <f>VLOOKUP(I11,'пр.взвешивания'!B1:H70,2,FALSE)</f>
        <v>ТРЕСНИЦКАЯ Александра Николаевна</v>
      </c>
      <c r="K11" s="160" t="str">
        <f>VLOOKUP(I11,'пр.взвешивания'!B1:H59,3,FALSE)</f>
        <v>13.07.1993 КМС</v>
      </c>
      <c r="L11" s="160" t="str">
        <f>VLOOKUP(I11,'пр.взвешивания'!B1:H167,4,FALSE)</f>
        <v>ЮФО</v>
      </c>
      <c r="M11" s="165"/>
      <c r="N11" s="165"/>
      <c r="O11" s="154"/>
      <c r="P11" s="154"/>
    </row>
    <row r="12" spans="1:16" ht="12.75" customHeight="1">
      <c r="A12" s="155"/>
      <c r="B12" s="283"/>
      <c r="C12" s="283"/>
      <c r="D12" s="283"/>
      <c r="E12" s="166"/>
      <c r="F12" s="166"/>
      <c r="G12" s="155"/>
      <c r="H12" s="155"/>
      <c r="I12" s="155"/>
      <c r="J12" s="283"/>
      <c r="K12" s="283"/>
      <c r="L12" s="283"/>
      <c r="M12" s="166"/>
      <c r="N12" s="166"/>
      <c r="O12" s="155"/>
      <c r="P12" s="155"/>
    </row>
    <row r="13" spans="1:13" ht="18.75" customHeight="1">
      <c r="A13" s="38" t="s">
        <v>9</v>
      </c>
      <c r="B13" s="4" t="s">
        <v>18</v>
      </c>
      <c r="E13" s="128" t="str">
        <f>E2</f>
        <v>в.к. 48    кг</v>
      </c>
      <c r="I13" s="38" t="s">
        <v>11</v>
      </c>
      <c r="J13" s="4" t="s">
        <v>18</v>
      </c>
      <c r="K13" s="5"/>
      <c r="L13" s="5"/>
      <c r="M13" s="128" t="str">
        <f>M2</f>
        <v>в.к. 48    кг</v>
      </c>
    </row>
    <row r="14" spans="1:16" ht="12.75" customHeight="1">
      <c r="A14" s="153">
        <v>1</v>
      </c>
      <c r="B14" s="160" t="str">
        <f>VLOOKUP(A14,'пр.взвешивания'!B1:H134,2,FALSE)</f>
        <v>ЯКУПОВА Эльвира Мухтаровна</v>
      </c>
      <c r="C14" s="160" t="str">
        <f>VLOOKUP(A14,'пр.взвешивания'!B1:H169,3,FALSE)</f>
        <v>26.05.1993 кмс</v>
      </c>
      <c r="D14" s="160" t="str">
        <f>VLOOKUP(A14,'пр.взвешивания'!B1:H422,4,FALSE)</f>
        <v>ПФО</v>
      </c>
      <c r="E14" s="167"/>
      <c r="F14" s="168"/>
      <c r="G14" s="156"/>
      <c r="H14" s="153"/>
      <c r="I14" s="153">
        <v>9</v>
      </c>
      <c r="J14" s="160" t="str">
        <f>VLOOKUP(I14,'пр.взвешивания'!B1:H73,2,FALSE)</f>
        <v>ИВАНОВА Анастасия Викторовна</v>
      </c>
      <c r="K14" s="160" t="str">
        <f>VLOOKUP(I14,'пр.взвешивания'!B10:H62,3,FALSE)</f>
        <v>27.03.1995 КМС</v>
      </c>
      <c r="L14" s="160" t="str">
        <f>VLOOKUP(I14,'пр.взвешивания'!B10:H170,4,FALSE)</f>
        <v>МОС</v>
      </c>
      <c r="M14" s="153"/>
      <c r="N14" s="153"/>
      <c r="O14" s="153"/>
      <c r="P14" s="153"/>
    </row>
    <row r="15" spans="1:16" ht="12.75">
      <c r="A15" s="153"/>
      <c r="B15" s="283"/>
      <c r="C15" s="283"/>
      <c r="D15" s="283"/>
      <c r="E15" s="167"/>
      <c r="F15" s="167"/>
      <c r="G15" s="156"/>
      <c r="H15" s="153"/>
      <c r="I15" s="153"/>
      <c r="J15" s="283"/>
      <c r="K15" s="283"/>
      <c r="L15" s="283"/>
      <c r="M15" s="153"/>
      <c r="N15" s="153"/>
      <c r="O15" s="153"/>
      <c r="P15" s="153"/>
    </row>
    <row r="16" spans="1:16" ht="12.75" customHeight="1">
      <c r="A16" s="154">
        <v>3</v>
      </c>
      <c r="B16" s="160" t="str">
        <f>VLOOKUP(A16,'пр.взвешивания'!B1:H136,2,FALSE)</f>
        <v>ЕГОРИХИНА Кристина Владимировна</v>
      </c>
      <c r="C16" s="160" t="str">
        <f>VLOOKUP(A16,'пр.взвешивания'!B1:H171,3,FALSE)</f>
        <v>21.06.1993, КМС</v>
      </c>
      <c r="D16" s="160" t="str">
        <f>VLOOKUP(A16,'пр.взвешивания'!B1:H424,4,FALSE)</f>
        <v>СФО</v>
      </c>
      <c r="E16" s="165"/>
      <c r="F16" s="165"/>
      <c r="G16" s="154"/>
      <c r="H16" s="154"/>
      <c r="I16" s="154">
        <v>11</v>
      </c>
      <c r="J16" s="160" t="str">
        <f>VLOOKUP(I16,'пр.взвешивания'!B1:H75,2,FALSE)</f>
        <v>ТРЕСНИЦКАЯ Александра Николаевна</v>
      </c>
      <c r="K16" s="160" t="str">
        <f>VLOOKUP(I16,'пр.взвешивания'!B10:H64,3,FALSE)</f>
        <v>13.07.1993 КМС</v>
      </c>
      <c r="L16" s="160" t="str">
        <f>VLOOKUP(I16,'пр.взвешивания'!B10:H172,4,FALSE)</f>
        <v>ЮФО</v>
      </c>
      <c r="M16" s="154"/>
      <c r="N16" s="154"/>
      <c r="O16" s="154"/>
      <c r="P16" s="154"/>
    </row>
    <row r="17" spans="1:16" ht="13.5" thickBot="1">
      <c r="A17" s="280"/>
      <c r="B17" s="284"/>
      <c r="C17" s="284"/>
      <c r="D17" s="284"/>
      <c r="E17" s="286"/>
      <c r="F17" s="286"/>
      <c r="G17" s="280"/>
      <c r="H17" s="280"/>
      <c r="I17" s="280"/>
      <c r="J17" s="284"/>
      <c r="K17" s="284"/>
      <c r="L17" s="284"/>
      <c r="M17" s="280"/>
      <c r="N17" s="280"/>
      <c r="O17" s="280"/>
      <c r="P17" s="280"/>
    </row>
    <row r="18" spans="1:16" ht="12.75" customHeight="1">
      <c r="A18" s="277">
        <v>2</v>
      </c>
      <c r="B18" s="279" t="str">
        <f>VLOOKUP(A18,'пр.взвешивания'!B2:H138,2,FALSE)</f>
        <v>ЧИСТИЛИНА Светлана Игоревна</v>
      </c>
      <c r="C18" s="279" t="str">
        <f>VLOOKUP(A18,'пр.взвешивания'!B1:H173,3,FALSE)</f>
        <v>02.08.1994 КМС</v>
      </c>
      <c r="D18" s="279" t="str">
        <f>VLOOKUP(A18,'пр.взвешивания'!B1:H426,4,FALSE)</f>
        <v>МОС</v>
      </c>
      <c r="E18" s="274"/>
      <c r="F18" s="275"/>
      <c r="G18" s="276"/>
      <c r="H18" s="277"/>
      <c r="I18" s="277">
        <v>10</v>
      </c>
      <c r="J18" s="279" t="str">
        <f>VLOOKUP(I18,'пр.взвешивания'!B1:H77,2,FALSE)</f>
        <v>СКОБОЧКИНА Ксения Олеговна</v>
      </c>
      <c r="K18" s="279" t="str">
        <f>VLOOKUP(I18,'пр.взвешивания'!B10:H66,3,FALSE)</f>
        <v>22.11.1993 1р</v>
      </c>
      <c r="L18" s="279" t="str">
        <f>VLOOKUP(I18,'пр.взвешивания'!B10:H174,4,FALSE)</f>
        <v>УФО</v>
      </c>
      <c r="M18" s="274"/>
      <c r="N18" s="275"/>
      <c r="O18" s="276"/>
      <c r="P18" s="277"/>
    </row>
    <row r="19" spans="1:16" ht="12.75" customHeight="1">
      <c r="A19" s="153"/>
      <c r="B19" s="283"/>
      <c r="C19" s="283"/>
      <c r="D19" s="283"/>
      <c r="E19" s="167"/>
      <c r="F19" s="167"/>
      <c r="G19" s="156"/>
      <c r="H19" s="153"/>
      <c r="I19" s="153"/>
      <c r="J19" s="283"/>
      <c r="K19" s="283"/>
      <c r="L19" s="283"/>
      <c r="M19" s="167"/>
      <c r="N19" s="167"/>
      <c r="O19" s="156"/>
      <c r="P19" s="153"/>
    </row>
    <row r="20" spans="1:16" ht="12.75" customHeight="1">
      <c r="A20" s="154">
        <v>4</v>
      </c>
      <c r="B20" s="160" t="str">
        <f>VLOOKUP(A20,'пр.взвешивания'!B1:H140,2,FALSE)</f>
        <v>КОВАЛЬЧУК Анна Сергеевна</v>
      </c>
      <c r="C20" s="160" t="str">
        <f>VLOOKUP(A20,'пр.взвешивания'!B1:H175,3,FALSE)</f>
        <v>23.12.1993 КМС</v>
      </c>
      <c r="D20" s="160" t="str">
        <f>VLOOKUP(A20,'пр.взвешивания'!B1:H428,4,FALSE)</f>
        <v>ЮФО</v>
      </c>
      <c r="E20" s="165"/>
      <c r="F20" s="165"/>
      <c r="G20" s="154"/>
      <c r="H20" s="154"/>
      <c r="I20" s="154">
        <v>12</v>
      </c>
      <c r="J20" s="160" t="str">
        <f>VLOOKUP(I20,'пр.взвешивания'!B1:H79,2,FALSE)</f>
        <v>ФРИХЕРТ Эрна Владимировна</v>
      </c>
      <c r="K20" s="160" t="str">
        <f>VLOOKUP(I20,'пр.взвешивания'!B10:H68,3,FALSE)</f>
        <v>30.09.1993 КМС</v>
      </c>
      <c r="L20" s="160" t="str">
        <f>VLOOKUP(I20,'пр.взвешивания'!B10:H176,4,FALSE)</f>
        <v>УФО</v>
      </c>
      <c r="M20" s="165"/>
      <c r="N20" s="165"/>
      <c r="O20" s="154"/>
      <c r="P20" s="154"/>
    </row>
    <row r="21" spans="1:16" ht="12.75">
      <c r="A21" s="155"/>
      <c r="B21" s="283"/>
      <c r="C21" s="283"/>
      <c r="D21" s="283"/>
      <c r="E21" s="166"/>
      <c r="F21" s="166"/>
      <c r="G21" s="155"/>
      <c r="H21" s="155"/>
      <c r="I21" s="155"/>
      <c r="J21" s="283"/>
      <c r="K21" s="283"/>
      <c r="L21" s="283"/>
      <c r="M21" s="166"/>
      <c r="N21" s="166"/>
      <c r="O21" s="155"/>
      <c r="P21" s="155"/>
    </row>
    <row r="22" spans="1:13" ht="21" customHeight="1">
      <c r="A22" s="38" t="s">
        <v>9</v>
      </c>
      <c r="B22" s="4" t="s">
        <v>19</v>
      </c>
      <c r="E22" s="128" t="str">
        <f>E13</f>
        <v>в.к. 48    кг</v>
      </c>
      <c r="I22" s="38" t="s">
        <v>11</v>
      </c>
      <c r="J22" s="4" t="s">
        <v>32</v>
      </c>
      <c r="K22" s="5"/>
      <c r="L22" s="5"/>
      <c r="M22" s="128" t="str">
        <f>E22</f>
        <v>в.к. 48    кг</v>
      </c>
    </row>
    <row r="23" spans="1:16" ht="12.75" customHeight="1">
      <c r="A23" s="153">
        <v>1</v>
      </c>
      <c r="B23" s="160" t="str">
        <f>VLOOKUP(A23,'пр.взвешивания'!B1:H143,2,FALSE)</f>
        <v>ЯКУПОВА Эльвира Мухтаровна</v>
      </c>
      <c r="C23" s="160" t="str">
        <f>VLOOKUP(A23,'пр.взвешивания'!B1:H178,3,FALSE)</f>
        <v>26.05.1993 кмс</v>
      </c>
      <c r="D23" s="160" t="str">
        <f>VLOOKUP(A23,'пр.взвешивания'!B1:H431,4,FALSE)</f>
        <v>ПФО</v>
      </c>
      <c r="E23" s="167"/>
      <c r="F23" s="168"/>
      <c r="G23" s="156"/>
      <c r="H23" s="153"/>
      <c r="I23" s="153">
        <v>9</v>
      </c>
      <c r="J23" s="281" t="str">
        <f>VLOOKUP(I23,'пр.взвешивания'!B1:H82,2,FALSE)</f>
        <v>ИВАНОВА Анастасия Викторовна</v>
      </c>
      <c r="K23" s="281" t="str">
        <f>VLOOKUP(I23,'пр.взвешивания'!B19:H71,3,FALSE)</f>
        <v>27.03.1995 КМС</v>
      </c>
      <c r="L23" s="281" t="str">
        <f>VLOOKUP(I23,'пр.взвешивания'!B19:H179,4,FALSE)</f>
        <v>МОС</v>
      </c>
      <c r="M23" s="153"/>
      <c r="N23" s="153"/>
      <c r="O23" s="153"/>
      <c r="P23" s="153"/>
    </row>
    <row r="24" spans="1:16" ht="12.75">
      <c r="A24" s="153"/>
      <c r="B24" s="283"/>
      <c r="C24" s="283"/>
      <c r="D24" s="283"/>
      <c r="E24" s="167"/>
      <c r="F24" s="167"/>
      <c r="G24" s="156"/>
      <c r="H24" s="153"/>
      <c r="I24" s="153"/>
      <c r="J24" s="279"/>
      <c r="K24" s="279"/>
      <c r="L24" s="279"/>
      <c r="M24" s="153"/>
      <c r="N24" s="153"/>
      <c r="O24" s="153"/>
      <c r="P24" s="153"/>
    </row>
    <row r="25" spans="1:16" ht="12.75" customHeight="1">
      <c r="A25" s="154">
        <v>4</v>
      </c>
      <c r="B25" s="160" t="str">
        <f>VLOOKUP(A25,'пр.взвешивания'!B1:H145,2,FALSE)</f>
        <v>КОВАЛЬЧУК Анна Сергеевна</v>
      </c>
      <c r="C25" s="160" t="str">
        <f>VLOOKUP(A25,'пр.взвешивания'!B1:H180,3,FALSE)</f>
        <v>23.12.1993 КМС</v>
      </c>
      <c r="D25" s="160" t="str">
        <f>VLOOKUP(A25,'пр.взвешивания'!B1:H433,4,FALSE)</f>
        <v>ЮФО</v>
      </c>
      <c r="E25" s="165"/>
      <c r="F25" s="165"/>
      <c r="G25" s="154"/>
      <c r="H25" s="154"/>
      <c r="I25" s="154">
        <v>12</v>
      </c>
      <c r="J25" s="281" t="str">
        <f>VLOOKUP(I25,'пр.взвешивания'!B1:H84,2,FALSE)</f>
        <v>ФРИХЕРТ Эрна Владимировна</v>
      </c>
      <c r="K25" s="281" t="str">
        <f>VLOOKUP(I25,'пр.взвешивания'!B19:H73,3,FALSE)</f>
        <v>30.09.1993 КМС</v>
      </c>
      <c r="L25" s="281" t="str">
        <f>VLOOKUP(I25,'пр.взвешивания'!B19:H181,4,FALSE)</f>
        <v>УФО</v>
      </c>
      <c r="M25" s="154"/>
      <c r="N25" s="154"/>
      <c r="O25" s="154"/>
      <c r="P25" s="154"/>
    </row>
    <row r="26" spans="1:16" ht="12.75" customHeight="1" thickBot="1">
      <c r="A26" s="280"/>
      <c r="B26" s="284"/>
      <c r="C26" s="284"/>
      <c r="D26" s="284"/>
      <c r="E26" s="286"/>
      <c r="F26" s="286"/>
      <c r="G26" s="280"/>
      <c r="H26" s="280"/>
      <c r="I26" s="280"/>
      <c r="J26" s="282"/>
      <c r="K26" s="282"/>
      <c r="L26" s="282"/>
      <c r="M26" s="280"/>
      <c r="N26" s="280"/>
      <c r="O26" s="280"/>
      <c r="P26" s="280"/>
    </row>
    <row r="27" spans="1:16" ht="12.75" customHeight="1">
      <c r="A27" s="277">
        <v>3</v>
      </c>
      <c r="B27" s="279" t="str">
        <f>VLOOKUP(A27,'пр.взвешивания'!B2:H147,2,FALSE)</f>
        <v>ЕГОРИХИНА Кристина Владимировна</v>
      </c>
      <c r="C27" s="279" t="str">
        <f>VLOOKUP(A27,'пр.взвешивания'!B1:H182,3,FALSE)</f>
        <v>21.06.1993, КМС</v>
      </c>
      <c r="D27" s="279" t="str">
        <f>VLOOKUP(A27,'пр.взвешивания'!B1:H435,4,FALSE)</f>
        <v>СФО</v>
      </c>
      <c r="E27" s="274"/>
      <c r="F27" s="275"/>
      <c r="G27" s="276"/>
      <c r="H27" s="277"/>
      <c r="I27" s="277">
        <v>11</v>
      </c>
      <c r="J27" s="278" t="str">
        <f>VLOOKUP(I27,'пр.взвешивания'!B1:H86,2,FALSE)</f>
        <v>ТРЕСНИЦКАЯ Александра Николаевна</v>
      </c>
      <c r="K27" s="278" t="str">
        <f>VLOOKUP(I27,'пр.взвешивания'!B19:H75,3,FALSE)</f>
        <v>13.07.1993 КМС</v>
      </c>
      <c r="L27" s="278" t="str">
        <f>VLOOKUP(I27,'пр.взвешивания'!B19:H183,4,FALSE)</f>
        <v>ЮФО</v>
      </c>
      <c r="M27" s="274"/>
      <c r="N27" s="275"/>
      <c r="O27" s="276"/>
      <c r="P27" s="277"/>
    </row>
    <row r="28" spans="1:16" ht="12.75">
      <c r="A28" s="153"/>
      <c r="B28" s="283"/>
      <c r="C28" s="283"/>
      <c r="D28" s="283"/>
      <c r="E28" s="167"/>
      <c r="F28" s="167"/>
      <c r="G28" s="156"/>
      <c r="H28" s="153"/>
      <c r="I28" s="153"/>
      <c r="J28" s="279"/>
      <c r="K28" s="279"/>
      <c r="L28" s="279"/>
      <c r="M28" s="167"/>
      <c r="N28" s="167"/>
      <c r="O28" s="156"/>
      <c r="P28" s="153"/>
    </row>
    <row r="29" spans="1:16" ht="12.75" customHeight="1">
      <c r="A29" s="154">
        <v>2</v>
      </c>
      <c r="B29" s="160" t="str">
        <f>VLOOKUP(A29,'пр.взвешивания'!B1:H149,2,FALSE)</f>
        <v>ЧИСТИЛИНА Светлана Игоревна</v>
      </c>
      <c r="C29" s="160" t="str">
        <f>VLOOKUP(A29,'пр.взвешивания'!B1:H184,3,FALSE)</f>
        <v>02.08.1994 КМС</v>
      </c>
      <c r="D29" s="160" t="str">
        <f>VLOOKUP(A29,'пр.взвешивания'!B1:H437,4,FALSE)</f>
        <v>МОС</v>
      </c>
      <c r="E29" s="165"/>
      <c r="F29" s="165"/>
      <c r="G29" s="154"/>
      <c r="H29" s="154"/>
      <c r="I29" s="154">
        <v>10</v>
      </c>
      <c r="J29" s="160" t="str">
        <f>VLOOKUP(I29,'пр.взвешивания'!B1:H88,2,FALSE)</f>
        <v>СКОБОЧКИНА Ксения Олеговна</v>
      </c>
      <c r="K29" s="160" t="str">
        <f>VLOOKUP(I29,'пр.взвешивания'!B19:H77,3,FALSE)</f>
        <v>22.11.1993 1р</v>
      </c>
      <c r="L29" s="160" t="str">
        <f>VLOOKUP(I29,'пр.взвешивания'!B19:H185,4,FALSE)</f>
        <v>УФО</v>
      </c>
      <c r="M29" s="165"/>
      <c r="N29" s="165"/>
      <c r="O29" s="154"/>
      <c r="P29" s="154"/>
    </row>
    <row r="30" spans="1:16" ht="12.75">
      <c r="A30" s="155"/>
      <c r="B30" s="283"/>
      <c r="C30" s="283"/>
      <c r="D30" s="283"/>
      <c r="E30" s="166"/>
      <c r="F30" s="166"/>
      <c r="G30" s="155"/>
      <c r="H30" s="155"/>
      <c r="I30" s="155"/>
      <c r="J30" s="283"/>
      <c r="K30" s="283"/>
      <c r="L30" s="283"/>
      <c r="M30" s="166"/>
      <c r="N30" s="166"/>
      <c r="O30" s="155"/>
      <c r="P30" s="155"/>
    </row>
    <row r="31" spans="1:16" ht="21" customHeight="1">
      <c r="A31" s="38" t="s">
        <v>10</v>
      </c>
      <c r="B31" s="4" t="s">
        <v>17</v>
      </c>
      <c r="C31" s="4"/>
      <c r="D31" s="4"/>
      <c r="E31" s="128" t="str">
        <f>E22</f>
        <v>в.к. 48    кг</v>
      </c>
      <c r="F31" s="4"/>
      <c r="G31" s="4"/>
      <c r="H31" s="4"/>
      <c r="I31" s="38" t="s">
        <v>12</v>
      </c>
      <c r="J31" s="4" t="s">
        <v>17</v>
      </c>
      <c r="K31" s="4"/>
      <c r="L31" s="4"/>
      <c r="M31" s="128" t="str">
        <f>E22</f>
        <v>в.к. 48    кг</v>
      </c>
      <c r="N31" s="4"/>
      <c r="O31" s="4"/>
      <c r="P31" s="4"/>
    </row>
    <row r="32" spans="1:16" ht="12.75">
      <c r="A32" s="153" t="s">
        <v>0</v>
      </c>
      <c r="B32" s="153" t="s">
        <v>1</v>
      </c>
      <c r="C32" s="153" t="s">
        <v>2</v>
      </c>
      <c r="D32" s="153" t="s">
        <v>3</v>
      </c>
      <c r="E32" s="153" t="s">
        <v>13</v>
      </c>
      <c r="F32" s="153" t="s">
        <v>14</v>
      </c>
      <c r="G32" s="153" t="s">
        <v>15</v>
      </c>
      <c r="H32" s="153" t="s">
        <v>16</v>
      </c>
      <c r="I32" s="153" t="s">
        <v>0</v>
      </c>
      <c r="J32" s="153" t="s">
        <v>1</v>
      </c>
      <c r="K32" s="153" t="s">
        <v>2</v>
      </c>
      <c r="L32" s="153" t="s">
        <v>3</v>
      </c>
      <c r="M32" s="153" t="s">
        <v>13</v>
      </c>
      <c r="N32" s="153" t="s">
        <v>14</v>
      </c>
      <c r="O32" s="153" t="s">
        <v>15</v>
      </c>
      <c r="P32" s="153" t="s">
        <v>16</v>
      </c>
    </row>
    <row r="33" spans="1:16" ht="12.75">
      <c r="A33" s="154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</row>
    <row r="34" spans="1:16" ht="12.75" customHeight="1">
      <c r="A34" s="153">
        <v>5</v>
      </c>
      <c r="B34" s="160" t="str">
        <f>VLOOKUP(A34,'пр.взвешивания'!B3:H154,2,FALSE)</f>
        <v>БОБРИКОВА Дарья Николаевна</v>
      </c>
      <c r="C34" s="160" t="str">
        <f>VLOOKUP(A34,'пр.взвешивания'!B3:H189,3,FALSE)</f>
        <v>30.04.1995 КМС</v>
      </c>
      <c r="D34" s="160" t="str">
        <f>VLOOKUP(A34,'пр.взвешивания'!B3:H442,4,FALSE)</f>
        <v>ЦФО</v>
      </c>
      <c r="E34" s="167"/>
      <c r="F34" s="168"/>
      <c r="G34" s="156"/>
      <c r="H34" s="153"/>
      <c r="I34" s="153">
        <v>13</v>
      </c>
      <c r="J34" s="281" t="str">
        <f>VLOOKUP(I34,'пр.взвешивания'!B1:H93,2,FALSE)</f>
        <v>ЛАВРЕНТЬЕВА Эдера Юрьевна</v>
      </c>
      <c r="K34" s="281" t="str">
        <f>VLOOKUP(I34,'пр.взвешивания'!B30:H82,3,FALSE)</f>
        <v>09.01.1995 КМС</v>
      </c>
      <c r="L34" s="281" t="str">
        <f>VLOOKUP(I34,'пр.взвешивания'!B30:H190,4,FALSE)</f>
        <v>ПФО</v>
      </c>
      <c r="M34" s="153"/>
      <c r="N34" s="153"/>
      <c r="O34" s="153"/>
      <c r="P34" s="153"/>
    </row>
    <row r="35" spans="1:16" ht="12.75" customHeight="1">
      <c r="A35" s="153"/>
      <c r="B35" s="283"/>
      <c r="C35" s="283"/>
      <c r="D35" s="283"/>
      <c r="E35" s="167"/>
      <c r="F35" s="167"/>
      <c r="G35" s="156"/>
      <c r="H35" s="153"/>
      <c r="I35" s="153"/>
      <c r="J35" s="279"/>
      <c r="K35" s="279"/>
      <c r="L35" s="279"/>
      <c r="M35" s="153"/>
      <c r="N35" s="153"/>
      <c r="O35" s="153"/>
      <c r="P35" s="153"/>
    </row>
    <row r="36" spans="1:16" ht="12.75" customHeight="1">
      <c r="A36" s="154">
        <v>6</v>
      </c>
      <c r="B36" s="160" t="str">
        <f>VLOOKUP(A36,'пр.взвешивания'!B3:H156,2,FALSE)</f>
        <v>АККУИНА Айгуль Валиулловна</v>
      </c>
      <c r="C36" s="160" t="str">
        <f>VLOOKUP(A36,'пр.взвешивания'!B3:H191,3,FALSE)</f>
        <v>16.06.1993 КМС</v>
      </c>
      <c r="D36" s="160" t="str">
        <f>VLOOKUP(A36,'пр.взвешивания'!B3:H444,4,FALSE)</f>
        <v>УФО</v>
      </c>
      <c r="E36" s="165"/>
      <c r="F36" s="165"/>
      <c r="G36" s="154"/>
      <c r="H36" s="154"/>
      <c r="I36" s="154">
        <v>14</v>
      </c>
      <c r="J36" s="281" t="str">
        <f>VLOOKUP(I36,'пр.взвешивания'!B1:H95,2,FALSE)</f>
        <v>ГРУНТОВА Людмила Николаевна</v>
      </c>
      <c r="K36" s="281" t="str">
        <f>VLOOKUP(I36,'пр.взвешивания'!B30:H84,3,FALSE)</f>
        <v>16.11.1994 КМС</v>
      </c>
      <c r="L36" s="281" t="str">
        <f>VLOOKUP(I36,'пр.взвешивания'!B30:H192,4,FALSE)</f>
        <v>МОС</v>
      </c>
      <c r="M36" s="154"/>
      <c r="N36" s="154"/>
      <c r="O36" s="154"/>
      <c r="P36" s="154"/>
    </row>
    <row r="37" spans="1:16" ht="13.5" thickBot="1">
      <c r="A37" s="280"/>
      <c r="B37" s="284"/>
      <c r="C37" s="284"/>
      <c r="D37" s="284"/>
      <c r="E37" s="286"/>
      <c r="F37" s="286"/>
      <c r="G37" s="280"/>
      <c r="H37" s="280"/>
      <c r="I37" s="280"/>
      <c r="J37" s="282"/>
      <c r="K37" s="282"/>
      <c r="L37" s="282"/>
      <c r="M37" s="280"/>
      <c r="N37" s="280"/>
      <c r="O37" s="280"/>
      <c r="P37" s="280"/>
    </row>
    <row r="38" spans="1:16" ht="12.75" customHeight="1">
      <c r="A38" s="277">
        <v>8</v>
      </c>
      <c r="B38" s="279" t="str">
        <f>VLOOKUP(A38,'пр.взвешивания'!B4:H158,2,FALSE)</f>
        <v>ПЕНЬКОВА Галина Николаевна</v>
      </c>
      <c r="C38" s="279" t="str">
        <f>VLOOKUP(A38,'пр.взвешивания'!B3:H193,3,FALSE)</f>
        <v>10.10.1995 КМС</v>
      </c>
      <c r="D38" s="279" t="str">
        <f>VLOOKUP(A38,'пр.взвешивания'!B3:H446,4,FALSE)</f>
        <v>ЮФО</v>
      </c>
      <c r="E38" s="274"/>
      <c r="F38" s="275"/>
      <c r="G38" s="276"/>
      <c r="H38" s="277"/>
      <c r="I38" s="277">
        <v>15</v>
      </c>
      <c r="J38" s="278" t="str">
        <f>VLOOKUP(I38,'пр.взвешивания'!B1:H97,2,FALSE)</f>
        <v>УМЕТБАЕВА Гульназ Ричардовна </v>
      </c>
      <c r="K38" s="278" t="str">
        <f>VLOOKUP(I38,'пр.взвешивания'!B30:H86,3,FALSE)</f>
        <v>29.09.1995, КМС</v>
      </c>
      <c r="L38" s="278" t="str">
        <f>VLOOKUP(I38,'пр.взвешивания'!B30:H194,4,FALSE)</f>
        <v>ПФО</v>
      </c>
      <c r="M38" s="274"/>
      <c r="N38" s="275"/>
      <c r="O38" s="276"/>
      <c r="P38" s="277"/>
    </row>
    <row r="39" spans="1:16" ht="12.75">
      <c r="A39" s="153"/>
      <c r="B39" s="283"/>
      <c r="C39" s="283"/>
      <c r="D39" s="283"/>
      <c r="E39" s="167"/>
      <c r="F39" s="167"/>
      <c r="G39" s="156"/>
      <c r="H39" s="153"/>
      <c r="I39" s="153"/>
      <c r="J39" s="279"/>
      <c r="K39" s="279"/>
      <c r="L39" s="279"/>
      <c r="M39" s="167"/>
      <c r="N39" s="167"/>
      <c r="O39" s="156"/>
      <c r="P39" s="153"/>
    </row>
    <row r="40" spans="1:12" ht="12.75" customHeight="1">
      <c r="A40" s="154">
        <v>7</v>
      </c>
      <c r="B40" s="160" t="str">
        <f>VLOOKUP(A40,'пр.взвешивания'!B3:H160,2,FALSE)</f>
        <v>МИХАЙЛОВА Ксения Евгеньевна</v>
      </c>
      <c r="C40" s="160" t="str">
        <f>VLOOKUP(A40,'пр.взвешивания'!B3:H195,3,FALSE)</f>
        <v>05.02.1993 КМС</v>
      </c>
      <c r="D40" s="160" t="str">
        <f>VLOOKUP(A40,'пр.взвешивания'!B3:H448,4,FALSE)</f>
        <v>ПФО</v>
      </c>
      <c r="E40" s="165"/>
      <c r="F40" s="165"/>
      <c r="G40" s="154"/>
      <c r="H40" s="154"/>
      <c r="J40" s="5"/>
      <c r="K40" s="5"/>
      <c r="L40" s="5"/>
    </row>
    <row r="41" spans="1:12" ht="12.75" customHeight="1">
      <c r="A41" s="155"/>
      <c r="B41" s="283"/>
      <c r="C41" s="283"/>
      <c r="D41" s="283"/>
      <c r="E41" s="166"/>
      <c r="F41" s="166"/>
      <c r="G41" s="155"/>
      <c r="H41" s="155"/>
      <c r="J41" s="5"/>
      <c r="K41" s="5"/>
      <c r="L41" s="5"/>
    </row>
    <row r="42" spans="1:13" ht="18" customHeight="1">
      <c r="A42" s="38" t="s">
        <v>10</v>
      </c>
      <c r="B42" s="4" t="s">
        <v>18</v>
      </c>
      <c r="E42" s="128" t="str">
        <f>E31</f>
        <v>в.к. 48    кг</v>
      </c>
      <c r="I42" s="38" t="s">
        <v>12</v>
      </c>
      <c r="J42" s="4" t="s">
        <v>18</v>
      </c>
      <c r="K42" s="5"/>
      <c r="L42" s="5"/>
      <c r="M42" s="128" t="str">
        <f>M31</f>
        <v>в.к. 48    кг</v>
      </c>
    </row>
    <row r="43" spans="1:16" ht="12.75" customHeight="1">
      <c r="A43" s="153">
        <v>5</v>
      </c>
      <c r="B43" s="160" t="str">
        <f>VLOOKUP(A43,'пр.взвешивания'!B3:H163,2,FALSE)</f>
        <v>БОБРИКОВА Дарья Николаевна</v>
      </c>
      <c r="C43" s="160" t="str">
        <f>VLOOKUP(A43,'пр.взвешивания'!B3:H198,3,FALSE)</f>
        <v>30.04.1995 КМС</v>
      </c>
      <c r="D43" s="160" t="str">
        <f>VLOOKUP(A43,'пр.взвешивания'!B3:H451,4,FALSE)</f>
        <v>ЦФО</v>
      </c>
      <c r="E43" s="167"/>
      <c r="F43" s="168"/>
      <c r="G43" s="156"/>
      <c r="H43" s="153"/>
      <c r="I43" s="153">
        <v>13</v>
      </c>
      <c r="J43" s="281" t="str">
        <f>VLOOKUP(I43,'пр.взвешивания'!B2:H102,2,FALSE)</f>
        <v>ЛАВРЕНТЬЕВА Эдера Юрьевна</v>
      </c>
      <c r="K43" s="281" t="str">
        <f>VLOOKUP(I43,'пр.взвешивания'!B3:H91,3,FALSE)</f>
        <v>09.01.1995 КМС</v>
      </c>
      <c r="L43" s="281" t="str">
        <f>VLOOKUP(I43,'пр.взвешивания'!B3:H199,4,FALSE)</f>
        <v>ПФО</v>
      </c>
      <c r="M43" s="153"/>
      <c r="N43" s="153"/>
      <c r="O43" s="153"/>
      <c r="P43" s="153"/>
    </row>
    <row r="44" spans="1:16" ht="12.75">
      <c r="A44" s="153"/>
      <c r="B44" s="283"/>
      <c r="C44" s="283"/>
      <c r="D44" s="283"/>
      <c r="E44" s="167"/>
      <c r="F44" s="167"/>
      <c r="G44" s="156"/>
      <c r="H44" s="153"/>
      <c r="I44" s="153"/>
      <c r="J44" s="279"/>
      <c r="K44" s="279"/>
      <c r="L44" s="279"/>
      <c r="M44" s="153"/>
      <c r="N44" s="153"/>
      <c r="O44" s="153"/>
      <c r="P44" s="153"/>
    </row>
    <row r="45" spans="1:16" ht="12.75" customHeight="1">
      <c r="A45" s="154">
        <v>7</v>
      </c>
      <c r="B45" s="160" t="str">
        <f>VLOOKUP(A45,'пр.взвешивания'!B3:H165,2,FALSE)</f>
        <v>МИХАЙЛОВА Ксения Евгеньевна</v>
      </c>
      <c r="C45" s="160" t="str">
        <f>VLOOKUP(A45,'пр.взвешивания'!B3:H200,3,FALSE)</f>
        <v>05.02.1993 КМС</v>
      </c>
      <c r="D45" s="160" t="str">
        <f>VLOOKUP(A45,'пр.взвешивания'!B3:H453,4,FALSE)</f>
        <v>ПФО</v>
      </c>
      <c r="E45" s="165"/>
      <c r="F45" s="165"/>
      <c r="G45" s="154"/>
      <c r="H45" s="154"/>
      <c r="I45" s="154">
        <v>15</v>
      </c>
      <c r="J45" s="281" t="str">
        <f>VLOOKUP(I45,'пр.взвешивания'!B2:H104,2,FALSE)</f>
        <v>УМЕТБАЕВА Гульназ Ричардовна </v>
      </c>
      <c r="K45" s="281" t="str">
        <f>VLOOKUP(I45,'пр.взвешивания'!B3:H93,3,FALSE)</f>
        <v>29.09.1995, КМС</v>
      </c>
      <c r="L45" s="281" t="str">
        <f>VLOOKUP(I45,'пр.взвешивания'!B3:H201,4,FALSE)</f>
        <v>ПФО</v>
      </c>
      <c r="M45" s="154"/>
      <c r="N45" s="154"/>
      <c r="O45" s="154"/>
      <c r="P45" s="154"/>
    </row>
    <row r="46" spans="1:16" ht="13.5" thickBot="1">
      <c r="A46" s="280"/>
      <c r="B46" s="284"/>
      <c r="C46" s="284"/>
      <c r="D46" s="284"/>
      <c r="E46" s="286"/>
      <c r="F46" s="286"/>
      <c r="G46" s="280"/>
      <c r="H46" s="280"/>
      <c r="I46" s="280"/>
      <c r="J46" s="282"/>
      <c r="K46" s="282"/>
      <c r="L46" s="282"/>
      <c r="M46" s="280"/>
      <c r="N46" s="280"/>
      <c r="O46" s="280"/>
      <c r="P46" s="280"/>
    </row>
    <row r="47" spans="1:16" ht="12.75" customHeight="1">
      <c r="A47" s="277">
        <v>6</v>
      </c>
      <c r="B47" s="279" t="str">
        <f>VLOOKUP(A47,'пр.взвешивания'!B4:H167,2,FALSE)</f>
        <v>АККУИНА Айгуль Валиулловна</v>
      </c>
      <c r="C47" s="279" t="str">
        <f>VLOOKUP(A47,'пр.взвешивания'!B3:H202,3,FALSE)</f>
        <v>16.06.1993 КМС</v>
      </c>
      <c r="D47" s="279" t="str">
        <f>VLOOKUP(A47,'пр.взвешивания'!B3:H455,4,FALSE)</f>
        <v>УФО</v>
      </c>
      <c r="E47" s="274"/>
      <c r="F47" s="275"/>
      <c r="G47" s="276"/>
      <c r="H47" s="277"/>
      <c r="I47" s="277">
        <v>14</v>
      </c>
      <c r="J47" s="278" t="str">
        <f>VLOOKUP(I47,'пр.взвешивания'!B2:H106,2,FALSE)</f>
        <v>ГРУНТОВА Людмила Николаевна</v>
      </c>
      <c r="K47" s="278" t="str">
        <f>VLOOKUP(I47,'пр.взвешивания'!B3:H95,3,FALSE)</f>
        <v>16.11.1994 КМС</v>
      </c>
      <c r="L47" s="278" t="str">
        <f>VLOOKUP(I47,'пр.взвешивания'!B3:H203,4,FALSE)</f>
        <v>МОС</v>
      </c>
      <c r="M47" s="274"/>
      <c r="N47" s="275"/>
      <c r="O47" s="276"/>
      <c r="P47" s="277"/>
    </row>
    <row r="48" spans="1:16" ht="12.75">
      <c r="A48" s="153"/>
      <c r="B48" s="283"/>
      <c r="C48" s="283"/>
      <c r="D48" s="283"/>
      <c r="E48" s="167"/>
      <c r="F48" s="167"/>
      <c r="G48" s="156"/>
      <c r="H48" s="153"/>
      <c r="I48" s="153"/>
      <c r="J48" s="279"/>
      <c r="K48" s="279"/>
      <c r="L48" s="279"/>
      <c r="M48" s="167"/>
      <c r="N48" s="167"/>
      <c r="O48" s="156"/>
      <c r="P48" s="153"/>
    </row>
    <row r="49" spans="1:12" ht="12.75" customHeight="1">
      <c r="A49" s="154">
        <v>8</v>
      </c>
      <c r="B49" s="160" t="str">
        <f>VLOOKUP(A49,'пр.взвешивания'!B3:H169,2,FALSE)</f>
        <v>ПЕНЬКОВА Галина Николаевна</v>
      </c>
      <c r="C49" s="160" t="str">
        <f>VLOOKUP(A49,'пр.взвешивания'!B3:H204,3,FALSE)</f>
        <v>10.10.1995 КМС</v>
      </c>
      <c r="D49" s="160" t="str">
        <f>VLOOKUP(A49,'пр.взвешивания'!B3:H457,4,FALSE)</f>
        <v>ЮФО</v>
      </c>
      <c r="E49" s="165"/>
      <c r="F49" s="165"/>
      <c r="G49" s="154"/>
      <c r="H49" s="154"/>
      <c r="J49" s="5"/>
      <c r="K49" s="5"/>
      <c r="L49" s="5"/>
    </row>
    <row r="50" spans="1:12" ht="12.75">
      <c r="A50" s="155"/>
      <c r="B50" s="283"/>
      <c r="C50" s="283"/>
      <c r="D50" s="283"/>
      <c r="E50" s="166"/>
      <c r="F50" s="166"/>
      <c r="G50" s="155"/>
      <c r="H50" s="155"/>
      <c r="J50" s="5"/>
      <c r="K50" s="5"/>
      <c r="L50" s="5"/>
    </row>
    <row r="51" spans="1:13" ht="17.25" customHeight="1">
      <c r="A51" s="38" t="s">
        <v>10</v>
      </c>
      <c r="B51" s="4" t="s">
        <v>19</v>
      </c>
      <c r="E51" s="128" t="str">
        <f>E42</f>
        <v>в.к. 48    кг</v>
      </c>
      <c r="I51" s="38" t="s">
        <v>12</v>
      </c>
      <c r="J51" s="4" t="s">
        <v>32</v>
      </c>
      <c r="K51" s="5"/>
      <c r="L51" s="5"/>
      <c r="M51" s="128" t="str">
        <f>M42</f>
        <v>в.к. 48    кг</v>
      </c>
    </row>
    <row r="52" spans="1:16" ht="12.75" customHeight="1">
      <c r="A52" s="153">
        <v>5</v>
      </c>
      <c r="B52" s="160" t="str">
        <f>VLOOKUP(A52,'пр.взвешивания'!B4:H172,2,FALSE)</f>
        <v>БОБРИКОВА Дарья Николаевна</v>
      </c>
      <c r="C52" s="160" t="str">
        <f>VLOOKUP(A52,'пр.взвешивания'!B4:H207,3,FALSE)</f>
        <v>30.04.1995 КМС</v>
      </c>
      <c r="D52" s="160" t="str">
        <f>VLOOKUP(A52,'пр.взвешивания'!B4:H460,4,FALSE)</f>
        <v>ЦФО</v>
      </c>
      <c r="E52" s="167"/>
      <c r="F52" s="168"/>
      <c r="G52" s="156"/>
      <c r="H52" s="153"/>
      <c r="I52" s="153">
        <v>15</v>
      </c>
      <c r="J52" s="281" t="str">
        <f>VLOOKUP(I52,'пр.взвешивания'!B3:H111,2,FALSE)</f>
        <v>УМЕТБАЕВА Гульназ Ричардовна </v>
      </c>
      <c r="K52" s="281" t="str">
        <f>VLOOKUP(I52,'пр.взвешивания'!B4:H100,3,FALSE)</f>
        <v>29.09.1995, КМС</v>
      </c>
      <c r="L52" s="281" t="str">
        <f>VLOOKUP(I52,'пр.взвешивания'!B4:H208,4,FALSE)</f>
        <v>ПФО</v>
      </c>
      <c r="M52" s="153"/>
      <c r="N52" s="153"/>
      <c r="O52" s="153"/>
      <c r="P52" s="153"/>
    </row>
    <row r="53" spans="1:16" ht="12.75">
      <c r="A53" s="153"/>
      <c r="B53" s="283"/>
      <c r="C53" s="283"/>
      <c r="D53" s="283"/>
      <c r="E53" s="167"/>
      <c r="F53" s="167"/>
      <c r="G53" s="156"/>
      <c r="H53" s="153"/>
      <c r="I53" s="153"/>
      <c r="J53" s="279"/>
      <c r="K53" s="279"/>
      <c r="L53" s="279"/>
      <c r="M53" s="153"/>
      <c r="N53" s="153"/>
      <c r="O53" s="153"/>
      <c r="P53" s="153"/>
    </row>
    <row r="54" spans="1:16" ht="12.75" customHeight="1">
      <c r="A54" s="154">
        <v>8</v>
      </c>
      <c r="B54" s="160" t="str">
        <f>VLOOKUP(A54,'пр.взвешивания'!B4:H174,2,FALSE)</f>
        <v>ПЕНЬКОВА Галина Николаевна</v>
      </c>
      <c r="C54" s="160" t="str">
        <f>VLOOKUP(A54,'пр.взвешивания'!B4:H209,3,FALSE)</f>
        <v>10.10.1995 КМС</v>
      </c>
      <c r="D54" s="160" t="str">
        <f>VLOOKUP(A54,'пр.взвешивания'!B4:H462,4,FALSE)</f>
        <v>ЮФО</v>
      </c>
      <c r="E54" s="165"/>
      <c r="F54" s="165"/>
      <c r="G54" s="154"/>
      <c r="H54" s="154"/>
      <c r="I54" s="154">
        <v>14</v>
      </c>
      <c r="J54" s="281" t="str">
        <f>VLOOKUP(I54,'пр.взвешивания'!B3:H113,2,FALSE)</f>
        <v>ГРУНТОВА Людмила Николаевна</v>
      </c>
      <c r="K54" s="281" t="str">
        <f>VLOOKUP(I54,'пр.взвешивания'!B4:H102,3,FALSE)</f>
        <v>16.11.1994 КМС</v>
      </c>
      <c r="L54" s="281" t="str">
        <f>VLOOKUP(I54,'пр.взвешивания'!B4:H210,4,FALSE)</f>
        <v>МОС</v>
      </c>
      <c r="M54" s="154"/>
      <c r="N54" s="154"/>
      <c r="O54" s="154"/>
      <c r="P54" s="154"/>
    </row>
    <row r="55" spans="1:16" ht="13.5" thickBot="1">
      <c r="A55" s="280"/>
      <c r="B55" s="284"/>
      <c r="C55" s="284"/>
      <c r="D55" s="284"/>
      <c r="E55" s="286"/>
      <c r="F55" s="286"/>
      <c r="G55" s="280"/>
      <c r="H55" s="280"/>
      <c r="I55" s="280"/>
      <c r="J55" s="282"/>
      <c r="K55" s="282"/>
      <c r="L55" s="282"/>
      <c r="M55" s="280"/>
      <c r="N55" s="280"/>
      <c r="O55" s="280"/>
      <c r="P55" s="280"/>
    </row>
    <row r="56" spans="1:16" ht="12.75" customHeight="1">
      <c r="A56" s="277">
        <v>7</v>
      </c>
      <c r="B56" s="279" t="str">
        <f>VLOOKUP(A56,'пр.взвешивания'!B5:H176,2,FALSE)</f>
        <v>МИХАЙЛОВА Ксения Евгеньевна</v>
      </c>
      <c r="C56" s="279" t="str">
        <f>VLOOKUP(A56,'пр.взвешивания'!B4:H211,3,FALSE)</f>
        <v>05.02.1993 КМС</v>
      </c>
      <c r="D56" s="279" t="str">
        <f>VLOOKUP(A56,'пр.взвешивания'!B4:H464,4,FALSE)</f>
        <v>ПФО</v>
      </c>
      <c r="E56" s="274"/>
      <c r="F56" s="275"/>
      <c r="G56" s="276"/>
      <c r="H56" s="277"/>
      <c r="I56" s="277">
        <v>13</v>
      </c>
      <c r="J56" s="278" t="str">
        <f>VLOOKUP(I56,'пр.взвешивания'!B3:H115,2,FALSE)</f>
        <v>ЛАВРЕНТЬЕВА Эдера Юрьевна</v>
      </c>
      <c r="K56" s="278" t="str">
        <f>VLOOKUP(I56,'пр.взвешивания'!B4:H104,3,FALSE)</f>
        <v>09.01.1995 КМС</v>
      </c>
      <c r="L56" s="278" t="str">
        <f>VLOOKUP(I56,'пр.взвешивания'!B4:H212,4,FALSE)</f>
        <v>ПФО</v>
      </c>
      <c r="M56" s="274"/>
      <c r="N56" s="275"/>
      <c r="O56" s="276"/>
      <c r="P56" s="277"/>
    </row>
    <row r="57" spans="1:16" ht="12.75" customHeight="1">
      <c r="A57" s="153"/>
      <c r="B57" s="283"/>
      <c r="C57" s="283"/>
      <c r="D57" s="283"/>
      <c r="E57" s="167"/>
      <c r="F57" s="167"/>
      <c r="G57" s="156"/>
      <c r="H57" s="153"/>
      <c r="I57" s="153"/>
      <c r="J57" s="279"/>
      <c r="K57" s="279"/>
      <c r="L57" s="279"/>
      <c r="M57" s="167"/>
      <c r="N57" s="167"/>
      <c r="O57" s="156"/>
      <c r="P57" s="153"/>
    </row>
    <row r="58" spans="1:8" ht="12.75" customHeight="1">
      <c r="A58" s="154">
        <v>6</v>
      </c>
      <c r="B58" s="160" t="str">
        <f>VLOOKUP(A58,'пр.взвешивания'!B4:H178,2,FALSE)</f>
        <v>АККУИНА Айгуль Валиулловна</v>
      </c>
      <c r="C58" s="160" t="str">
        <f>VLOOKUP(A58,'пр.взвешивания'!B4:H213,3,FALSE)</f>
        <v>16.06.1993 КМС</v>
      </c>
      <c r="D58" s="160" t="str">
        <f>VLOOKUP(A58,'пр.взвешивания'!B4:H466,4,FALSE)</f>
        <v>УФО</v>
      </c>
      <c r="E58" s="165"/>
      <c r="F58" s="165"/>
      <c r="G58" s="154"/>
      <c r="H58" s="154"/>
    </row>
    <row r="59" spans="1:8" ht="12.75" customHeight="1">
      <c r="A59" s="155"/>
      <c r="B59" s="283"/>
      <c r="C59" s="283"/>
      <c r="D59" s="283"/>
      <c r="E59" s="166"/>
      <c r="F59" s="166"/>
      <c r="G59" s="155"/>
      <c r="H59" s="155"/>
    </row>
    <row r="61" spans="1:16" ht="28.5" customHeight="1">
      <c r="A61" s="285" t="s">
        <v>31</v>
      </c>
      <c r="B61" s="285"/>
      <c r="C61" s="285"/>
      <c r="D61" s="285"/>
      <c r="E61" s="285"/>
      <c r="F61" s="285"/>
      <c r="G61" s="285"/>
      <c r="H61" s="285"/>
      <c r="I61" s="285" t="s">
        <v>31</v>
      </c>
      <c r="J61" s="285"/>
      <c r="K61" s="285"/>
      <c r="L61" s="285"/>
      <c r="M61" s="285"/>
      <c r="N61" s="285"/>
      <c r="O61" s="285"/>
      <c r="P61" s="285"/>
    </row>
    <row r="62" spans="1:16" ht="29.25" customHeight="1">
      <c r="A62" s="38" t="s">
        <v>7</v>
      </c>
      <c r="B62" s="4" t="s">
        <v>43</v>
      </c>
      <c r="C62" s="4"/>
      <c r="D62" s="4"/>
      <c r="E62" s="128" t="str">
        <f>E51</f>
        <v>в.к. 48    кг</v>
      </c>
      <c r="F62" s="4"/>
      <c r="G62" s="4"/>
      <c r="H62" s="4"/>
      <c r="I62" s="38" t="s">
        <v>8</v>
      </c>
      <c r="J62" s="4" t="s">
        <v>43</v>
      </c>
      <c r="K62" s="4"/>
      <c r="L62" s="4"/>
      <c r="M62" s="128" t="str">
        <f>M51</f>
        <v>в.к. 48    кг</v>
      </c>
      <c r="N62" s="4"/>
      <c r="O62" s="4"/>
      <c r="P62" s="4"/>
    </row>
    <row r="63" spans="1:16" ht="12.75">
      <c r="A63" s="153" t="s">
        <v>0</v>
      </c>
      <c r="B63" s="153" t="s">
        <v>1</v>
      </c>
      <c r="C63" s="153" t="s">
        <v>2</v>
      </c>
      <c r="D63" s="153" t="s">
        <v>3</v>
      </c>
      <c r="E63" s="153" t="s">
        <v>13</v>
      </c>
      <c r="F63" s="153" t="s">
        <v>14</v>
      </c>
      <c r="G63" s="153" t="s">
        <v>15</v>
      </c>
      <c r="H63" s="153" t="s">
        <v>16</v>
      </c>
      <c r="I63" s="153" t="s">
        <v>0</v>
      </c>
      <c r="J63" s="153" t="s">
        <v>1</v>
      </c>
      <c r="K63" s="153" t="s">
        <v>2</v>
      </c>
      <c r="L63" s="153" t="s">
        <v>3</v>
      </c>
      <c r="M63" s="153" t="s">
        <v>13</v>
      </c>
      <c r="N63" s="153" t="s">
        <v>14</v>
      </c>
      <c r="O63" s="153" t="s">
        <v>15</v>
      </c>
      <c r="P63" s="153" t="s">
        <v>16</v>
      </c>
    </row>
    <row r="64" spans="1:16" ht="12.75">
      <c r="A64" s="154"/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</row>
    <row r="65" spans="1:16" ht="12.75" customHeight="1">
      <c r="A65" s="288">
        <f>'пр. хода'!L6</f>
        <v>1</v>
      </c>
      <c r="B65" s="160" t="str">
        <f>VLOOKUP(A65,'пр.взвешивания'!B1:H185,2,FALSE)</f>
        <v>ЯКУПОВА Эльвира Мухтаровна</v>
      </c>
      <c r="C65" s="160" t="str">
        <f>VLOOKUP(A65,'пр.взвешивания'!B1:H220,3,FALSE)</f>
        <v>26.05.1993 кмс</v>
      </c>
      <c r="D65" s="160" t="str">
        <f>VLOOKUP(A65,'пр.взвешивания'!B1:H473,4,FALSE)</f>
        <v>ПФО</v>
      </c>
      <c r="E65" s="167"/>
      <c r="F65" s="168"/>
      <c r="G65" s="156"/>
      <c r="H65" s="153"/>
      <c r="I65" s="288">
        <f>'пр. хода'!L15</f>
        <v>12</v>
      </c>
      <c r="J65" s="281" t="str">
        <f>VLOOKUP(I65,'пр.взвешивания'!B1:H124,2,FALSE)</f>
        <v>ФРИХЕРТ Эрна Владимировна</v>
      </c>
      <c r="K65" s="281" t="str">
        <f>VLOOKUP(I65,'пр.взвешивания'!B1:H113,3,FALSE)</f>
        <v>30.09.1993 КМС</v>
      </c>
      <c r="L65" s="281" t="str">
        <f>VLOOKUP(I65,'пр.взвешивания'!B1:H221,4,FALSE)</f>
        <v>УФО</v>
      </c>
      <c r="M65" s="167"/>
      <c r="N65" s="168"/>
      <c r="O65" s="156"/>
      <c r="P65" s="153"/>
    </row>
    <row r="66" spans="1:16" ht="12.75" customHeight="1">
      <c r="A66" s="289"/>
      <c r="B66" s="283"/>
      <c r="C66" s="283"/>
      <c r="D66" s="283"/>
      <c r="E66" s="167"/>
      <c r="F66" s="167"/>
      <c r="G66" s="156"/>
      <c r="H66" s="153"/>
      <c r="I66" s="289"/>
      <c r="J66" s="279"/>
      <c r="K66" s="279"/>
      <c r="L66" s="279"/>
      <c r="M66" s="167"/>
      <c r="N66" s="167"/>
      <c r="O66" s="156"/>
      <c r="P66" s="153"/>
    </row>
    <row r="67" spans="1:16" ht="12.75" customHeight="1">
      <c r="A67" s="154">
        <f>'пр. хода'!L10</f>
        <v>6</v>
      </c>
      <c r="B67" s="160" t="str">
        <f>VLOOKUP(A67,'пр.взвешивания'!B1:H187,2,FALSE)</f>
        <v>АККУИНА Айгуль Валиулловна</v>
      </c>
      <c r="C67" s="160" t="str">
        <f>VLOOKUP(A67,'пр.взвешивания'!B1:H222,3,FALSE)</f>
        <v>16.06.1993 КМС</v>
      </c>
      <c r="D67" s="160" t="str">
        <f>VLOOKUP(A67,'пр.взвешивания'!B1:H475,4,FALSE)</f>
        <v>УФО</v>
      </c>
      <c r="E67" s="165"/>
      <c r="F67" s="165"/>
      <c r="G67" s="154"/>
      <c r="H67" s="154"/>
      <c r="I67" s="154">
        <f>'пр. хода'!L19</f>
        <v>15</v>
      </c>
      <c r="J67" s="281" t="str">
        <f>VLOOKUP(I67,'пр.взвешивания'!B1:H126,2,FALSE)</f>
        <v>УМЕТБАЕВА Гульназ Ричардовна </v>
      </c>
      <c r="K67" s="281" t="str">
        <f>VLOOKUP(I67,'пр.взвешивания'!B1:H115,3,FALSE)</f>
        <v>29.09.1995, КМС</v>
      </c>
      <c r="L67" s="281" t="str">
        <f>VLOOKUP(I67,'пр.взвешивания'!B1:H223,4,FALSE)</f>
        <v>ПФО</v>
      </c>
      <c r="M67" s="165"/>
      <c r="N67" s="165"/>
      <c r="O67" s="154"/>
      <c r="P67" s="154"/>
    </row>
    <row r="68" spans="1:16" ht="12.75" customHeight="1" thickBot="1">
      <c r="A68" s="280"/>
      <c r="B68" s="284"/>
      <c r="C68" s="284"/>
      <c r="D68" s="284"/>
      <c r="E68" s="286"/>
      <c r="F68" s="286"/>
      <c r="G68" s="280"/>
      <c r="H68" s="280"/>
      <c r="I68" s="280"/>
      <c r="J68" s="282"/>
      <c r="K68" s="282"/>
      <c r="L68" s="282"/>
      <c r="M68" s="286"/>
      <c r="N68" s="286"/>
      <c r="O68" s="280"/>
      <c r="P68" s="280"/>
    </row>
    <row r="69" spans="1:16" ht="12.75" customHeight="1">
      <c r="A69" s="287">
        <f>'пр. хода'!L8</f>
        <v>5</v>
      </c>
      <c r="B69" s="279" t="str">
        <f>VLOOKUP(A69,'пр.взвешивания'!B1:H189,2,FALSE)</f>
        <v>БОБРИКОВА Дарья Николаевна</v>
      </c>
      <c r="C69" s="279" t="str">
        <f>VLOOKUP(A69,'пр.взвешивания'!B1:H224,3,FALSE)</f>
        <v>30.04.1995 КМС</v>
      </c>
      <c r="D69" s="279" t="str">
        <f>VLOOKUP(A69,'пр.взвешивания'!B1:H477,4,FALSE)</f>
        <v>ЦФО</v>
      </c>
      <c r="E69" s="274"/>
      <c r="F69" s="275"/>
      <c r="G69" s="276"/>
      <c r="H69" s="277"/>
      <c r="I69" s="287">
        <f>'пр. хода'!L17</f>
        <v>13</v>
      </c>
      <c r="J69" s="281" t="str">
        <f>VLOOKUP(I69,'пр.взвешивания'!B2:H128,2,FALSE)</f>
        <v>ЛАВРЕНТЬЕВА Эдера Юрьевна</v>
      </c>
      <c r="K69" s="281" t="str">
        <f>VLOOKUP(I69,'пр.взвешивания'!B2:H117,3,FALSE)</f>
        <v>09.01.1995 КМС</v>
      </c>
      <c r="L69" s="281" t="str">
        <f>VLOOKUP(I69,'пр.взвешивания'!B2:H225,4,FALSE)</f>
        <v>ПФО</v>
      </c>
      <c r="M69" s="274"/>
      <c r="N69" s="275"/>
      <c r="O69" s="276"/>
      <c r="P69" s="277"/>
    </row>
    <row r="70" spans="1:16" ht="12.75" customHeight="1">
      <c r="A70" s="155"/>
      <c r="B70" s="283"/>
      <c r="C70" s="283"/>
      <c r="D70" s="283"/>
      <c r="E70" s="167"/>
      <c r="F70" s="167"/>
      <c r="G70" s="156"/>
      <c r="H70" s="153"/>
      <c r="I70" s="155"/>
      <c r="J70" s="279"/>
      <c r="K70" s="279"/>
      <c r="L70" s="279"/>
      <c r="M70" s="167"/>
      <c r="N70" s="167"/>
      <c r="O70" s="156"/>
      <c r="P70" s="153"/>
    </row>
    <row r="71" spans="1:16" ht="12.75" customHeight="1">
      <c r="A71" s="153">
        <f>'пр. хода'!L12</f>
        <v>4</v>
      </c>
      <c r="B71" s="160" t="str">
        <f>VLOOKUP(A71,'пр.взвешивания'!B1:H191,2,FALSE)</f>
        <v>КОВАЛЬЧУК Анна Сергеевна</v>
      </c>
      <c r="C71" s="160" t="str">
        <f>VLOOKUP(A71,'пр.взвешивания'!B1:H226,3,FALSE)</f>
        <v>23.12.1993 КМС</v>
      </c>
      <c r="D71" s="160" t="str">
        <f>VLOOKUP(A71,'пр.взвешивания'!B1:H479,4,FALSE)</f>
        <v>ЮФО</v>
      </c>
      <c r="E71" s="165"/>
      <c r="F71" s="165"/>
      <c r="G71" s="154"/>
      <c r="H71" s="154"/>
      <c r="I71" s="154">
        <f>'пр. хода'!L21</f>
        <v>11</v>
      </c>
      <c r="J71" s="281" t="str">
        <f>VLOOKUP(I71,'пр.взвешивания'!B2:H130,2,FALSE)</f>
        <v>ТРЕСНИЦКАЯ Александра Николаевна</v>
      </c>
      <c r="K71" s="281" t="str">
        <f>VLOOKUP(I71,'пр.взвешивания'!B2:H119,3,FALSE)</f>
        <v>13.07.1993 КМС</v>
      </c>
      <c r="L71" s="281" t="str">
        <f>VLOOKUP(I71,'пр.взвешивания'!B2:H227,4,FALSE)</f>
        <v>ЮФО</v>
      </c>
      <c r="M71" s="165"/>
      <c r="N71" s="165"/>
      <c r="O71" s="154"/>
      <c r="P71" s="154"/>
    </row>
    <row r="72" spans="1:16" ht="12.75" customHeight="1">
      <c r="A72" s="153"/>
      <c r="B72" s="283"/>
      <c r="C72" s="283"/>
      <c r="D72" s="283"/>
      <c r="E72" s="166"/>
      <c r="F72" s="166"/>
      <c r="G72" s="155"/>
      <c r="H72" s="155"/>
      <c r="I72" s="155"/>
      <c r="J72" s="279"/>
      <c r="K72" s="279"/>
      <c r="L72" s="279"/>
      <c r="M72" s="166"/>
      <c r="N72" s="166"/>
      <c r="O72" s="155"/>
      <c r="P72" s="155"/>
    </row>
    <row r="73" spans="1:13" ht="33.75" customHeight="1">
      <c r="A73" s="38" t="s">
        <v>7</v>
      </c>
      <c r="B73" s="4" t="s">
        <v>44</v>
      </c>
      <c r="E73" s="128" t="str">
        <f>E62</f>
        <v>в.к. 48    кг</v>
      </c>
      <c r="I73" s="38" t="s">
        <v>8</v>
      </c>
      <c r="J73" s="4" t="s">
        <v>44</v>
      </c>
      <c r="M73" s="128" t="str">
        <f>M62</f>
        <v>в.к. 48    кг</v>
      </c>
    </row>
    <row r="74" spans="1:16" ht="12.75" customHeight="1">
      <c r="A74" s="288">
        <f>'пр. хода'!L6</f>
        <v>1</v>
      </c>
      <c r="B74" s="160" t="str">
        <f>VLOOKUP(A74,'пр.взвешивания'!B1:H194,2,FALSE)</f>
        <v>ЯКУПОВА Эльвира Мухтаровна</v>
      </c>
      <c r="C74" s="160" t="str">
        <f>VLOOKUP(A74,'пр.взвешивания'!B1:H229,3,FALSE)</f>
        <v>26.05.1993 кмс</v>
      </c>
      <c r="D74" s="160" t="str">
        <f>VLOOKUP(A74,'пр.взвешивания'!B1:H482,4,FALSE)</f>
        <v>ПФО</v>
      </c>
      <c r="E74" s="167"/>
      <c r="F74" s="168"/>
      <c r="G74" s="156"/>
      <c r="H74" s="153"/>
      <c r="I74" s="288">
        <f>'пр. хода'!L15</f>
        <v>12</v>
      </c>
      <c r="J74" s="281" t="str">
        <f>VLOOKUP(I74,'пр.взвешивания'!B2:H133,2,FALSE)</f>
        <v>ФРИХЕРТ Эрна Владимировна</v>
      </c>
      <c r="K74" s="281" t="str">
        <f>VLOOKUP(I74,'пр.взвешивания'!B2:H122,3,FALSE)</f>
        <v>30.09.1993 КМС</v>
      </c>
      <c r="L74" s="281" t="str">
        <f>VLOOKUP(I74,'пр.взвешивания'!B2:H230,4,FALSE)</f>
        <v>УФО</v>
      </c>
      <c r="M74" s="167"/>
      <c r="N74" s="168"/>
      <c r="O74" s="156"/>
      <c r="P74" s="153"/>
    </row>
    <row r="75" spans="1:16" ht="12.75" customHeight="1">
      <c r="A75" s="289"/>
      <c r="B75" s="283"/>
      <c r="C75" s="283"/>
      <c r="D75" s="283"/>
      <c r="E75" s="167"/>
      <c r="F75" s="167"/>
      <c r="G75" s="156"/>
      <c r="H75" s="153"/>
      <c r="I75" s="289"/>
      <c r="J75" s="279"/>
      <c r="K75" s="279"/>
      <c r="L75" s="279"/>
      <c r="M75" s="167"/>
      <c r="N75" s="167"/>
      <c r="O75" s="156"/>
      <c r="P75" s="153"/>
    </row>
    <row r="76" spans="1:16" ht="12.75" customHeight="1">
      <c r="A76" s="154">
        <f>'пр. хода'!L8</f>
        <v>5</v>
      </c>
      <c r="B76" s="160" t="str">
        <f>VLOOKUP(A76,'пр.взвешивания'!B1:H196,2,FALSE)</f>
        <v>БОБРИКОВА Дарья Николаевна</v>
      </c>
      <c r="C76" s="160" t="str">
        <f>VLOOKUP(A76,'пр.взвешивания'!B1:H231,3,FALSE)</f>
        <v>30.04.1995 КМС</v>
      </c>
      <c r="D76" s="160" t="str">
        <f>VLOOKUP(A76,'пр.взвешивания'!B1:H484,4,FALSE)</f>
        <v>ЦФО</v>
      </c>
      <c r="E76" s="165"/>
      <c r="F76" s="165"/>
      <c r="G76" s="154"/>
      <c r="H76" s="154"/>
      <c r="I76" s="154">
        <f>'пр. хода'!L17</f>
        <v>13</v>
      </c>
      <c r="J76" s="281" t="str">
        <f>VLOOKUP(I76,'пр.взвешивания'!B2:H135,2,FALSE)</f>
        <v>ЛАВРЕНТЬЕВА Эдера Юрьевна</v>
      </c>
      <c r="K76" s="281" t="str">
        <f>VLOOKUP(I76,'пр.взвешивания'!B2:H124,3,FALSE)</f>
        <v>09.01.1995 КМС</v>
      </c>
      <c r="L76" s="281" t="str">
        <f>VLOOKUP(I76,'пр.взвешивания'!B2:H232,4,FALSE)</f>
        <v>ПФО</v>
      </c>
      <c r="M76" s="165"/>
      <c r="N76" s="165"/>
      <c r="O76" s="154"/>
      <c r="P76" s="154"/>
    </row>
    <row r="77" spans="1:16" ht="12.75" customHeight="1" thickBot="1">
      <c r="A77" s="280"/>
      <c r="B77" s="284"/>
      <c r="C77" s="284"/>
      <c r="D77" s="284"/>
      <c r="E77" s="286"/>
      <c r="F77" s="286"/>
      <c r="G77" s="280"/>
      <c r="H77" s="280"/>
      <c r="I77" s="280"/>
      <c r="J77" s="282"/>
      <c r="K77" s="282"/>
      <c r="L77" s="282"/>
      <c r="M77" s="286"/>
      <c r="N77" s="286"/>
      <c r="O77" s="280"/>
      <c r="P77" s="280"/>
    </row>
    <row r="78" spans="1:16" ht="12.75" customHeight="1">
      <c r="A78" s="287">
        <f>'пр. хода'!L12</f>
        <v>4</v>
      </c>
      <c r="B78" s="279" t="str">
        <f>VLOOKUP(A78,'пр.взвешивания'!B1:H198,2,FALSE)</f>
        <v>КОВАЛЬЧУК Анна Сергеевна</v>
      </c>
      <c r="C78" s="279" t="str">
        <f>VLOOKUP(A78,'пр.взвешивания'!B1:H233,3,FALSE)</f>
        <v>23.12.1993 КМС</v>
      </c>
      <c r="D78" s="279" t="str">
        <f>VLOOKUP(A78,'пр.взвешивания'!B1:H486,4,FALSE)</f>
        <v>ЮФО</v>
      </c>
      <c r="E78" s="274"/>
      <c r="F78" s="275"/>
      <c r="G78" s="276"/>
      <c r="H78" s="277"/>
      <c r="I78" s="287">
        <f>'пр. хода'!L21</f>
        <v>11</v>
      </c>
      <c r="J78" s="281" t="str">
        <f>VLOOKUP(I78,'пр.взвешивания'!B2:H137,2,FALSE)</f>
        <v>ТРЕСНИЦКАЯ Александра Николаевна</v>
      </c>
      <c r="K78" s="281" t="str">
        <f>VLOOKUP(I78,'пр.взвешивания'!B3:H126,3,FALSE)</f>
        <v>13.07.1993 КМС</v>
      </c>
      <c r="L78" s="281" t="str">
        <f>VLOOKUP(I78,'пр.взвешивания'!B3:H234,4,FALSE)</f>
        <v>ЮФО</v>
      </c>
      <c r="M78" s="274"/>
      <c r="N78" s="275"/>
      <c r="O78" s="276"/>
      <c r="P78" s="277"/>
    </row>
    <row r="79" spans="1:16" ht="12.75" customHeight="1">
      <c r="A79" s="155"/>
      <c r="B79" s="283"/>
      <c r="C79" s="283"/>
      <c r="D79" s="283"/>
      <c r="E79" s="167"/>
      <c r="F79" s="167"/>
      <c r="G79" s="156"/>
      <c r="H79" s="153"/>
      <c r="I79" s="155"/>
      <c r="J79" s="279"/>
      <c r="K79" s="279"/>
      <c r="L79" s="279"/>
      <c r="M79" s="167"/>
      <c r="N79" s="167"/>
      <c r="O79" s="156"/>
      <c r="P79" s="153"/>
    </row>
    <row r="80" spans="1:16" ht="12.75" customHeight="1">
      <c r="A80" s="153">
        <f>'пр. хода'!L10</f>
        <v>6</v>
      </c>
      <c r="B80" s="160" t="str">
        <f>VLOOKUP(A80,'пр.взвешивания'!B1:H200,2,FALSE)</f>
        <v>АККУИНА Айгуль Валиулловна</v>
      </c>
      <c r="C80" s="160" t="str">
        <f>VLOOKUP(A80,'пр.взвешивания'!B1:H235,3,FALSE)</f>
        <v>16.06.1993 КМС</v>
      </c>
      <c r="D80" s="160" t="str">
        <f>VLOOKUP(A80,'пр.взвешивания'!B1:H488,4,FALSE)</f>
        <v>УФО</v>
      </c>
      <c r="E80" s="165"/>
      <c r="F80" s="165"/>
      <c r="G80" s="154"/>
      <c r="H80" s="154"/>
      <c r="I80" s="153">
        <f>'пр. хода'!L19</f>
        <v>15</v>
      </c>
      <c r="J80" s="281" t="str">
        <f>VLOOKUP(I80,'пр.взвешивания'!B2:H139,2,FALSE)</f>
        <v>УМЕТБАЕВА Гульназ Ричардовна </v>
      </c>
      <c r="K80" s="281" t="str">
        <f>VLOOKUP(I80,'пр.взвешивания'!B3:H128,3,FALSE)</f>
        <v>29.09.1995, КМС</v>
      </c>
      <c r="L80" s="281" t="str">
        <f>VLOOKUP(I80,'пр.взвешивания'!B3:H236,4,FALSE)</f>
        <v>ПФО</v>
      </c>
      <c r="M80" s="165"/>
      <c r="N80" s="165"/>
      <c r="O80" s="154"/>
      <c r="P80" s="154"/>
    </row>
    <row r="81" spans="1:16" ht="12.75" customHeight="1">
      <c r="A81" s="153"/>
      <c r="B81" s="283"/>
      <c r="C81" s="283"/>
      <c r="D81" s="283"/>
      <c r="E81" s="166"/>
      <c r="F81" s="166"/>
      <c r="G81" s="155"/>
      <c r="H81" s="155"/>
      <c r="I81" s="153"/>
      <c r="J81" s="279"/>
      <c r="K81" s="279"/>
      <c r="L81" s="279"/>
      <c r="M81" s="166"/>
      <c r="N81" s="166"/>
      <c r="O81" s="155"/>
      <c r="P81" s="155"/>
    </row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</sheetData>
  <sheetProtection/>
  <mergeCells count="540">
    <mergeCell ref="P56:P57"/>
    <mergeCell ref="A58:A59"/>
    <mergeCell ref="B58:B59"/>
    <mergeCell ref="C58:C59"/>
    <mergeCell ref="D58:D59"/>
    <mergeCell ref="E58:E59"/>
    <mergeCell ref="F58:F59"/>
    <mergeCell ref="G58:G59"/>
    <mergeCell ref="J56:J57"/>
    <mergeCell ref="K56:K57"/>
    <mergeCell ref="L56:L57"/>
    <mergeCell ref="M56:M57"/>
    <mergeCell ref="N56:N57"/>
    <mergeCell ref="O56:O57"/>
    <mergeCell ref="O54:O55"/>
    <mergeCell ref="P54:P55"/>
    <mergeCell ref="A56:A57"/>
    <mergeCell ref="B56:B57"/>
    <mergeCell ref="C56:C57"/>
    <mergeCell ref="D56:D57"/>
    <mergeCell ref="E56:E57"/>
    <mergeCell ref="F56:F57"/>
    <mergeCell ref="G56:G57"/>
    <mergeCell ref="H56:H57"/>
    <mergeCell ref="I54:I55"/>
    <mergeCell ref="J54:J55"/>
    <mergeCell ref="K54:K55"/>
    <mergeCell ref="L54:L55"/>
    <mergeCell ref="M54:M55"/>
    <mergeCell ref="N54:N55"/>
    <mergeCell ref="O52:O53"/>
    <mergeCell ref="P52:P53"/>
    <mergeCell ref="A54:A55"/>
    <mergeCell ref="B54:B55"/>
    <mergeCell ref="C54:C55"/>
    <mergeCell ref="D54:D55"/>
    <mergeCell ref="E54:E55"/>
    <mergeCell ref="F54:F55"/>
    <mergeCell ref="G54:G55"/>
    <mergeCell ref="H54:H55"/>
    <mergeCell ref="I52:I53"/>
    <mergeCell ref="J52:J53"/>
    <mergeCell ref="K52:K53"/>
    <mergeCell ref="L52:L53"/>
    <mergeCell ref="M52:M53"/>
    <mergeCell ref="N52:N53"/>
    <mergeCell ref="H49:H50"/>
    <mergeCell ref="A52:A53"/>
    <mergeCell ref="B52:B53"/>
    <mergeCell ref="C52:C53"/>
    <mergeCell ref="D52:D53"/>
    <mergeCell ref="E52:E53"/>
    <mergeCell ref="F52:F53"/>
    <mergeCell ref="G52:G53"/>
    <mergeCell ref="H52:H53"/>
    <mergeCell ref="N25:N26"/>
    <mergeCell ref="O25:O26"/>
    <mergeCell ref="P25:P26"/>
    <mergeCell ref="A49:A50"/>
    <mergeCell ref="B49:B50"/>
    <mergeCell ref="C49:C50"/>
    <mergeCell ref="D49:D50"/>
    <mergeCell ref="E49:E50"/>
    <mergeCell ref="F49:F50"/>
    <mergeCell ref="G49:G50"/>
    <mergeCell ref="H25:H26"/>
    <mergeCell ref="I25:I26"/>
    <mergeCell ref="J25:J26"/>
    <mergeCell ref="K25:K26"/>
    <mergeCell ref="L25:L26"/>
    <mergeCell ref="M25:M26"/>
    <mergeCell ref="F63:F64"/>
    <mergeCell ref="G63:G64"/>
    <mergeCell ref="H63:H64"/>
    <mergeCell ref="A25:A26"/>
    <mergeCell ref="B25:B26"/>
    <mergeCell ref="C25:C26"/>
    <mergeCell ref="D25:D26"/>
    <mergeCell ref="E25:E26"/>
    <mergeCell ref="F25:F26"/>
    <mergeCell ref="G25:G26"/>
    <mergeCell ref="A65:A66"/>
    <mergeCell ref="B65:B66"/>
    <mergeCell ref="C65:C66"/>
    <mergeCell ref="D65:D66"/>
    <mergeCell ref="A61:H61"/>
    <mergeCell ref="A63:A64"/>
    <mergeCell ref="B63:B64"/>
    <mergeCell ref="C63:C64"/>
    <mergeCell ref="D63:D64"/>
    <mergeCell ref="E63:E64"/>
    <mergeCell ref="I56:I57"/>
    <mergeCell ref="E65:E66"/>
    <mergeCell ref="F65:F66"/>
    <mergeCell ref="G65:G66"/>
    <mergeCell ref="H65:H66"/>
    <mergeCell ref="I61:P61"/>
    <mergeCell ref="I63:I64"/>
    <mergeCell ref="J63:J64"/>
    <mergeCell ref="K63:K64"/>
    <mergeCell ref="L63:L64"/>
    <mergeCell ref="E67:E68"/>
    <mergeCell ref="F67:F68"/>
    <mergeCell ref="G67:G68"/>
    <mergeCell ref="H67:H68"/>
    <mergeCell ref="A67:A68"/>
    <mergeCell ref="B67:B68"/>
    <mergeCell ref="C67:C68"/>
    <mergeCell ref="D67:D68"/>
    <mergeCell ref="E69:E70"/>
    <mergeCell ref="F69:F70"/>
    <mergeCell ref="G69:G70"/>
    <mergeCell ref="H69:H70"/>
    <mergeCell ref="A69:A70"/>
    <mergeCell ref="B69:B70"/>
    <mergeCell ref="C69:C70"/>
    <mergeCell ref="D69:D70"/>
    <mergeCell ref="E71:E72"/>
    <mergeCell ref="F71:F72"/>
    <mergeCell ref="G71:G72"/>
    <mergeCell ref="H71:H72"/>
    <mergeCell ref="A71:A72"/>
    <mergeCell ref="B71:B72"/>
    <mergeCell ref="C71:C72"/>
    <mergeCell ref="D71:D72"/>
    <mergeCell ref="E74:E75"/>
    <mergeCell ref="F74:F75"/>
    <mergeCell ref="G74:G75"/>
    <mergeCell ref="H74:H75"/>
    <mergeCell ref="A74:A75"/>
    <mergeCell ref="B74:B75"/>
    <mergeCell ref="C74:C75"/>
    <mergeCell ref="D74:D75"/>
    <mergeCell ref="E76:E77"/>
    <mergeCell ref="F76:F77"/>
    <mergeCell ref="G76:G77"/>
    <mergeCell ref="H76:H77"/>
    <mergeCell ref="A76:A77"/>
    <mergeCell ref="B76:B77"/>
    <mergeCell ref="C76:C77"/>
    <mergeCell ref="D76:D77"/>
    <mergeCell ref="A80:A81"/>
    <mergeCell ref="B80:B81"/>
    <mergeCell ref="C80:C81"/>
    <mergeCell ref="D80:D81"/>
    <mergeCell ref="E78:E79"/>
    <mergeCell ref="F78:F79"/>
    <mergeCell ref="A78:A79"/>
    <mergeCell ref="B78:B79"/>
    <mergeCell ref="C78:C79"/>
    <mergeCell ref="D78:D79"/>
    <mergeCell ref="M63:M64"/>
    <mergeCell ref="N63:N64"/>
    <mergeCell ref="O63:O64"/>
    <mergeCell ref="P63:P64"/>
    <mergeCell ref="E80:E81"/>
    <mergeCell ref="F80:F81"/>
    <mergeCell ref="G80:G81"/>
    <mergeCell ref="H80:H81"/>
    <mergeCell ref="G78:G79"/>
    <mergeCell ref="H78:H79"/>
    <mergeCell ref="M65:M66"/>
    <mergeCell ref="N65:N66"/>
    <mergeCell ref="O65:O66"/>
    <mergeCell ref="P65:P66"/>
    <mergeCell ref="I65:I66"/>
    <mergeCell ref="J65:J66"/>
    <mergeCell ref="K65:K66"/>
    <mergeCell ref="L65:L66"/>
    <mergeCell ref="M67:M68"/>
    <mergeCell ref="N67:N68"/>
    <mergeCell ref="O67:O68"/>
    <mergeCell ref="P67:P68"/>
    <mergeCell ref="I67:I68"/>
    <mergeCell ref="J67:J68"/>
    <mergeCell ref="K67:K68"/>
    <mergeCell ref="L67:L68"/>
    <mergeCell ref="M69:M70"/>
    <mergeCell ref="N69:N70"/>
    <mergeCell ref="O69:O70"/>
    <mergeCell ref="P69:P70"/>
    <mergeCell ref="I69:I70"/>
    <mergeCell ref="J69:J70"/>
    <mergeCell ref="K69:K70"/>
    <mergeCell ref="L69:L70"/>
    <mergeCell ref="M71:M72"/>
    <mergeCell ref="N71:N72"/>
    <mergeCell ref="O71:O72"/>
    <mergeCell ref="P71:P72"/>
    <mergeCell ref="I71:I72"/>
    <mergeCell ref="J71:J72"/>
    <mergeCell ref="K71:K72"/>
    <mergeCell ref="L71:L72"/>
    <mergeCell ref="M74:M75"/>
    <mergeCell ref="N74:N75"/>
    <mergeCell ref="O74:O75"/>
    <mergeCell ref="P74:P75"/>
    <mergeCell ref="I74:I75"/>
    <mergeCell ref="J74:J75"/>
    <mergeCell ref="K74:K75"/>
    <mergeCell ref="L74:L75"/>
    <mergeCell ref="O76:O77"/>
    <mergeCell ref="P76:P77"/>
    <mergeCell ref="I76:I77"/>
    <mergeCell ref="J76:J77"/>
    <mergeCell ref="K76:K77"/>
    <mergeCell ref="L76:L77"/>
    <mergeCell ref="O78:O79"/>
    <mergeCell ref="P78:P79"/>
    <mergeCell ref="I78:I79"/>
    <mergeCell ref="J78:J79"/>
    <mergeCell ref="K78:K79"/>
    <mergeCell ref="L78:L79"/>
    <mergeCell ref="O80:O81"/>
    <mergeCell ref="P80:P81"/>
    <mergeCell ref="I80:I81"/>
    <mergeCell ref="J80:J81"/>
    <mergeCell ref="K80:K81"/>
    <mergeCell ref="L80:L81"/>
    <mergeCell ref="F7:F8"/>
    <mergeCell ref="G7:G8"/>
    <mergeCell ref="H7:H8"/>
    <mergeCell ref="E5:E6"/>
    <mergeCell ref="M80:M81"/>
    <mergeCell ref="N80:N81"/>
    <mergeCell ref="M78:M79"/>
    <mergeCell ref="N78:N79"/>
    <mergeCell ref="M76:M77"/>
    <mergeCell ref="N76:N77"/>
    <mergeCell ref="A3:A4"/>
    <mergeCell ref="B3:B4"/>
    <mergeCell ref="C3:C4"/>
    <mergeCell ref="A5:A6"/>
    <mergeCell ref="H58:H59"/>
    <mergeCell ref="B5:B6"/>
    <mergeCell ref="C5:C6"/>
    <mergeCell ref="A7:A8"/>
    <mergeCell ref="B7:B8"/>
    <mergeCell ref="C7:C8"/>
    <mergeCell ref="F5:F6"/>
    <mergeCell ref="G5:G6"/>
    <mergeCell ref="H5:H6"/>
    <mergeCell ref="A1:H1"/>
    <mergeCell ref="E3:E4"/>
    <mergeCell ref="F3:F4"/>
    <mergeCell ref="G3:G4"/>
    <mergeCell ref="H3:H4"/>
    <mergeCell ref="D3:D4"/>
    <mergeCell ref="D5:D6"/>
    <mergeCell ref="F9:F10"/>
    <mergeCell ref="G9:G10"/>
    <mergeCell ref="H9:H10"/>
    <mergeCell ref="A9:A10"/>
    <mergeCell ref="B9:B10"/>
    <mergeCell ref="C9:C10"/>
    <mergeCell ref="D9:D10"/>
    <mergeCell ref="E7:E8"/>
    <mergeCell ref="A11:A12"/>
    <mergeCell ref="B11:B12"/>
    <mergeCell ref="C11:C12"/>
    <mergeCell ref="D11:D12"/>
    <mergeCell ref="E11:E12"/>
    <mergeCell ref="E9:E10"/>
    <mergeCell ref="D7:D8"/>
    <mergeCell ref="F11:F12"/>
    <mergeCell ref="G11:G12"/>
    <mergeCell ref="H11:H12"/>
    <mergeCell ref="A14:A15"/>
    <mergeCell ref="B14:B15"/>
    <mergeCell ref="C14:C15"/>
    <mergeCell ref="D14:D15"/>
    <mergeCell ref="E14:E15"/>
    <mergeCell ref="F14:F15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20:A21"/>
    <mergeCell ref="B20:B21"/>
    <mergeCell ref="E18:E19"/>
    <mergeCell ref="F18:F19"/>
    <mergeCell ref="C20:C21"/>
    <mergeCell ref="D20:D21"/>
    <mergeCell ref="A18:A19"/>
    <mergeCell ref="B18:B19"/>
    <mergeCell ref="C18:C19"/>
    <mergeCell ref="D18:D19"/>
    <mergeCell ref="G18:G19"/>
    <mergeCell ref="H18:H19"/>
    <mergeCell ref="E20:E21"/>
    <mergeCell ref="F20:F21"/>
    <mergeCell ref="G20:G21"/>
    <mergeCell ref="H20:H21"/>
    <mergeCell ref="E23:E24"/>
    <mergeCell ref="F23:F24"/>
    <mergeCell ref="G23:G24"/>
    <mergeCell ref="H23:H24"/>
    <mergeCell ref="A23:A24"/>
    <mergeCell ref="B23:B24"/>
    <mergeCell ref="C23:C24"/>
    <mergeCell ref="D23:D24"/>
    <mergeCell ref="E27:E28"/>
    <mergeCell ref="F27:F28"/>
    <mergeCell ref="G27:G28"/>
    <mergeCell ref="H27:H28"/>
    <mergeCell ref="A27:A28"/>
    <mergeCell ref="B27:B28"/>
    <mergeCell ref="C27:C28"/>
    <mergeCell ref="D27:D28"/>
    <mergeCell ref="E29:E30"/>
    <mergeCell ref="F29:F30"/>
    <mergeCell ref="G29:G30"/>
    <mergeCell ref="H29:H30"/>
    <mergeCell ref="A29:A30"/>
    <mergeCell ref="B29:B30"/>
    <mergeCell ref="C29:C30"/>
    <mergeCell ref="D29:D30"/>
    <mergeCell ref="E32:E33"/>
    <mergeCell ref="F32:F33"/>
    <mergeCell ref="G32:G33"/>
    <mergeCell ref="H32:H33"/>
    <mergeCell ref="A32:A33"/>
    <mergeCell ref="B32:B33"/>
    <mergeCell ref="C32:C33"/>
    <mergeCell ref="D32:D33"/>
    <mergeCell ref="A36:A37"/>
    <mergeCell ref="B36:B37"/>
    <mergeCell ref="E34:E35"/>
    <mergeCell ref="F34:F35"/>
    <mergeCell ref="C36:C37"/>
    <mergeCell ref="D36:D37"/>
    <mergeCell ref="A34:A35"/>
    <mergeCell ref="B34:B35"/>
    <mergeCell ref="C34:C35"/>
    <mergeCell ref="D34:D35"/>
    <mergeCell ref="G34:G35"/>
    <mergeCell ref="H34:H35"/>
    <mergeCell ref="E36:E37"/>
    <mergeCell ref="F36:F37"/>
    <mergeCell ref="G36:G37"/>
    <mergeCell ref="H36:H37"/>
    <mergeCell ref="E38:E39"/>
    <mergeCell ref="F38:F39"/>
    <mergeCell ref="G38:G39"/>
    <mergeCell ref="H38:H39"/>
    <mergeCell ref="A38:A39"/>
    <mergeCell ref="B38:B39"/>
    <mergeCell ref="C38:C39"/>
    <mergeCell ref="D38:D39"/>
    <mergeCell ref="E40:E41"/>
    <mergeCell ref="F40:F41"/>
    <mergeCell ref="G40:G41"/>
    <mergeCell ref="H40:H41"/>
    <mergeCell ref="A40:A41"/>
    <mergeCell ref="B40:B41"/>
    <mergeCell ref="C40:C41"/>
    <mergeCell ref="D40:D41"/>
    <mergeCell ref="E43:E44"/>
    <mergeCell ref="F43:F44"/>
    <mergeCell ref="G43:G44"/>
    <mergeCell ref="H43:H44"/>
    <mergeCell ref="A43:A44"/>
    <mergeCell ref="B43:B44"/>
    <mergeCell ref="C43:C44"/>
    <mergeCell ref="D43:D44"/>
    <mergeCell ref="E45:E46"/>
    <mergeCell ref="F45:F46"/>
    <mergeCell ref="G45:G46"/>
    <mergeCell ref="H45:H46"/>
    <mergeCell ref="A45:A46"/>
    <mergeCell ref="B45:B46"/>
    <mergeCell ref="C45:C46"/>
    <mergeCell ref="D45:D46"/>
    <mergeCell ref="E47:E48"/>
    <mergeCell ref="F47:F48"/>
    <mergeCell ref="G47:G48"/>
    <mergeCell ref="H47:H48"/>
    <mergeCell ref="A47:A48"/>
    <mergeCell ref="B47:B48"/>
    <mergeCell ref="C47:C48"/>
    <mergeCell ref="D47:D48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M5:M6"/>
    <mergeCell ref="N5:N6"/>
    <mergeCell ref="O5:O6"/>
    <mergeCell ref="P5:P6"/>
    <mergeCell ref="I5:I6"/>
    <mergeCell ref="J5:J6"/>
    <mergeCell ref="K5:K6"/>
    <mergeCell ref="L5:L6"/>
    <mergeCell ref="M7:M8"/>
    <mergeCell ref="N7:N8"/>
    <mergeCell ref="O7:O8"/>
    <mergeCell ref="P7:P8"/>
    <mergeCell ref="I7:I8"/>
    <mergeCell ref="J7:J8"/>
    <mergeCell ref="K7:K8"/>
    <mergeCell ref="L7:L8"/>
    <mergeCell ref="M9:M10"/>
    <mergeCell ref="N9:N10"/>
    <mergeCell ref="O9:O10"/>
    <mergeCell ref="P9:P10"/>
    <mergeCell ref="I9:I10"/>
    <mergeCell ref="J9:J10"/>
    <mergeCell ref="K9:K10"/>
    <mergeCell ref="L9:L10"/>
    <mergeCell ref="M11:M12"/>
    <mergeCell ref="N11:N12"/>
    <mergeCell ref="O11:O12"/>
    <mergeCell ref="P11:P12"/>
    <mergeCell ref="I11:I12"/>
    <mergeCell ref="J11:J12"/>
    <mergeCell ref="K11:K12"/>
    <mergeCell ref="L11:L12"/>
    <mergeCell ref="M14:M15"/>
    <mergeCell ref="N14:N15"/>
    <mergeCell ref="O14:O15"/>
    <mergeCell ref="P14:P15"/>
    <mergeCell ref="I14:I15"/>
    <mergeCell ref="J14:J15"/>
    <mergeCell ref="K14:K15"/>
    <mergeCell ref="L14:L15"/>
    <mergeCell ref="M16:M17"/>
    <mergeCell ref="N16:N17"/>
    <mergeCell ref="O16:O17"/>
    <mergeCell ref="P16:P17"/>
    <mergeCell ref="I16:I17"/>
    <mergeCell ref="J16:J17"/>
    <mergeCell ref="K16:K17"/>
    <mergeCell ref="L16:L17"/>
    <mergeCell ref="I20:I21"/>
    <mergeCell ref="J20:J21"/>
    <mergeCell ref="M18:M19"/>
    <mergeCell ref="N18:N19"/>
    <mergeCell ref="K20:K21"/>
    <mergeCell ref="L20:L21"/>
    <mergeCell ref="I18:I19"/>
    <mergeCell ref="J18:J19"/>
    <mergeCell ref="K18:K19"/>
    <mergeCell ref="L18:L19"/>
    <mergeCell ref="O18:O19"/>
    <mergeCell ref="P18:P19"/>
    <mergeCell ref="M20:M21"/>
    <mergeCell ref="N20:N21"/>
    <mergeCell ref="O20:O21"/>
    <mergeCell ref="P20:P21"/>
    <mergeCell ref="M23:M24"/>
    <mergeCell ref="N23:N24"/>
    <mergeCell ref="O23:O24"/>
    <mergeCell ref="P23:P24"/>
    <mergeCell ref="I23:I24"/>
    <mergeCell ref="J23:J24"/>
    <mergeCell ref="K23:K24"/>
    <mergeCell ref="L23:L24"/>
    <mergeCell ref="M27:M28"/>
    <mergeCell ref="N27:N28"/>
    <mergeCell ref="O27:O28"/>
    <mergeCell ref="P27:P28"/>
    <mergeCell ref="I27:I28"/>
    <mergeCell ref="J27:J28"/>
    <mergeCell ref="K27:K28"/>
    <mergeCell ref="L27:L28"/>
    <mergeCell ref="M29:M30"/>
    <mergeCell ref="N29:N30"/>
    <mergeCell ref="O29:O30"/>
    <mergeCell ref="P29:P30"/>
    <mergeCell ref="I29:I30"/>
    <mergeCell ref="J29:J30"/>
    <mergeCell ref="K29:K30"/>
    <mergeCell ref="L29:L30"/>
    <mergeCell ref="M32:M33"/>
    <mergeCell ref="N32:N33"/>
    <mergeCell ref="O32:O33"/>
    <mergeCell ref="P32:P33"/>
    <mergeCell ref="I32:I33"/>
    <mergeCell ref="J32:J33"/>
    <mergeCell ref="K32:K33"/>
    <mergeCell ref="L32:L33"/>
    <mergeCell ref="I36:I37"/>
    <mergeCell ref="J36:J37"/>
    <mergeCell ref="M34:M35"/>
    <mergeCell ref="N34:N35"/>
    <mergeCell ref="K36:K37"/>
    <mergeCell ref="L36:L37"/>
    <mergeCell ref="I34:I35"/>
    <mergeCell ref="J34:J35"/>
    <mergeCell ref="K34:K35"/>
    <mergeCell ref="L34:L35"/>
    <mergeCell ref="O34:O35"/>
    <mergeCell ref="P34:P35"/>
    <mergeCell ref="M36:M37"/>
    <mergeCell ref="N36:N37"/>
    <mergeCell ref="O36:O37"/>
    <mergeCell ref="P36:P37"/>
    <mergeCell ref="M38:M39"/>
    <mergeCell ref="N38:N39"/>
    <mergeCell ref="O38:O39"/>
    <mergeCell ref="P38:P39"/>
    <mergeCell ref="I38:I39"/>
    <mergeCell ref="J38:J39"/>
    <mergeCell ref="K38:K39"/>
    <mergeCell ref="L38:L39"/>
    <mergeCell ref="M43:M44"/>
    <mergeCell ref="N43:N44"/>
    <mergeCell ref="O43:O44"/>
    <mergeCell ref="P43:P44"/>
    <mergeCell ref="I43:I44"/>
    <mergeCell ref="J43:J44"/>
    <mergeCell ref="K43:K44"/>
    <mergeCell ref="L43:L44"/>
    <mergeCell ref="M45:M46"/>
    <mergeCell ref="N45:N46"/>
    <mergeCell ref="O45:O46"/>
    <mergeCell ref="P45:P46"/>
    <mergeCell ref="I45:I46"/>
    <mergeCell ref="J45:J46"/>
    <mergeCell ref="K45:K46"/>
    <mergeCell ref="L45:L46"/>
    <mergeCell ref="M47:M48"/>
    <mergeCell ref="N47:N48"/>
    <mergeCell ref="O47:O48"/>
    <mergeCell ref="P47:P48"/>
    <mergeCell ref="I47:I48"/>
    <mergeCell ref="J47:J48"/>
    <mergeCell ref="K47:K48"/>
    <mergeCell ref="L47:L48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I45"/>
  <sheetViews>
    <sheetView tabSelected="1" zoomScalePageLayoutView="0" workbookViewId="0" topLeftCell="A1">
      <selection activeCell="H43" sqref="H43"/>
    </sheetView>
  </sheetViews>
  <sheetFormatPr defaultColWidth="9.140625" defaultRowHeight="12.75"/>
  <cols>
    <col min="1" max="1" width="8.140625" style="0" customWidth="1"/>
    <col min="2" max="2" width="7.28125" style="0" customWidth="1"/>
    <col min="3" max="3" width="22.57421875" style="0" customWidth="1"/>
    <col min="5" max="5" width="8.8515625" style="0" customWidth="1"/>
    <col min="6" max="6" width="14.421875" style="0" customWidth="1"/>
    <col min="7" max="7" width="7.421875" style="0" customWidth="1"/>
    <col min="8" max="8" width="21.57421875" style="0" customWidth="1"/>
  </cols>
  <sheetData>
    <row r="1" spans="1:8" ht="24" customHeight="1" thickBot="1">
      <c r="A1" s="270" t="s">
        <v>37</v>
      </c>
      <c r="B1" s="270"/>
      <c r="C1" s="270"/>
      <c r="D1" s="270"/>
      <c r="E1" s="270"/>
      <c r="F1" s="270"/>
      <c r="G1" s="270"/>
      <c r="H1" s="270"/>
    </row>
    <row r="2" spans="1:8" ht="30.75" customHeight="1" thickBot="1">
      <c r="A2" s="237" t="s">
        <v>36</v>
      </c>
      <c r="B2" s="237"/>
      <c r="C2" s="313"/>
      <c r="D2" s="238" t="str">
        <f>HYPERLINK('[2]реквизиты'!$A$2)</f>
        <v>Первенство России по самбо среди юниорок 1993-94 г.р.</v>
      </c>
      <c r="E2" s="239"/>
      <c r="F2" s="239"/>
      <c r="G2" s="239"/>
      <c r="H2" s="240"/>
    </row>
    <row r="3" spans="2:8" ht="25.5" customHeight="1">
      <c r="B3" s="317" t="str">
        <f>HYPERLINK('[2]реквизиты'!$A$3)</f>
        <v>18-22 февраля 2013 г.   г.В.Пышма</v>
      </c>
      <c r="C3" s="317"/>
      <c r="D3" s="317"/>
      <c r="E3" s="318"/>
      <c r="F3" s="314" t="str">
        <f>'пр.взвешивания'!G3</f>
        <v>в.к. 48    кг</v>
      </c>
      <c r="G3" s="315"/>
      <c r="H3" s="316"/>
    </row>
    <row r="4" spans="1:8" ht="13.5" customHeight="1">
      <c r="A4" s="154" t="s">
        <v>30</v>
      </c>
      <c r="B4" s="154" t="s">
        <v>0</v>
      </c>
      <c r="C4" s="154" t="s">
        <v>1</v>
      </c>
      <c r="D4" s="154" t="s">
        <v>21</v>
      </c>
      <c r="E4" s="292" t="s">
        <v>22</v>
      </c>
      <c r="F4" s="293"/>
      <c r="G4" s="154" t="s">
        <v>23</v>
      </c>
      <c r="H4" s="154" t="s">
        <v>24</v>
      </c>
    </row>
    <row r="5" spans="1:8" ht="13.5" customHeight="1">
      <c r="A5" s="155"/>
      <c r="B5" s="155"/>
      <c r="C5" s="155"/>
      <c r="D5" s="155"/>
      <c r="E5" s="294"/>
      <c r="F5" s="295"/>
      <c r="G5" s="155"/>
      <c r="H5" s="155"/>
    </row>
    <row r="6" spans="1:8" ht="13.5" customHeight="1">
      <c r="A6" s="311" t="s">
        <v>46</v>
      </c>
      <c r="B6" s="312">
        <v>13</v>
      </c>
      <c r="C6" s="300" t="str">
        <f>VLOOKUP(B6,'пр.взвешивания'!B1:G57,2,FALSE)</f>
        <v>ЛАВРЕНТЬЕВА Эдера Юрьевна</v>
      </c>
      <c r="D6" s="303" t="str">
        <f>VLOOKUP(B6,'пр.взвешивания'!B1:H305,3,FALSE)</f>
        <v>09.01.1995 КМС</v>
      </c>
      <c r="E6" s="296" t="str">
        <f>VLOOKUP(B6,'пр.взвешивания'!B1:H321,4,FALSE)</f>
        <v>ПФО</v>
      </c>
      <c r="F6" s="298" t="str">
        <f>VLOOKUP(B6,'пр.взвешивания'!B1:H104,5,FALSE)</f>
        <v>Чувашская, Чебоксары</v>
      </c>
      <c r="G6" s="290">
        <f>VLOOKUP(B6,'пр.взвешивания'!B1:H61,6,FALSE)</f>
        <v>0</v>
      </c>
      <c r="H6" s="300" t="str">
        <f>VLOOKUP(B6,'пр.взвешивания'!B1:H169,7,FALSE)</f>
        <v>Пегасов СВ Малов СА</v>
      </c>
    </row>
    <row r="7" spans="1:8" ht="13.5" customHeight="1">
      <c r="A7" s="310"/>
      <c r="B7" s="302"/>
      <c r="C7" s="301"/>
      <c r="D7" s="304"/>
      <c r="E7" s="297"/>
      <c r="F7" s="299"/>
      <c r="G7" s="291"/>
      <c r="H7" s="301"/>
    </row>
    <row r="8" spans="1:8" ht="13.5" customHeight="1">
      <c r="A8" s="310" t="s">
        <v>47</v>
      </c>
      <c r="B8" s="302">
        <v>1</v>
      </c>
      <c r="C8" s="300" t="str">
        <f>VLOOKUP(B8,'пр.взвешивания'!B3:G59,2,FALSE)</f>
        <v>ЯКУПОВА Эльвира Мухтаровна</v>
      </c>
      <c r="D8" s="303" t="str">
        <f>VLOOKUP(B8,'пр.взвешивания'!B3:H307,3,FALSE)</f>
        <v>26.05.1993 кмс</v>
      </c>
      <c r="E8" s="296" t="str">
        <f>VLOOKUP(B8,'пр.взвешивания'!B3:H323,4,FALSE)</f>
        <v>ПФО</v>
      </c>
      <c r="F8" s="298" t="str">
        <f>VLOOKUP(B8,'пр.взвешивания'!B3:H106,5,FALSE)</f>
        <v>Башкортостан Стерлитамак МО</v>
      </c>
      <c r="G8" s="290">
        <f>VLOOKUP(B8,'пр.взвешивания'!B3:H63,6,FALSE)</f>
        <v>0</v>
      </c>
      <c r="H8" s="300" t="str">
        <f>VLOOKUP(B8,'пр.взвешивания'!B3:H171,7,FALSE)</f>
        <v>Пивоварова ЭМ</v>
      </c>
    </row>
    <row r="9" spans="1:8" ht="13.5" customHeight="1">
      <c r="A9" s="310"/>
      <c r="B9" s="302"/>
      <c r="C9" s="301"/>
      <c r="D9" s="304"/>
      <c r="E9" s="297"/>
      <c r="F9" s="299"/>
      <c r="G9" s="291"/>
      <c r="H9" s="301"/>
    </row>
    <row r="10" spans="1:8" ht="13.5" customHeight="1">
      <c r="A10" s="310" t="s">
        <v>33</v>
      </c>
      <c r="B10" s="302">
        <v>5</v>
      </c>
      <c r="C10" s="300" t="str">
        <f>VLOOKUP(B10,'пр.взвешивания'!B5:G61,2,FALSE)</f>
        <v>БОБРИКОВА Дарья Николаевна</v>
      </c>
      <c r="D10" s="303" t="str">
        <f>VLOOKUP(B10,'пр.взвешивания'!B5:H309,3,FALSE)</f>
        <v>30.04.1995 КМС</v>
      </c>
      <c r="E10" s="296" t="str">
        <f>VLOOKUP(B10,'пр.взвешивания'!B5:H325,4,FALSE)</f>
        <v>ЦФО</v>
      </c>
      <c r="F10" s="298" t="str">
        <f>VLOOKUP(B10,'пр.взвешивания'!B5:H108,5,FALSE)</f>
        <v>Брянская Брянск Д </v>
      </c>
      <c r="G10" s="290">
        <f>VLOOKUP(B10,'пр.взвешивания'!B5:H65,6,FALSE)</f>
        <v>0</v>
      </c>
      <c r="H10" s="300" t="str">
        <f>VLOOKUP(B10,'пр.взвешивания'!B5:H173,7,FALSE)</f>
        <v>Великогло НА</v>
      </c>
    </row>
    <row r="11" spans="1:8" ht="13.5" customHeight="1">
      <c r="A11" s="310"/>
      <c r="B11" s="302"/>
      <c r="C11" s="301"/>
      <c r="D11" s="304"/>
      <c r="E11" s="297"/>
      <c r="F11" s="299"/>
      <c r="G11" s="291"/>
      <c r="H11" s="301"/>
    </row>
    <row r="12" spans="1:8" ht="13.5" customHeight="1">
      <c r="A12" s="310" t="s">
        <v>33</v>
      </c>
      <c r="B12" s="302">
        <v>12</v>
      </c>
      <c r="C12" s="300" t="str">
        <f>VLOOKUP(B12,'пр.взвешивания'!B1:G63,2,FALSE)</f>
        <v>ФРИХЕРТ Эрна Владимировна</v>
      </c>
      <c r="D12" s="303" t="str">
        <f>VLOOKUP(B12,'пр.взвешивания'!B1:H311,3,FALSE)</f>
        <v>30.09.1993 КМС</v>
      </c>
      <c r="E12" s="296" t="str">
        <f>VLOOKUP(B12,'пр.взвешивания'!B1:H327,4,FALSE)</f>
        <v>УФО</v>
      </c>
      <c r="F12" s="298" t="str">
        <f>VLOOKUP(B12,'пр.взвешивания'!B1:H110,5,FALSE)</f>
        <v>ХМАО-ЮГРА,  МО</v>
      </c>
      <c r="G12" s="290">
        <f>VLOOKUP(B12,'пр.взвешивания'!B1:H67,6,FALSE)</f>
        <v>0</v>
      </c>
      <c r="H12" s="300" t="str">
        <f>VLOOKUP(B12,'пр.взвешивания'!B1:H175,7,FALSE)</f>
        <v>Феоктистов ЮН</v>
      </c>
    </row>
    <row r="13" spans="1:8" ht="13.5" customHeight="1">
      <c r="A13" s="310"/>
      <c r="B13" s="302"/>
      <c r="C13" s="301"/>
      <c r="D13" s="304"/>
      <c r="E13" s="297"/>
      <c r="F13" s="299"/>
      <c r="G13" s="291"/>
      <c r="H13" s="301"/>
    </row>
    <row r="14" spans="1:8" ht="13.5" customHeight="1">
      <c r="A14" s="310" t="s">
        <v>48</v>
      </c>
      <c r="B14" s="302">
        <v>11</v>
      </c>
      <c r="C14" s="300" t="str">
        <f>VLOOKUP(B14,'пр.взвешивания'!B1:G65,2,FALSE)</f>
        <v>ТРЕСНИЦКАЯ Александра Николаевна</v>
      </c>
      <c r="D14" s="303" t="str">
        <f>VLOOKUP(B14,'пр.взвешивания'!B1:H313,3,FALSE)</f>
        <v>13.07.1993 КМС</v>
      </c>
      <c r="E14" s="296" t="str">
        <f>VLOOKUP(B14,'пр.взвешивания'!B1:H329,4,FALSE)</f>
        <v>ЮФО</v>
      </c>
      <c r="F14" s="308" t="str">
        <f>VLOOKUP(B14,'пр.взвешивания'!B1:H112,5,FALSE)</f>
        <v>Ростовская Ростов-на-Дону МО</v>
      </c>
      <c r="G14" s="290">
        <f>VLOOKUP(B14,'пр.взвешивания'!B1:H69,6,FALSE)</f>
        <v>0</v>
      </c>
      <c r="H14" s="300" t="str">
        <f>VLOOKUP(B14,'пр.взвешивания'!B1:H177,7,FALSE)</f>
        <v>Пантелеев ЕА</v>
      </c>
    </row>
    <row r="15" spans="1:8" ht="13.5" customHeight="1">
      <c r="A15" s="310"/>
      <c r="B15" s="302"/>
      <c r="C15" s="301"/>
      <c r="D15" s="304"/>
      <c r="E15" s="297"/>
      <c r="F15" s="309"/>
      <c r="G15" s="291"/>
      <c r="H15" s="301"/>
    </row>
    <row r="16" spans="1:8" ht="13.5" customHeight="1">
      <c r="A16" s="310" t="s">
        <v>48</v>
      </c>
      <c r="B16" s="302">
        <v>6</v>
      </c>
      <c r="C16" s="300" t="str">
        <f>VLOOKUP(B16,'пр.взвешивания'!B1:G67,2,FALSE)</f>
        <v>АККУИНА Айгуль Валиулловна</v>
      </c>
      <c r="D16" s="303" t="str">
        <f>VLOOKUP(B16,'пр.взвешивания'!B1:H315,3,FALSE)</f>
        <v>16.06.1993 КМС</v>
      </c>
      <c r="E16" s="296" t="str">
        <f>VLOOKUP(B16,'пр.взвешивания'!B1:H331,4,FALSE)</f>
        <v>УФО</v>
      </c>
      <c r="F16" s="298" t="str">
        <f>VLOOKUP(B16,'пр.взвешивания'!B1:H114,5,FALSE)</f>
        <v>Челябинская Челябинск МО</v>
      </c>
      <c r="G16" s="290">
        <f>VLOOKUP(B16,'пр.взвешивания'!B1:H71,6,FALSE)</f>
        <v>0</v>
      </c>
      <c r="H16" s="300" t="str">
        <f>VLOOKUP(B16,'пр.взвешивания'!B1:H179,7,FALSE)</f>
        <v>Аккуина ЕД</v>
      </c>
    </row>
    <row r="17" spans="1:8" ht="13.5" customHeight="1">
      <c r="A17" s="310"/>
      <c r="B17" s="302"/>
      <c r="C17" s="301"/>
      <c r="D17" s="304"/>
      <c r="E17" s="297"/>
      <c r="F17" s="299"/>
      <c r="G17" s="291"/>
      <c r="H17" s="301"/>
    </row>
    <row r="18" spans="1:8" ht="13.5" customHeight="1">
      <c r="A18" s="168" t="s">
        <v>49</v>
      </c>
      <c r="B18" s="302">
        <v>15</v>
      </c>
      <c r="C18" s="300" t="str">
        <f>VLOOKUP(B18,'пр.взвешивания'!B1:G69,2,FALSE)</f>
        <v>УМЕТБАЕВА Гульназ Ричардовна </v>
      </c>
      <c r="D18" s="303" t="str">
        <f>VLOOKUP(B18,'пр.взвешивания'!B1:H317,3,FALSE)</f>
        <v>29.09.1995, КМС</v>
      </c>
      <c r="E18" s="296" t="str">
        <f>VLOOKUP(B18,'пр.взвешивания'!B1:H333,4,FALSE)</f>
        <v>ПФО</v>
      </c>
      <c r="F18" s="306" t="str">
        <f>VLOOKUP(B18,'пр.взвешивания'!B1:H116,5,FALSE)</f>
        <v>Башкортостан, Стерлитамак, МО</v>
      </c>
      <c r="G18" s="290">
        <f>VLOOKUP(B18,'пр.взвешивания'!B1:H73,6,FALSE)</f>
        <v>0</v>
      </c>
      <c r="H18" s="300" t="str">
        <f>VLOOKUP(B18,'пр.взвешивания'!B1:H181,7,FALSE)</f>
        <v>Нагаева СР</v>
      </c>
    </row>
    <row r="19" spans="1:8" ht="13.5" customHeight="1">
      <c r="A19" s="168"/>
      <c r="B19" s="302"/>
      <c r="C19" s="301"/>
      <c r="D19" s="304"/>
      <c r="E19" s="297"/>
      <c r="F19" s="307"/>
      <c r="G19" s="291"/>
      <c r="H19" s="301"/>
    </row>
    <row r="20" spans="1:8" ht="13.5" customHeight="1">
      <c r="A20" s="168" t="s">
        <v>49</v>
      </c>
      <c r="B20" s="302">
        <v>4</v>
      </c>
      <c r="C20" s="300" t="str">
        <f>VLOOKUP(B20,'пр.взвешивания'!B1:G71,2,FALSE)</f>
        <v>КОВАЛЬЧУК Анна Сергеевна</v>
      </c>
      <c r="D20" s="303" t="str">
        <f>VLOOKUP(B20,'пр.взвешивания'!B1:H319,3,FALSE)</f>
        <v>23.12.1993 КМС</v>
      </c>
      <c r="E20" s="296" t="str">
        <f>VLOOKUP(B20,'пр.взвешивания'!B1:H335,4,FALSE)</f>
        <v>ЮФО</v>
      </c>
      <c r="F20" s="298" t="str">
        <f>VLOOKUP(B20,'пр.взвешивания'!B1:H118,5,FALSE)</f>
        <v>Волгоградская МО</v>
      </c>
      <c r="G20" s="290">
        <f>VLOOKUP(B20,'пр.взвешивания'!B1:H75,6,FALSE)</f>
        <v>0</v>
      </c>
      <c r="H20" s="300" t="str">
        <f>VLOOKUP(B20,'пр.взвешивания'!B1:H183,7,FALSE)</f>
        <v>Иващенко ГМ</v>
      </c>
    </row>
    <row r="21" spans="1:8" ht="13.5" customHeight="1">
      <c r="A21" s="168"/>
      <c r="B21" s="302"/>
      <c r="C21" s="301"/>
      <c r="D21" s="304"/>
      <c r="E21" s="297"/>
      <c r="F21" s="299"/>
      <c r="G21" s="291"/>
      <c r="H21" s="301"/>
    </row>
    <row r="22" spans="1:8" ht="13.5" customHeight="1">
      <c r="A22" s="168" t="s">
        <v>50</v>
      </c>
      <c r="B22" s="302">
        <v>14</v>
      </c>
      <c r="C22" s="300" t="str">
        <f>VLOOKUP(B22,'пр.взвешивания'!B1:G73,2,FALSE)</f>
        <v>ГРУНТОВА Людмила Николаевна</v>
      </c>
      <c r="D22" s="303" t="str">
        <f>VLOOKUP(B22,'пр.взвешивания'!B1:H321,3,FALSE)</f>
        <v>16.11.1994 КМС</v>
      </c>
      <c r="E22" s="296" t="str">
        <f>VLOOKUP(B22,'пр.взвешивания'!B1:H337,4,FALSE)</f>
        <v>МОС</v>
      </c>
      <c r="F22" s="298" t="str">
        <f>VLOOKUP(B22,'пр.взвешивания'!B1:H120,5,FALSE)</f>
        <v>Москва</v>
      </c>
      <c r="G22" s="290">
        <f>VLOOKUP(B22,'пр.взвешивания'!B1:H77,6,FALSE)</f>
        <v>0</v>
      </c>
      <c r="H22" s="300" t="str">
        <f>VLOOKUP(B22,'пр.взвешивания'!B1:H185,7,FALSE)</f>
        <v> Гуськов ЕН Мартынов МГ</v>
      </c>
    </row>
    <row r="23" spans="1:8" ht="13.5" customHeight="1">
      <c r="A23" s="168"/>
      <c r="B23" s="302"/>
      <c r="C23" s="301"/>
      <c r="D23" s="304"/>
      <c r="E23" s="297"/>
      <c r="F23" s="299"/>
      <c r="G23" s="291"/>
      <c r="H23" s="301"/>
    </row>
    <row r="24" spans="1:8" ht="13.5" customHeight="1">
      <c r="A24" s="168" t="s">
        <v>50</v>
      </c>
      <c r="B24" s="302">
        <v>9</v>
      </c>
      <c r="C24" s="300" t="str">
        <f>VLOOKUP(B24,'пр.взвешивания'!B1:G75,2,FALSE)</f>
        <v>ИВАНОВА Анастасия Викторовна</v>
      </c>
      <c r="D24" s="303" t="str">
        <f>VLOOKUP(B24,'пр.взвешивания'!B1:H323,3,FALSE)</f>
        <v>27.03.1995 КМС</v>
      </c>
      <c r="E24" s="296" t="str">
        <f>VLOOKUP(B24,'пр.взвешивания'!B1:H339,4,FALSE)</f>
        <v>МОС</v>
      </c>
      <c r="F24" s="298" t="str">
        <f>VLOOKUP(B24,'пр.взвешивания'!B1:H122,5,FALSE)</f>
        <v>МОСКВА</v>
      </c>
      <c r="G24" s="290">
        <f>VLOOKUP(B24,'пр.взвешивания'!B1:H79,6,FALSE)</f>
        <v>0</v>
      </c>
      <c r="H24" s="300" t="str">
        <f>VLOOKUP(B24,'пр.взвешивания'!B1:H187,7,FALSE)</f>
        <v>Орлов АБ Ларин ЕЕ</v>
      </c>
    </row>
    <row r="25" spans="1:8" ht="13.5" customHeight="1">
      <c r="A25" s="168"/>
      <c r="B25" s="302"/>
      <c r="C25" s="301"/>
      <c r="D25" s="304"/>
      <c r="E25" s="297"/>
      <c r="F25" s="299"/>
      <c r="G25" s="291"/>
      <c r="H25" s="301"/>
    </row>
    <row r="26" spans="1:8" ht="13.5" customHeight="1">
      <c r="A26" s="168" t="s">
        <v>50</v>
      </c>
      <c r="B26" s="302">
        <v>7</v>
      </c>
      <c r="C26" s="300" t="str">
        <f>VLOOKUP(B26,'пр.взвешивания'!B2:G77,2,FALSE)</f>
        <v>МИХАЙЛОВА Ксения Евгеньевна</v>
      </c>
      <c r="D26" s="303" t="str">
        <f>VLOOKUP(B26,'пр.взвешивания'!B2:H325,3,FALSE)</f>
        <v>05.02.1993 КМС</v>
      </c>
      <c r="E26" s="296" t="str">
        <f>VLOOKUP(B26,'пр.взвешивания'!B2:H341,4,FALSE)</f>
        <v>ПФО</v>
      </c>
      <c r="F26" s="298" t="str">
        <f>VLOOKUP(B26,'пр.взвешивания'!B2:H124,5,FALSE)</f>
        <v>Оренбургская Оренбург</v>
      </c>
      <c r="G26" s="290">
        <f>VLOOKUP(B26,'пр.взвешивания'!B2:H81,6,FALSE)</f>
        <v>0</v>
      </c>
      <c r="H26" s="300" t="str">
        <f>VLOOKUP(B26,'пр.взвешивания'!B2:H189,7,FALSE)</f>
        <v>Баширов РЗ Терсков ИВ</v>
      </c>
    </row>
    <row r="27" spans="1:8" ht="13.5" customHeight="1">
      <c r="A27" s="168"/>
      <c r="B27" s="302"/>
      <c r="C27" s="301"/>
      <c r="D27" s="304"/>
      <c r="E27" s="297"/>
      <c r="F27" s="299"/>
      <c r="G27" s="291"/>
      <c r="H27" s="301"/>
    </row>
    <row r="28" spans="1:8" ht="13.5" customHeight="1">
      <c r="A28" s="168" t="s">
        <v>50</v>
      </c>
      <c r="B28" s="302">
        <v>3</v>
      </c>
      <c r="C28" s="300" t="str">
        <f>VLOOKUP(B28,'пр.взвешивания'!B2:G79,2,FALSE)</f>
        <v>ЕГОРИХИНА Кристина Владимировна</v>
      </c>
      <c r="D28" s="303" t="str">
        <f>VLOOKUP(B28,'пр.взвешивания'!B2:H327,3,FALSE)</f>
        <v>21.06.1993, КМС</v>
      </c>
      <c r="E28" s="296" t="str">
        <f>VLOOKUP(B28,'пр.взвешивания'!B2:H343,4,FALSE)</f>
        <v>СФО</v>
      </c>
      <c r="F28" s="298" t="str">
        <f>VLOOKUP(B28,'пр.взвешивания'!B2:H126,5,FALSE)</f>
        <v>Новосибирская, Болотное, МО</v>
      </c>
      <c r="G28" s="290">
        <f>VLOOKUP(B28,'пр.взвешивания'!B2:H83,6,FALSE)</f>
        <v>0</v>
      </c>
      <c r="H28" s="300" t="str">
        <f>VLOOKUP(B28,'пр.взвешивания'!B2:H191,7,FALSE)</f>
        <v>Федосеенко О.А.</v>
      </c>
    </row>
    <row r="29" spans="1:8" ht="13.5" customHeight="1">
      <c r="A29" s="168"/>
      <c r="B29" s="302"/>
      <c r="C29" s="301"/>
      <c r="D29" s="304"/>
      <c r="E29" s="297"/>
      <c r="F29" s="299"/>
      <c r="G29" s="291"/>
      <c r="H29" s="301"/>
    </row>
    <row r="30" spans="1:8" ht="13.5" customHeight="1">
      <c r="A30" s="168" t="s">
        <v>51</v>
      </c>
      <c r="B30" s="302">
        <v>10</v>
      </c>
      <c r="C30" s="300" t="str">
        <f>VLOOKUP(B30,'пр.взвешивания'!B2:G81,2,FALSE)</f>
        <v>СКОБОЧКИНА Ксения Олеговна</v>
      </c>
      <c r="D30" s="303" t="str">
        <f>VLOOKUP(B30,'пр.взвешивания'!B2:H329,3,FALSE)</f>
        <v>22.11.1993 1р</v>
      </c>
      <c r="E30" s="296" t="str">
        <f>VLOOKUP(B30,'пр.взвешивания'!B2:H345,4,FALSE)</f>
        <v>УФО</v>
      </c>
      <c r="F30" s="298" t="str">
        <f>VLOOKUP(B30,'пр.взвешивания'!B2:H128,5,FALSE)</f>
        <v>Челябинская Челябинск МО</v>
      </c>
      <c r="G30" s="290">
        <f>VLOOKUP(B30,'пр.взвешивания'!B2:H85,6,FALSE)</f>
        <v>0</v>
      </c>
      <c r="H30" s="300" t="str">
        <f>VLOOKUP(B30,'пр.взвешивания'!B2:H193,7,FALSE)</f>
        <v>Романов И.Ф.</v>
      </c>
    </row>
    <row r="31" spans="1:8" ht="12.75" customHeight="1">
      <c r="A31" s="168"/>
      <c r="B31" s="302"/>
      <c r="C31" s="301"/>
      <c r="D31" s="304"/>
      <c r="E31" s="297"/>
      <c r="F31" s="299"/>
      <c r="G31" s="291"/>
      <c r="H31" s="301"/>
    </row>
    <row r="32" spans="1:8" ht="12.75">
      <c r="A32" s="168" t="s">
        <v>51</v>
      </c>
      <c r="B32" s="302">
        <v>8</v>
      </c>
      <c r="C32" s="300" t="str">
        <f>VLOOKUP(B32,'пр.взвешивания'!B2:G83,2,FALSE)</f>
        <v>ПЕНЬКОВА Галина Николаевна</v>
      </c>
      <c r="D32" s="303" t="str">
        <f>VLOOKUP(B32,'пр.взвешивания'!B2:H331,3,FALSE)</f>
        <v>10.10.1995 КМС</v>
      </c>
      <c r="E32" s="296" t="str">
        <f>VLOOKUP(B32,'пр.взвешивания'!B2:H347,4,FALSE)</f>
        <v>ЮФО</v>
      </c>
      <c r="F32" s="298" t="str">
        <f>VLOOKUP(B32,'пр.взвешивания'!B2:H130,5,FALSE)</f>
        <v>Астраханская Астрахань Д</v>
      </c>
      <c r="G32" s="290">
        <f>VLOOKUP(B32,'пр.взвешивания'!B2:H87,6,FALSE)</f>
        <v>0</v>
      </c>
      <c r="H32" s="300" t="str">
        <f>VLOOKUP(B32,'пр.взвешивания'!B2:H195,7,FALSE)</f>
        <v>КаримовЕА</v>
      </c>
    </row>
    <row r="33" spans="1:8" ht="12.75">
      <c r="A33" s="168"/>
      <c r="B33" s="302"/>
      <c r="C33" s="301"/>
      <c r="D33" s="304"/>
      <c r="E33" s="297"/>
      <c r="F33" s="299"/>
      <c r="G33" s="291"/>
      <c r="H33" s="301"/>
    </row>
    <row r="34" spans="1:8" ht="12.75">
      <c r="A34" s="168" t="s">
        <v>51</v>
      </c>
      <c r="B34" s="302">
        <v>2</v>
      </c>
      <c r="C34" s="300" t="str">
        <f>VLOOKUP(B34,'пр.взвешивания'!B2:G85,2,FALSE)</f>
        <v>ЧИСТИЛИНА Светлана Игоревна</v>
      </c>
      <c r="D34" s="303" t="str">
        <f>VLOOKUP(B34,'пр.взвешивания'!B2:H333,3,FALSE)</f>
        <v>02.08.1994 КМС</v>
      </c>
      <c r="E34" s="296" t="str">
        <f>VLOOKUP(B34,'пр.взвешивания'!B2:H349,4,FALSE)</f>
        <v>МОС</v>
      </c>
      <c r="F34" s="298" t="str">
        <f>VLOOKUP(B34,'пр.взвешивания'!B2:H132,5,FALSE)</f>
        <v>МОСКВА МКС</v>
      </c>
      <c r="G34" s="305" t="str">
        <f>VLOOKUP(B34,'пр.взвешивания'!B2:H89,6,FALSE)</f>
        <v>4509665477</v>
      </c>
      <c r="H34" s="300" t="str">
        <f>VLOOKUP(B34,'пр.взвешивания'!B2:H197,7,FALSE)</f>
        <v>Дорошко ЕВ Смирнова МА</v>
      </c>
    </row>
    <row r="35" spans="1:8" ht="12.75">
      <c r="A35" s="168"/>
      <c r="B35" s="302"/>
      <c r="C35" s="301"/>
      <c r="D35" s="304"/>
      <c r="E35" s="297"/>
      <c r="F35" s="299"/>
      <c r="G35" s="295"/>
      <c r="H35" s="301"/>
    </row>
    <row r="38" spans="1:9" ht="12.75" customHeight="1">
      <c r="A38" s="112"/>
      <c r="H38" s="202" t="str">
        <f>'[2]реквизиты'!$G$7</f>
        <v>А.Б.Рыбаков</v>
      </c>
      <c r="I38" s="152"/>
    </row>
    <row r="39" spans="1:9" ht="15.75">
      <c r="A39" s="109" t="str">
        <f>HYPERLINK('[2]реквизиты'!$A$6)</f>
        <v>Гл. судья, судья МК</v>
      </c>
      <c r="B39" s="110"/>
      <c r="C39" s="110"/>
      <c r="D39" s="103"/>
      <c r="E39" s="102"/>
      <c r="F39" s="102"/>
      <c r="G39" s="102"/>
      <c r="H39" s="202"/>
      <c r="I39" s="152"/>
    </row>
    <row r="40" spans="1:9" ht="15.75">
      <c r="A40" s="110"/>
      <c r="B40" s="110"/>
      <c r="C40" s="110"/>
      <c r="D40" s="103"/>
      <c r="E40" s="102"/>
      <c r="F40" s="102"/>
      <c r="G40" s="102"/>
      <c r="H40" s="137" t="str">
        <f>'[2]реквизиты'!$G$8</f>
        <v>/г.Чебоксары/</v>
      </c>
      <c r="I40" s="138"/>
    </row>
    <row r="41" spans="1:9" ht="12.75" customHeight="1">
      <c r="A41" s="111"/>
      <c r="B41" s="111"/>
      <c r="C41" s="111"/>
      <c r="D41" s="103"/>
      <c r="E41" s="103"/>
      <c r="F41" s="103"/>
      <c r="G41" s="103"/>
      <c r="H41" s="202" t="str">
        <f>'[2]реквизиты'!$G$9</f>
        <v>С.М.Тресикн</v>
      </c>
      <c r="I41" s="152"/>
    </row>
    <row r="42" spans="1:9" ht="15.75">
      <c r="A42" s="109" t="str">
        <f>HYPERLINK('[3]реквизиты'!$A$22)</f>
        <v>Гл. секретарь, судья МК</v>
      </c>
      <c r="B42" s="110"/>
      <c r="C42" s="110"/>
      <c r="D42" s="103"/>
      <c r="E42" s="102"/>
      <c r="F42" s="102"/>
      <c r="G42" s="102"/>
      <c r="H42" s="202"/>
      <c r="I42" s="152"/>
    </row>
    <row r="43" spans="1:9" ht="12.75">
      <c r="A43" s="111"/>
      <c r="B43" s="111"/>
      <c r="C43" s="111"/>
      <c r="D43" s="103"/>
      <c r="E43" s="103"/>
      <c r="F43" s="103"/>
      <c r="G43" s="103"/>
      <c r="H43" s="137" t="str">
        <f>'[2]реквизиты'!$G$10</f>
        <v>/г. Бийск/</v>
      </c>
      <c r="I43" s="138"/>
    </row>
    <row r="44" spans="4:8" ht="12.75">
      <c r="D44" s="2"/>
      <c r="E44" s="2"/>
      <c r="F44" s="2"/>
      <c r="G44" s="2"/>
      <c r="H44" s="2"/>
    </row>
    <row r="45" spans="4:8" ht="12.75">
      <c r="D45" s="2"/>
      <c r="E45" s="2"/>
      <c r="F45" s="2"/>
      <c r="G45" s="2"/>
      <c r="H45" s="2"/>
    </row>
  </sheetData>
  <sheetProtection/>
  <mergeCells count="134">
    <mergeCell ref="A1:H1"/>
    <mergeCell ref="A2:C2"/>
    <mergeCell ref="D2:H2"/>
    <mergeCell ref="F3:H3"/>
    <mergeCell ref="B3:E3"/>
    <mergeCell ref="A6:A7"/>
    <mergeCell ref="B6:B7"/>
    <mergeCell ref="C6:C7"/>
    <mergeCell ref="D6:D7"/>
    <mergeCell ref="H4:H5"/>
    <mergeCell ref="A4:A5"/>
    <mergeCell ref="B4:B5"/>
    <mergeCell ref="C4:C5"/>
    <mergeCell ref="D4:D5"/>
    <mergeCell ref="E6:E7"/>
    <mergeCell ref="F6:F7"/>
    <mergeCell ref="H6:H7"/>
    <mergeCell ref="A8:A9"/>
    <mergeCell ref="B8:B9"/>
    <mergeCell ref="C8:C9"/>
    <mergeCell ref="D8:D9"/>
    <mergeCell ref="E8:E9"/>
    <mergeCell ref="F8:F9"/>
    <mergeCell ref="H8:H9"/>
    <mergeCell ref="H10:H11"/>
    <mergeCell ref="A12:A13"/>
    <mergeCell ref="B12:B13"/>
    <mergeCell ref="C12:C13"/>
    <mergeCell ref="D12:D13"/>
    <mergeCell ref="E12:E13"/>
    <mergeCell ref="F12:F13"/>
    <mergeCell ref="H12:H13"/>
    <mergeCell ref="A10:A11"/>
    <mergeCell ref="B10:B11"/>
    <mergeCell ref="A14:A15"/>
    <mergeCell ref="B14:B15"/>
    <mergeCell ref="C14:C15"/>
    <mergeCell ref="D14:D15"/>
    <mergeCell ref="E10:E11"/>
    <mergeCell ref="F10:F11"/>
    <mergeCell ref="C10:C11"/>
    <mergeCell ref="D10:D11"/>
    <mergeCell ref="E14:E15"/>
    <mergeCell ref="F14:F15"/>
    <mergeCell ref="H14:H15"/>
    <mergeCell ref="A16:A17"/>
    <mergeCell ref="B16:B17"/>
    <mergeCell ref="C16:C17"/>
    <mergeCell ref="D16:D17"/>
    <mergeCell ref="E16:E17"/>
    <mergeCell ref="F16:F17"/>
    <mergeCell ref="H16:H17"/>
    <mergeCell ref="H18:H19"/>
    <mergeCell ref="A20:A21"/>
    <mergeCell ref="B20:B21"/>
    <mergeCell ref="C20:C21"/>
    <mergeCell ref="D20:D21"/>
    <mergeCell ref="E20:E21"/>
    <mergeCell ref="F20:F21"/>
    <mergeCell ref="H20:H21"/>
    <mergeCell ref="A18:A19"/>
    <mergeCell ref="B18:B19"/>
    <mergeCell ref="A22:A23"/>
    <mergeCell ref="B22:B23"/>
    <mergeCell ref="C22:C23"/>
    <mergeCell ref="D22:D23"/>
    <mergeCell ref="E18:E19"/>
    <mergeCell ref="F18:F19"/>
    <mergeCell ref="C18:C19"/>
    <mergeCell ref="D18:D19"/>
    <mergeCell ref="E22:E23"/>
    <mergeCell ref="F22:F23"/>
    <mergeCell ref="H22:H23"/>
    <mergeCell ref="A24:A25"/>
    <mergeCell ref="B24:B25"/>
    <mergeCell ref="C24:C25"/>
    <mergeCell ref="D24:D25"/>
    <mergeCell ref="E24:E25"/>
    <mergeCell ref="F24:F25"/>
    <mergeCell ref="H24:H25"/>
    <mergeCell ref="E28:E29"/>
    <mergeCell ref="F28:F29"/>
    <mergeCell ref="H28:H29"/>
    <mergeCell ref="A26:A27"/>
    <mergeCell ref="B26:B27"/>
    <mergeCell ref="C26:C27"/>
    <mergeCell ref="D26:D27"/>
    <mergeCell ref="A30:A31"/>
    <mergeCell ref="B30:B31"/>
    <mergeCell ref="C30:C31"/>
    <mergeCell ref="D30:D31"/>
    <mergeCell ref="E26:E27"/>
    <mergeCell ref="F26:F27"/>
    <mergeCell ref="A28:A29"/>
    <mergeCell ref="B28:B29"/>
    <mergeCell ref="C28:C29"/>
    <mergeCell ref="D28:D29"/>
    <mergeCell ref="E30:E31"/>
    <mergeCell ref="F30:F31"/>
    <mergeCell ref="H30:H31"/>
    <mergeCell ref="A32:A33"/>
    <mergeCell ref="B32:B33"/>
    <mergeCell ref="C32:C33"/>
    <mergeCell ref="D32:D33"/>
    <mergeCell ref="E32:E33"/>
    <mergeCell ref="F32:F33"/>
    <mergeCell ref="H32:H33"/>
    <mergeCell ref="G14:G15"/>
    <mergeCell ref="G16:G17"/>
    <mergeCell ref="E34:E35"/>
    <mergeCell ref="F34:F35"/>
    <mergeCell ref="H34:H35"/>
    <mergeCell ref="A34:A35"/>
    <mergeCell ref="B34:B35"/>
    <mergeCell ref="C34:C35"/>
    <mergeCell ref="D34:D35"/>
    <mergeCell ref="G34:G35"/>
    <mergeCell ref="G18:G19"/>
    <mergeCell ref="G20:G21"/>
    <mergeCell ref="G22:G23"/>
    <mergeCell ref="G24:G25"/>
    <mergeCell ref="G4:G5"/>
    <mergeCell ref="E4:F5"/>
    <mergeCell ref="G6:G7"/>
    <mergeCell ref="G8:G9"/>
    <mergeCell ref="G10:G11"/>
    <mergeCell ref="G12:G13"/>
    <mergeCell ref="H41:H42"/>
    <mergeCell ref="H38:H39"/>
    <mergeCell ref="G26:G27"/>
    <mergeCell ref="G28:G29"/>
    <mergeCell ref="G30:G31"/>
    <mergeCell ref="G32:G33"/>
    <mergeCell ref="H26:H2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H57"/>
  <sheetViews>
    <sheetView zoomScalePageLayoutView="0" workbookViewId="0" topLeftCell="A1">
      <selection activeCell="H6" sqref="H6:H7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3.7109375" style="0" customWidth="1"/>
    <col min="6" max="6" width="12.00390625" style="0" customWidth="1"/>
    <col min="7" max="7" width="17.7109375" style="0" customWidth="1"/>
  </cols>
  <sheetData>
    <row r="1" spans="1:7" ht="15.75" customHeight="1">
      <c r="A1" s="337" t="str">
        <f>HYPERLINK('[2]реквизиты'!$A$2)</f>
        <v>Первенство России по самбо среди юниорок 1993-94 г.р.</v>
      </c>
      <c r="B1" s="337"/>
      <c r="C1" s="337"/>
      <c r="D1" s="337"/>
      <c r="E1" s="337"/>
      <c r="F1" s="337"/>
      <c r="G1" s="337"/>
    </row>
    <row r="2" spans="1:7" ht="28.5" customHeight="1">
      <c r="A2" s="336" t="str">
        <f>HYPERLINK('[2]реквизиты'!$A$3)</f>
        <v>18-22 февраля 2013 г.   г.В.Пышма</v>
      </c>
      <c r="B2" s="336"/>
      <c r="C2" s="336"/>
      <c r="D2" s="336"/>
      <c r="E2" s="336"/>
      <c r="F2" s="336"/>
      <c r="G2" s="336"/>
    </row>
    <row r="3" spans="7:8" ht="36.75" customHeight="1">
      <c r="G3" s="326" t="s">
        <v>118</v>
      </c>
      <c r="H3" s="326"/>
    </row>
    <row r="4" spans="1:8" ht="12.75" customHeight="1">
      <c r="A4" s="154" t="s">
        <v>20</v>
      </c>
      <c r="B4" s="154" t="s">
        <v>0</v>
      </c>
      <c r="C4" s="154" t="s">
        <v>1</v>
      </c>
      <c r="D4" s="154" t="s">
        <v>21</v>
      </c>
      <c r="E4" s="327" t="s">
        <v>22</v>
      </c>
      <c r="F4" s="328"/>
      <c r="G4" s="154" t="s">
        <v>23</v>
      </c>
      <c r="H4" s="154" t="s">
        <v>24</v>
      </c>
    </row>
    <row r="5" spans="1:8" ht="12.75">
      <c r="A5" s="155"/>
      <c r="B5" s="155"/>
      <c r="C5" s="155"/>
      <c r="D5" s="155"/>
      <c r="E5" s="329"/>
      <c r="F5" s="330"/>
      <c r="G5" s="155"/>
      <c r="H5" s="155"/>
    </row>
    <row r="6" spans="1:8" ht="12.75">
      <c r="A6" s="288">
        <v>1</v>
      </c>
      <c r="B6" s="341">
        <v>1</v>
      </c>
      <c r="C6" s="331" t="s">
        <v>110</v>
      </c>
      <c r="D6" s="350" t="s">
        <v>111</v>
      </c>
      <c r="E6" s="327" t="s">
        <v>75</v>
      </c>
      <c r="F6" s="328" t="s">
        <v>112</v>
      </c>
      <c r="G6" s="334"/>
      <c r="H6" s="331" t="s">
        <v>113</v>
      </c>
    </row>
    <row r="7" spans="1:8" ht="12.75">
      <c r="A7" s="289"/>
      <c r="B7" s="342"/>
      <c r="C7" s="332"/>
      <c r="D7" s="335"/>
      <c r="E7" s="333"/>
      <c r="F7" s="330"/>
      <c r="G7" s="335"/>
      <c r="H7" s="332"/>
    </row>
    <row r="8" spans="1:8" ht="12.75">
      <c r="A8" s="288">
        <v>2</v>
      </c>
      <c r="B8" s="341">
        <v>2</v>
      </c>
      <c r="C8" s="283" t="s">
        <v>53</v>
      </c>
      <c r="D8" s="153" t="s">
        <v>54</v>
      </c>
      <c r="E8" s="292" t="s">
        <v>55</v>
      </c>
      <c r="F8" s="348" t="s">
        <v>56</v>
      </c>
      <c r="G8" s="156" t="s">
        <v>57</v>
      </c>
      <c r="H8" s="283" t="s">
        <v>58</v>
      </c>
    </row>
    <row r="9" spans="1:8" ht="12.75">
      <c r="A9" s="289"/>
      <c r="B9" s="342"/>
      <c r="C9" s="283"/>
      <c r="D9" s="153"/>
      <c r="E9" s="294"/>
      <c r="F9" s="348"/>
      <c r="G9" s="156"/>
      <c r="H9" s="283"/>
    </row>
    <row r="10" spans="1:8" ht="12.75">
      <c r="A10" s="288">
        <v>3</v>
      </c>
      <c r="B10" s="341">
        <v>3</v>
      </c>
      <c r="C10" s="283" t="s">
        <v>63</v>
      </c>
      <c r="D10" s="153" t="s">
        <v>64</v>
      </c>
      <c r="E10" s="349" t="s">
        <v>65</v>
      </c>
      <c r="F10" s="348" t="s">
        <v>66</v>
      </c>
      <c r="G10" s="156"/>
      <c r="H10" s="283" t="s">
        <v>67</v>
      </c>
    </row>
    <row r="11" spans="1:8" ht="12.75">
      <c r="A11" s="289"/>
      <c r="B11" s="342"/>
      <c r="C11" s="283"/>
      <c r="D11" s="153"/>
      <c r="E11" s="349"/>
      <c r="F11" s="348"/>
      <c r="G11" s="156"/>
      <c r="H11" s="283"/>
    </row>
    <row r="12" spans="1:8" ht="12.75">
      <c r="A12" s="288">
        <v>4</v>
      </c>
      <c r="B12" s="341">
        <v>4</v>
      </c>
      <c r="C12" s="324" t="s">
        <v>95</v>
      </c>
      <c r="D12" s="321" t="s">
        <v>96</v>
      </c>
      <c r="E12" s="292" t="s">
        <v>80</v>
      </c>
      <c r="F12" s="338" t="s">
        <v>119</v>
      </c>
      <c r="G12" s="321"/>
      <c r="H12" s="321" t="s">
        <v>97</v>
      </c>
    </row>
    <row r="13" spans="1:8" ht="12.75">
      <c r="A13" s="289"/>
      <c r="B13" s="342"/>
      <c r="C13" s="324"/>
      <c r="D13" s="321"/>
      <c r="E13" s="294"/>
      <c r="F13" s="338"/>
      <c r="G13" s="321"/>
      <c r="H13" s="321"/>
    </row>
    <row r="14" spans="1:8" ht="12.75">
      <c r="A14" s="288">
        <v>5</v>
      </c>
      <c r="B14" s="341">
        <v>5</v>
      </c>
      <c r="C14" s="324" t="s">
        <v>68</v>
      </c>
      <c r="D14" s="321" t="s">
        <v>69</v>
      </c>
      <c r="E14" s="319" t="s">
        <v>70</v>
      </c>
      <c r="F14" s="338" t="s">
        <v>71</v>
      </c>
      <c r="G14" s="321"/>
      <c r="H14" s="321" t="s">
        <v>72</v>
      </c>
    </row>
    <row r="15" spans="1:8" ht="12.75">
      <c r="A15" s="289"/>
      <c r="B15" s="342"/>
      <c r="C15" s="324"/>
      <c r="D15" s="321"/>
      <c r="E15" s="319"/>
      <c r="F15" s="338"/>
      <c r="G15" s="321"/>
      <c r="H15" s="321"/>
    </row>
    <row r="16" spans="1:8" ht="12.75">
      <c r="A16" s="288">
        <v>6</v>
      </c>
      <c r="B16" s="341">
        <v>6</v>
      </c>
      <c r="C16" s="324" t="s">
        <v>87</v>
      </c>
      <c r="D16" s="321" t="s">
        <v>88</v>
      </c>
      <c r="E16" s="292" t="s">
        <v>89</v>
      </c>
      <c r="F16" s="338" t="s">
        <v>90</v>
      </c>
      <c r="G16" s="321"/>
      <c r="H16" s="321" t="s">
        <v>91</v>
      </c>
    </row>
    <row r="17" spans="1:8" ht="12.75">
      <c r="A17" s="289"/>
      <c r="B17" s="342"/>
      <c r="C17" s="324"/>
      <c r="D17" s="321"/>
      <c r="E17" s="294"/>
      <c r="F17" s="338"/>
      <c r="G17" s="321"/>
      <c r="H17" s="321"/>
    </row>
    <row r="18" spans="1:8" ht="12.75">
      <c r="A18" s="288">
        <v>7</v>
      </c>
      <c r="B18" s="341">
        <v>7</v>
      </c>
      <c r="C18" s="283" t="s">
        <v>98</v>
      </c>
      <c r="D18" s="153" t="s">
        <v>99</v>
      </c>
      <c r="E18" s="319" t="s">
        <v>75</v>
      </c>
      <c r="F18" s="348" t="s">
        <v>100</v>
      </c>
      <c r="G18" s="156"/>
      <c r="H18" s="283" t="s">
        <v>101</v>
      </c>
    </row>
    <row r="19" spans="1:8" ht="12.75">
      <c r="A19" s="289"/>
      <c r="B19" s="342"/>
      <c r="C19" s="283"/>
      <c r="D19" s="153"/>
      <c r="E19" s="319"/>
      <c r="F19" s="348"/>
      <c r="G19" s="156"/>
      <c r="H19" s="283"/>
    </row>
    <row r="20" spans="1:8" ht="12.75">
      <c r="A20" s="288">
        <v>8</v>
      </c>
      <c r="B20" s="341">
        <v>8</v>
      </c>
      <c r="C20" s="283" t="s">
        <v>78</v>
      </c>
      <c r="D20" s="153" t="s">
        <v>79</v>
      </c>
      <c r="E20" s="292" t="s">
        <v>80</v>
      </c>
      <c r="F20" s="348" t="s">
        <v>81</v>
      </c>
      <c r="G20" s="156"/>
      <c r="H20" s="283" t="s">
        <v>82</v>
      </c>
    </row>
    <row r="21" spans="1:8" ht="12.75">
      <c r="A21" s="289"/>
      <c r="B21" s="342"/>
      <c r="C21" s="283"/>
      <c r="D21" s="153"/>
      <c r="E21" s="294"/>
      <c r="F21" s="348"/>
      <c r="G21" s="156"/>
      <c r="H21" s="283"/>
    </row>
    <row r="22" spans="1:8" ht="12.75">
      <c r="A22" s="288">
        <v>9</v>
      </c>
      <c r="B22" s="341">
        <v>9</v>
      </c>
      <c r="C22" s="324" t="s">
        <v>59</v>
      </c>
      <c r="D22" s="321" t="s">
        <v>60</v>
      </c>
      <c r="E22" s="319" t="s">
        <v>55</v>
      </c>
      <c r="F22" s="338" t="s">
        <v>61</v>
      </c>
      <c r="G22" s="321"/>
      <c r="H22" s="321" t="s">
        <v>62</v>
      </c>
    </row>
    <row r="23" spans="1:8" ht="12.75">
      <c r="A23" s="289"/>
      <c r="B23" s="342"/>
      <c r="C23" s="324"/>
      <c r="D23" s="321"/>
      <c r="E23" s="319"/>
      <c r="F23" s="338"/>
      <c r="G23" s="321"/>
      <c r="H23" s="321"/>
    </row>
    <row r="24" spans="1:8" ht="12.75">
      <c r="A24" s="288">
        <v>10</v>
      </c>
      <c r="B24" s="341">
        <v>10</v>
      </c>
      <c r="C24" s="324" t="s">
        <v>92</v>
      </c>
      <c r="D24" s="321" t="s">
        <v>93</v>
      </c>
      <c r="E24" s="292" t="s">
        <v>89</v>
      </c>
      <c r="F24" s="338" t="s">
        <v>90</v>
      </c>
      <c r="G24" s="321"/>
      <c r="H24" s="321" t="s">
        <v>94</v>
      </c>
    </row>
    <row r="25" spans="1:8" ht="12.75">
      <c r="A25" s="289"/>
      <c r="B25" s="342"/>
      <c r="C25" s="324"/>
      <c r="D25" s="321"/>
      <c r="E25" s="294"/>
      <c r="F25" s="338"/>
      <c r="G25" s="321"/>
      <c r="H25" s="321"/>
    </row>
    <row r="26" spans="1:8" ht="12.75">
      <c r="A26" s="288">
        <v>11</v>
      </c>
      <c r="B26" s="341">
        <v>11</v>
      </c>
      <c r="C26" s="324" t="s">
        <v>83</v>
      </c>
      <c r="D26" s="321" t="s">
        <v>84</v>
      </c>
      <c r="E26" s="319" t="s">
        <v>80</v>
      </c>
      <c r="F26" s="347" t="s">
        <v>85</v>
      </c>
      <c r="G26" s="321"/>
      <c r="H26" s="321" t="s">
        <v>86</v>
      </c>
    </row>
    <row r="27" spans="1:8" ht="12.75">
      <c r="A27" s="289"/>
      <c r="B27" s="342"/>
      <c r="C27" s="324"/>
      <c r="D27" s="321"/>
      <c r="E27" s="319"/>
      <c r="F27" s="347"/>
      <c r="G27" s="321"/>
      <c r="H27" s="321"/>
    </row>
    <row r="28" spans="1:8" ht="12.75">
      <c r="A28" s="341">
        <v>12</v>
      </c>
      <c r="B28" s="341">
        <v>12</v>
      </c>
      <c r="C28" s="324" t="s">
        <v>102</v>
      </c>
      <c r="D28" s="324" t="s">
        <v>103</v>
      </c>
      <c r="E28" s="292" t="s">
        <v>89</v>
      </c>
      <c r="F28" s="344" t="s">
        <v>104</v>
      </c>
      <c r="G28" s="324"/>
      <c r="H28" s="324" t="s">
        <v>105</v>
      </c>
    </row>
    <row r="29" spans="1:8" ht="12.75">
      <c r="A29" s="342"/>
      <c r="B29" s="342"/>
      <c r="C29" s="324"/>
      <c r="D29" s="324"/>
      <c r="E29" s="294"/>
      <c r="F29" s="344"/>
      <c r="G29" s="324"/>
      <c r="H29" s="324"/>
    </row>
    <row r="30" spans="1:8" ht="12.75">
      <c r="A30" s="341">
        <v>13</v>
      </c>
      <c r="B30" s="341">
        <v>13</v>
      </c>
      <c r="C30" s="322" t="s">
        <v>73</v>
      </c>
      <c r="D30" s="345" t="s">
        <v>74</v>
      </c>
      <c r="E30" s="292" t="s">
        <v>75</v>
      </c>
      <c r="F30" s="339" t="s">
        <v>76</v>
      </c>
      <c r="G30" s="340">
        <v>0</v>
      </c>
      <c r="H30" s="325" t="s">
        <v>77</v>
      </c>
    </row>
    <row r="31" spans="1:8" ht="12.75">
      <c r="A31" s="342"/>
      <c r="B31" s="342"/>
      <c r="C31" s="322"/>
      <c r="D31" s="346"/>
      <c r="E31" s="294"/>
      <c r="F31" s="339"/>
      <c r="G31" s="340"/>
      <c r="H31" s="322"/>
    </row>
    <row r="32" spans="1:8" ht="12.75">
      <c r="A32" s="341">
        <v>14</v>
      </c>
      <c r="B32" s="341">
        <v>14</v>
      </c>
      <c r="C32" s="324" t="s">
        <v>114</v>
      </c>
      <c r="D32" s="321" t="s">
        <v>115</v>
      </c>
      <c r="E32" s="319" t="s">
        <v>55</v>
      </c>
      <c r="F32" s="338" t="s">
        <v>116</v>
      </c>
      <c r="G32" s="321"/>
      <c r="H32" s="321" t="s">
        <v>117</v>
      </c>
    </row>
    <row r="33" spans="1:8" ht="12.75">
      <c r="A33" s="342"/>
      <c r="B33" s="342"/>
      <c r="C33" s="324"/>
      <c r="D33" s="321"/>
      <c r="E33" s="319"/>
      <c r="F33" s="338"/>
      <c r="G33" s="321"/>
      <c r="H33" s="321"/>
    </row>
    <row r="34" spans="1:8" ht="12.75">
      <c r="A34" s="341">
        <v>15</v>
      </c>
      <c r="B34" s="341">
        <v>15</v>
      </c>
      <c r="C34" s="322" t="s">
        <v>106</v>
      </c>
      <c r="D34" s="343" t="s">
        <v>107</v>
      </c>
      <c r="E34" s="292" t="s">
        <v>75</v>
      </c>
      <c r="F34" s="339" t="s">
        <v>108</v>
      </c>
      <c r="G34" s="340">
        <v>0</v>
      </c>
      <c r="H34" s="322" t="s">
        <v>109</v>
      </c>
    </row>
    <row r="35" spans="1:8" ht="12.75">
      <c r="A35" s="342"/>
      <c r="B35" s="342"/>
      <c r="C35" s="322"/>
      <c r="D35" s="343"/>
      <c r="E35" s="294"/>
      <c r="F35" s="339"/>
      <c r="G35" s="340"/>
      <c r="H35" s="322"/>
    </row>
    <row r="36" spans="1:8" ht="12.75">
      <c r="A36" s="320"/>
      <c r="B36" s="320"/>
      <c r="C36" s="320"/>
      <c r="D36" s="323"/>
      <c r="E36" s="323"/>
      <c r="F36" s="323"/>
      <c r="G36" s="323"/>
      <c r="H36" s="2"/>
    </row>
    <row r="37" spans="1:8" ht="12.75">
      <c r="A37" s="320"/>
      <c r="B37" s="320"/>
      <c r="C37" s="320"/>
      <c r="D37" s="320"/>
      <c r="E37" s="320"/>
      <c r="F37" s="320"/>
      <c r="G37" s="320"/>
      <c r="H37" s="2"/>
    </row>
    <row r="38" spans="1:8" ht="12.75">
      <c r="A38" s="320"/>
      <c r="B38" s="320"/>
      <c r="C38" s="320"/>
      <c r="D38" s="320"/>
      <c r="E38" s="320"/>
      <c r="F38" s="320"/>
      <c r="G38" s="319"/>
      <c r="H38" s="2"/>
    </row>
    <row r="39" spans="1:8" ht="12.75">
      <c r="A39" s="320"/>
      <c r="B39" s="320"/>
      <c r="C39" s="320"/>
      <c r="D39" s="320"/>
      <c r="E39" s="320"/>
      <c r="F39" s="320"/>
      <c r="G39" s="319"/>
      <c r="H39" s="2"/>
    </row>
    <row r="40" spans="1:8" ht="12.75">
      <c r="A40" s="320"/>
      <c r="B40" s="320"/>
      <c r="C40" s="320"/>
      <c r="D40" s="320"/>
      <c r="E40" s="320"/>
      <c r="F40" s="320"/>
      <c r="G40" s="320"/>
      <c r="H40" s="2"/>
    </row>
    <row r="41" spans="1:8" ht="12.75">
      <c r="A41" s="320"/>
      <c r="B41" s="320"/>
      <c r="C41" s="320"/>
      <c r="D41" s="320"/>
      <c r="E41" s="320"/>
      <c r="F41" s="320"/>
      <c r="G41" s="320"/>
      <c r="H41" s="2"/>
    </row>
    <row r="42" spans="1:8" ht="12.75">
      <c r="A42" s="320"/>
      <c r="B42" s="320"/>
      <c r="C42" s="320"/>
      <c r="D42" s="320"/>
      <c r="E42" s="320"/>
      <c r="F42" s="320"/>
      <c r="G42" s="319"/>
      <c r="H42" s="2"/>
    </row>
    <row r="43" spans="1:8" ht="12.75">
      <c r="A43" s="320"/>
      <c r="B43" s="320"/>
      <c r="C43" s="320"/>
      <c r="D43" s="320"/>
      <c r="E43" s="320"/>
      <c r="F43" s="320"/>
      <c r="G43" s="319"/>
      <c r="H43" s="2"/>
    </row>
    <row r="44" spans="1:8" ht="12.75">
      <c r="A44" s="320"/>
      <c r="B44" s="320"/>
      <c r="C44" s="320"/>
      <c r="D44" s="320"/>
      <c r="E44" s="320"/>
      <c r="F44" s="320"/>
      <c r="G44" s="320"/>
      <c r="H44" s="2"/>
    </row>
    <row r="45" spans="1:8" ht="12.75">
      <c r="A45" s="320"/>
      <c r="B45" s="320"/>
      <c r="C45" s="320"/>
      <c r="D45" s="320"/>
      <c r="E45" s="320"/>
      <c r="F45" s="320"/>
      <c r="G45" s="320"/>
      <c r="H45" s="2"/>
    </row>
    <row r="46" spans="1:8" ht="12.75">
      <c r="A46" s="320"/>
      <c r="B46" s="320"/>
      <c r="C46" s="320"/>
      <c r="D46" s="320"/>
      <c r="E46" s="320"/>
      <c r="F46" s="320"/>
      <c r="G46" s="319"/>
      <c r="H46" s="2"/>
    </row>
    <row r="47" spans="1:8" ht="12.75">
      <c r="A47" s="320"/>
      <c r="B47" s="320"/>
      <c r="C47" s="320"/>
      <c r="D47" s="320"/>
      <c r="E47" s="320"/>
      <c r="F47" s="320"/>
      <c r="G47" s="319"/>
      <c r="H47" s="2"/>
    </row>
    <row r="48" spans="1:8" ht="12.75">
      <c r="A48" s="320"/>
      <c r="B48" s="320"/>
      <c r="C48" s="320"/>
      <c r="D48" s="320"/>
      <c r="E48" s="320"/>
      <c r="F48" s="320"/>
      <c r="G48" s="320"/>
      <c r="H48" s="2"/>
    </row>
    <row r="49" spans="1:8" ht="12.75">
      <c r="A49" s="320"/>
      <c r="B49" s="320"/>
      <c r="C49" s="320"/>
      <c r="D49" s="320"/>
      <c r="E49" s="320"/>
      <c r="F49" s="320"/>
      <c r="G49" s="320"/>
      <c r="H49" s="2"/>
    </row>
    <row r="50" spans="1:8" ht="12.75">
      <c r="A50" s="320"/>
      <c r="B50" s="320"/>
      <c r="C50" s="320"/>
      <c r="D50" s="320"/>
      <c r="E50" s="320"/>
      <c r="F50" s="320"/>
      <c r="G50" s="319"/>
      <c r="H50" s="2"/>
    </row>
    <row r="51" spans="1:8" ht="12.75">
      <c r="A51" s="320"/>
      <c r="B51" s="320"/>
      <c r="C51" s="320"/>
      <c r="D51" s="320"/>
      <c r="E51" s="320"/>
      <c r="F51" s="320"/>
      <c r="G51" s="319"/>
      <c r="H51" s="2"/>
    </row>
    <row r="52" spans="1:8" ht="12.75">
      <c r="A52" s="320"/>
      <c r="B52" s="320"/>
      <c r="C52" s="320"/>
      <c r="D52" s="320"/>
      <c r="E52" s="320"/>
      <c r="F52" s="320"/>
      <c r="G52" s="320"/>
      <c r="H52" s="2"/>
    </row>
    <row r="53" spans="1:8" ht="12.75">
      <c r="A53" s="320"/>
      <c r="B53" s="320"/>
      <c r="C53" s="320"/>
      <c r="D53" s="320"/>
      <c r="E53" s="320"/>
      <c r="F53" s="320"/>
      <c r="G53" s="320"/>
      <c r="H53" s="2"/>
    </row>
    <row r="54" spans="1:8" ht="12.75">
      <c r="A54" s="320"/>
      <c r="B54" s="320"/>
      <c r="C54" s="320"/>
      <c r="D54" s="320"/>
      <c r="E54" s="320"/>
      <c r="F54" s="320"/>
      <c r="G54" s="319"/>
      <c r="H54" s="2"/>
    </row>
    <row r="55" spans="1:8" ht="12.75">
      <c r="A55" s="320"/>
      <c r="B55" s="320"/>
      <c r="C55" s="320"/>
      <c r="D55" s="320"/>
      <c r="E55" s="320"/>
      <c r="F55" s="320"/>
      <c r="G55" s="319"/>
      <c r="H55" s="2"/>
    </row>
    <row r="56" spans="1:8" ht="12.75">
      <c r="A56" s="320"/>
      <c r="B56" s="320"/>
      <c r="C56" s="320"/>
      <c r="D56" s="320"/>
      <c r="E56" s="320"/>
      <c r="F56" s="320"/>
      <c r="G56" s="320"/>
      <c r="H56" s="2"/>
    </row>
    <row r="57" spans="1:8" ht="12.75">
      <c r="A57" s="320"/>
      <c r="B57" s="320"/>
      <c r="C57" s="320"/>
      <c r="D57" s="320"/>
      <c r="E57" s="320"/>
      <c r="F57" s="320"/>
      <c r="G57" s="320"/>
      <c r="H57" s="2"/>
    </row>
  </sheetData>
  <sheetProtection/>
  <mergeCells count="207">
    <mergeCell ref="A6:A7"/>
    <mergeCell ref="B6:B7"/>
    <mergeCell ref="C6:C7"/>
    <mergeCell ref="D6:D7"/>
    <mergeCell ref="A4:A5"/>
    <mergeCell ref="B4:B5"/>
    <mergeCell ref="C4:C5"/>
    <mergeCell ref="D4:D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A12:A13"/>
    <mergeCell ref="B12:B13"/>
    <mergeCell ref="C12:C13"/>
    <mergeCell ref="D12:D13"/>
    <mergeCell ref="E8:E9"/>
    <mergeCell ref="F8:F9"/>
    <mergeCell ref="C8:C9"/>
    <mergeCell ref="D8:D9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A20:A21"/>
    <mergeCell ref="B20:B21"/>
    <mergeCell ref="C20:C21"/>
    <mergeCell ref="D20:D21"/>
    <mergeCell ref="E16:E17"/>
    <mergeCell ref="F16:F17"/>
    <mergeCell ref="C16:C17"/>
    <mergeCell ref="D16:D17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A28:A29"/>
    <mergeCell ref="B28:B29"/>
    <mergeCell ref="C28:C29"/>
    <mergeCell ref="D28:D29"/>
    <mergeCell ref="E24:E25"/>
    <mergeCell ref="F24:F25"/>
    <mergeCell ref="C24:C25"/>
    <mergeCell ref="D24:D25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C34:C35"/>
    <mergeCell ref="D34:D35"/>
    <mergeCell ref="A32:A33"/>
    <mergeCell ref="B32:B33"/>
    <mergeCell ref="C32:C33"/>
    <mergeCell ref="D32:D33"/>
    <mergeCell ref="E44:E45"/>
    <mergeCell ref="F44:F45"/>
    <mergeCell ref="G44:G45"/>
    <mergeCell ref="E32:E33"/>
    <mergeCell ref="F32:F33"/>
    <mergeCell ref="G32:G33"/>
    <mergeCell ref="E34:E35"/>
    <mergeCell ref="F34:F35"/>
    <mergeCell ref="G34:G35"/>
    <mergeCell ref="G38:G39"/>
    <mergeCell ref="A46:A47"/>
    <mergeCell ref="B46:B47"/>
    <mergeCell ref="C46:C47"/>
    <mergeCell ref="D46:D47"/>
    <mergeCell ref="A44:A45"/>
    <mergeCell ref="B44:B45"/>
    <mergeCell ref="C44:C45"/>
    <mergeCell ref="D44:D45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G52:G53"/>
    <mergeCell ref="A50:A51"/>
    <mergeCell ref="B50:B51"/>
    <mergeCell ref="C50:C51"/>
    <mergeCell ref="D50:D51"/>
    <mergeCell ref="C52:C53"/>
    <mergeCell ref="D52:D53"/>
    <mergeCell ref="E52:E53"/>
    <mergeCell ref="F52:F53"/>
    <mergeCell ref="B52:B53"/>
    <mergeCell ref="E56:E57"/>
    <mergeCell ref="F56:F57"/>
    <mergeCell ref="G56:G57"/>
    <mergeCell ref="A54:A55"/>
    <mergeCell ref="B54:B55"/>
    <mergeCell ref="C54:C55"/>
    <mergeCell ref="D54:D55"/>
    <mergeCell ref="A56:A57"/>
    <mergeCell ref="B56:B57"/>
    <mergeCell ref="C56:C57"/>
    <mergeCell ref="D56:D57"/>
    <mergeCell ref="A2:G2"/>
    <mergeCell ref="A1:G1"/>
    <mergeCell ref="E54:E55"/>
    <mergeCell ref="F54:F55"/>
    <mergeCell ref="G54:G55"/>
    <mergeCell ref="E50:E51"/>
    <mergeCell ref="F50:F51"/>
    <mergeCell ref="G50:G51"/>
    <mergeCell ref="A52:A53"/>
    <mergeCell ref="G3:H3"/>
    <mergeCell ref="E4:F5"/>
    <mergeCell ref="H4:H5"/>
    <mergeCell ref="H6:H7"/>
    <mergeCell ref="G4:G5"/>
    <mergeCell ref="E6:E7"/>
    <mergeCell ref="F6:F7"/>
    <mergeCell ref="G6:G7"/>
    <mergeCell ref="H16:H17"/>
    <mergeCell ref="H18:H19"/>
    <mergeCell ref="H20:H21"/>
    <mergeCell ref="H22:H23"/>
    <mergeCell ref="H8:H9"/>
    <mergeCell ref="H10:H11"/>
    <mergeCell ref="H12:H13"/>
    <mergeCell ref="H14:H15"/>
    <mergeCell ref="A36:A37"/>
    <mergeCell ref="B36:B37"/>
    <mergeCell ref="C36:C37"/>
    <mergeCell ref="D36:D37"/>
    <mergeCell ref="H24:H25"/>
    <mergeCell ref="H26:H27"/>
    <mergeCell ref="H28:H29"/>
    <mergeCell ref="H30:H31"/>
    <mergeCell ref="A34:A35"/>
    <mergeCell ref="B34:B35"/>
    <mergeCell ref="A42:A43"/>
    <mergeCell ref="B42:B43"/>
    <mergeCell ref="C42:C43"/>
    <mergeCell ref="A38:A39"/>
    <mergeCell ref="B38:B39"/>
    <mergeCell ref="C38:C39"/>
    <mergeCell ref="A40:A41"/>
    <mergeCell ref="B40:B41"/>
    <mergeCell ref="C40:C41"/>
    <mergeCell ref="H32:H33"/>
    <mergeCell ref="H34:H35"/>
    <mergeCell ref="E40:E41"/>
    <mergeCell ref="F40:F41"/>
    <mergeCell ref="G40:G41"/>
    <mergeCell ref="E36:E37"/>
    <mergeCell ref="F36:F37"/>
    <mergeCell ref="E38:E39"/>
    <mergeCell ref="G36:G37"/>
    <mergeCell ref="G42:G43"/>
    <mergeCell ref="F38:F39"/>
    <mergeCell ref="D42:D43"/>
    <mergeCell ref="D40:D41"/>
    <mergeCell ref="E42:E43"/>
    <mergeCell ref="F42:F43"/>
    <mergeCell ref="D38:D3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</cp:lastModifiedBy>
  <cp:lastPrinted>2013-02-20T12:21:33Z</cp:lastPrinted>
  <dcterms:created xsi:type="dcterms:W3CDTF">1996-10-08T23:32:33Z</dcterms:created>
  <dcterms:modified xsi:type="dcterms:W3CDTF">2013-02-21T07:18:44Z</dcterms:modified>
  <cp:category/>
  <cp:version/>
  <cp:contentType/>
  <cp:contentStatus/>
</cp:coreProperties>
</file>