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ной лист" sheetId="1" r:id="rId1"/>
    <sheet name="пр. хода" sheetId="2" r:id="rId2"/>
    <sheet name="Итоговый протокол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<sst xmlns="http://schemas.openxmlformats.org/spreadsheetml/2006/main" count="377" uniqueCount="165">
  <si>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</si>
  <si>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</si>
  <si>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</si>
  <si>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</si>
  <si>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</si>
  <si>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</si>
  <si>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</si>
  <si>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</si>
  <si>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</si>
  <si>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</si>
  <si>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</si>
  <si>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</si>
  <si>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</si>
  <si>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</si>
  <si>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</si>
  <si>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</si>
  <si>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</si>
  <si>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</si>
  <si>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</si>
  <si>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</si>
  <si>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</si>
  <si>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</si>
  <si>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</si>
  <si>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</si>
  <si>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</si>
  <si>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</si>
  <si>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</si>
  <si>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</si>
  <si>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</si>
  <si>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</si>
  <si>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</si>
  <si>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</si>
  <si>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</si>
  <si>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</si>
  <si>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</si>
  <si>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</si>
  <si>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</si>
  <si>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</si>
  <si>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</si>
  <si>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</si>
  <si>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</si>
  <si>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</si>
  <si>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</si>
  <si>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</si>
  <si>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1</t>
  </si>
  <si>
    <t>2</t>
  </si>
  <si>
    <t>3</t>
  </si>
  <si>
    <t>5-6</t>
  </si>
  <si>
    <t>7-8</t>
  </si>
  <si>
    <t>9-12</t>
  </si>
  <si>
    <t>13-16</t>
  </si>
  <si>
    <t>17-18</t>
  </si>
  <si>
    <t>Тренер побеиттеля:</t>
  </si>
  <si>
    <t>в.к. 64  кг.</t>
  </si>
  <si>
    <t>ПАТЯЕВА Анна Михайловна</t>
  </si>
  <si>
    <t>19.07.1994  1р.</t>
  </si>
  <si>
    <t>УФО</t>
  </si>
  <si>
    <t>УФО, Свердловская, Екатеринбург, МО</t>
  </si>
  <si>
    <t>Гибадуллин Т.Г.</t>
  </si>
  <si>
    <t>МЕНЯЙКИНА Кристина Евгеньевна</t>
  </si>
  <si>
    <t>19.04.1994, КМС</t>
  </si>
  <si>
    <t>СФО</t>
  </si>
  <si>
    <t>Новосибирская, Новосибирск, МО</t>
  </si>
  <si>
    <t>019952</t>
  </si>
  <si>
    <t>Дорогина О.А.</t>
  </si>
  <si>
    <t>БАРЫЛЬНИКОВА Анастасия Викторовна</t>
  </si>
  <si>
    <t>24.08.1994, 1р</t>
  </si>
  <si>
    <t>Красноярский, Красноярск, МО</t>
  </si>
  <si>
    <t>Ковригина М.В.</t>
  </si>
  <si>
    <t>РИ Айко Чангиевна</t>
  </si>
  <si>
    <t>16.02.1994 кмс</t>
  </si>
  <si>
    <t>Новосибирская Новосибирск МО</t>
  </si>
  <si>
    <t>Орлов АА Завалищев ВС</t>
  </si>
  <si>
    <t>ЛЯЛИНА Екатерина Дмитриевна</t>
  </si>
  <si>
    <t>24.01.1993 КМС</t>
  </si>
  <si>
    <t>МОС</t>
  </si>
  <si>
    <t>МОСКВА</t>
  </si>
  <si>
    <t>Шмаков ОВ</t>
  </si>
  <si>
    <t>БЕЛИНСКАЯ Виктория Алишановна</t>
  </si>
  <si>
    <t>05.01.1995 КМС</t>
  </si>
  <si>
    <t>ПФО</t>
  </si>
  <si>
    <t>Пермский, Соликамск МО</t>
  </si>
  <si>
    <t>Клинова ОА, Клинов ЭН</t>
  </si>
  <si>
    <t>МАСЛОВА Мария Михайловна</t>
  </si>
  <si>
    <t>23.11.1994 КМС</t>
  </si>
  <si>
    <t>С-П</t>
  </si>
  <si>
    <t>С-Петербург ВС</t>
  </si>
  <si>
    <t>Кусакин СИ</t>
  </si>
  <si>
    <t>РАННЕВА Виктория Сергеевна</t>
  </si>
  <si>
    <t>28.09.1994 КМС</t>
  </si>
  <si>
    <t>С.Петербург МО</t>
  </si>
  <si>
    <t>Ерёмина ЕП Лоншаков ЮБ</t>
  </si>
  <si>
    <t>ГОРНОСТАЕВА Валерия Владимировна</t>
  </si>
  <si>
    <t>31.10.1994 КМС</t>
  </si>
  <si>
    <t>ЦФО</t>
  </si>
  <si>
    <t>Брянская Брянск Д</t>
  </si>
  <si>
    <t>Харланов ИВ</t>
  </si>
  <si>
    <t>ТАХТАРОВА Анна Вадимовна</t>
  </si>
  <si>
    <t>13.03.1993 КМС</t>
  </si>
  <si>
    <t xml:space="preserve">Смоленская Смоленск </t>
  </si>
  <si>
    <t>Катцин ЮП Макарцева ОВ</t>
  </si>
  <si>
    <t>САЛТАНОВА Мария Анатольевна</t>
  </si>
  <si>
    <t>29.07.1993 КМС</t>
  </si>
  <si>
    <t>Тюменская, Тюмень, ВС</t>
  </si>
  <si>
    <t>Кутырев БВ Байгиреева ГУ</t>
  </si>
  <si>
    <t>СОСУКЕВИЧ Марина Павловна</t>
  </si>
  <si>
    <t>15.06.1994, КМС</t>
  </si>
  <si>
    <t>Омская, Омск, МО</t>
  </si>
  <si>
    <t>Чекинская А.Ю.</t>
  </si>
  <si>
    <t>БОРТВИНА Алина Олеговна</t>
  </si>
  <si>
    <t>02.07.1995, КМС</t>
  </si>
  <si>
    <t>Омская,Омск, МО</t>
  </si>
  <si>
    <t>Галиева Р.Ф.</t>
  </si>
  <si>
    <t>МАРТЫНОВА Дарья Игоревна</t>
  </si>
  <si>
    <t>22.06.1994 КМС</t>
  </si>
  <si>
    <t xml:space="preserve"> Нижегородская Дзержинск  МО</t>
  </si>
  <si>
    <t>Козлова ИВ Исхакова ВН</t>
  </si>
  <si>
    <t>ТРЕФИЛОВА Анна Александровна</t>
  </si>
  <si>
    <t>11.01.1995 КМС</t>
  </si>
  <si>
    <t>ЦФО Московская</t>
  </si>
  <si>
    <t>Сосунов ИВ</t>
  </si>
  <si>
    <t>ЧЕРНЕВА Елена Александровна</t>
  </si>
  <si>
    <t>18.02.94 кмс</t>
  </si>
  <si>
    <t xml:space="preserve"> Самарская Самара ВС</t>
  </si>
  <si>
    <t>Сараева АА</t>
  </si>
  <si>
    <t>ЕСЬКОВА Карина Игоревна</t>
  </si>
  <si>
    <t>12.17.91 кмс</t>
  </si>
  <si>
    <t>ПФО Оренбургская Бузулук</t>
  </si>
  <si>
    <t>003341</t>
  </si>
  <si>
    <t>Парсаев ЕА Новиков ДЛ</t>
  </si>
  <si>
    <t>КУЛАХМЕТОВА Эльмира Зайнуловна</t>
  </si>
  <si>
    <t>05.07.1994 КМС</t>
  </si>
  <si>
    <t>Челябинская Челябинск МО</t>
  </si>
  <si>
    <t>Попов ВВ</t>
  </si>
  <si>
    <t>МАГЗУМОВА Екатерина Шухратжоновна</t>
  </si>
  <si>
    <t>01.05.1993 КМС</t>
  </si>
  <si>
    <t>Самарская Самара МО</t>
  </si>
  <si>
    <t>Гуляев АЮ</t>
  </si>
  <si>
    <t>0</t>
  </si>
  <si>
    <t>4</t>
  </si>
  <si>
    <t>0,37</t>
  </si>
  <si>
    <t>0,00</t>
  </si>
  <si>
    <t>3,30</t>
  </si>
  <si>
    <t>10</t>
  </si>
  <si>
    <t>3,5</t>
  </si>
  <si>
    <t>3,10</t>
  </si>
  <si>
    <t>3,29</t>
  </si>
  <si>
    <t>8</t>
  </si>
  <si>
    <t>6,5</t>
  </si>
  <si>
    <t>6</t>
  </si>
  <si>
    <t>0,20</t>
  </si>
  <si>
    <t>1,03</t>
  </si>
  <si>
    <t>3,50</t>
  </si>
  <si>
    <t>0,40</t>
  </si>
  <si>
    <t>1,12</t>
  </si>
  <si>
    <t>14</t>
  </si>
  <si>
    <t>2.15</t>
  </si>
  <si>
    <t>12</t>
  </si>
  <si>
    <t>6 КРУГ</t>
  </si>
  <si>
    <t>7 КРУГ</t>
  </si>
  <si>
    <t>2,10</t>
  </si>
  <si>
    <t>3,20</t>
  </si>
  <si>
    <t>3,08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</si>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</sst>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5" fillId="0" borderId="21" xfId="42" applyNumberFormat="1" applyFont="1" applyFill="1" applyBorder="1" applyAlignment="1" applyProtection="1">
      <alignment horizontal="center"/>
      <protection/>
    </xf>
    <xf numFmtId="49" fontId="5" fillId="33" borderId="22" xfId="0" applyNumberFormat="1" applyFont="1" applyFill="1" applyBorder="1" applyAlignment="1">
      <alignment horizontal="center"/>
    </xf>
    <xf numFmtId="49" fontId="5" fillId="0" borderId="22" xfId="42" applyNumberFormat="1" applyFont="1" applyFill="1" applyBorder="1" applyAlignment="1" applyProtection="1">
      <alignment horizontal="center"/>
      <protection/>
    </xf>
    <xf numFmtId="49" fontId="5" fillId="0" borderId="23" xfId="42" applyNumberFormat="1" applyFont="1" applyFill="1" applyBorder="1" applyAlignment="1" applyProtection="1">
      <alignment horizontal="center"/>
      <protection/>
    </xf>
    <xf numFmtId="49" fontId="3" fillId="0" borderId="18" xfId="42" applyNumberFormat="1" applyFont="1" applyFill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>
      <alignment horizontal="center"/>
    </xf>
    <xf numFmtId="49" fontId="3" fillId="0" borderId="19" xfId="42" applyNumberFormat="1" applyFont="1" applyFill="1" applyBorder="1" applyAlignment="1" applyProtection="1">
      <alignment horizontal="center"/>
      <protection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42" applyFont="1" applyAlignment="1" applyProtection="1">
      <alignment vertical="center" wrapText="1"/>
      <protection/>
    </xf>
    <xf numFmtId="49" fontId="5" fillId="33" borderId="29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0" borderId="27" xfId="42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>
      <alignment horizontal="center"/>
    </xf>
    <xf numFmtId="49" fontId="3" fillId="0" borderId="31" xfId="42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>
      <alignment horizontal="center"/>
    </xf>
    <xf numFmtId="0" fontId="3" fillId="0" borderId="14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33" borderId="29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5" xfId="42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33" borderId="30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49" fontId="5" fillId="0" borderId="34" xfId="0" applyNumberFormat="1" applyFont="1" applyFill="1" applyBorder="1" applyAlignment="1">
      <alignment horizontal="center"/>
    </xf>
    <xf numFmtId="49" fontId="5" fillId="0" borderId="10" xfId="42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4" fillId="37" borderId="40" xfId="42" applyFont="1" applyFill="1" applyBorder="1" applyAlignment="1" applyProtection="1">
      <alignment horizontal="center" vertical="center" wrapText="1"/>
      <protection/>
    </xf>
    <xf numFmtId="0" fontId="14" fillId="37" borderId="41" xfId="42" applyFont="1" applyFill="1" applyBorder="1" applyAlignment="1" applyProtection="1">
      <alignment horizontal="center" vertical="center" wrapText="1"/>
      <protection/>
    </xf>
    <xf numFmtId="0" fontId="14" fillId="37" borderId="42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40" xfId="42" applyFont="1" applyFill="1" applyBorder="1" applyAlignment="1" applyProtection="1">
      <alignment horizontal="center" vertical="center"/>
      <protection/>
    </xf>
    <xf numFmtId="0" fontId="17" fillId="35" borderId="41" xfId="42" applyFont="1" applyFill="1" applyBorder="1" applyAlignment="1" applyProtection="1">
      <alignment horizontal="center" vertical="center"/>
      <protection/>
    </xf>
    <xf numFmtId="0" fontId="17" fillId="35" borderId="42" xfId="42" applyFont="1" applyFill="1" applyBorder="1" applyAlignment="1" applyProtection="1">
      <alignment horizontal="center" vertical="center"/>
      <protection/>
    </xf>
    <xf numFmtId="0" fontId="14" fillId="0" borderId="0" xfId="42" applyFont="1" applyAlignment="1" applyProtection="1">
      <alignment horizontal="left"/>
      <protection/>
    </xf>
    <xf numFmtId="0" fontId="12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3" fillId="0" borderId="49" xfId="42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0" fillId="0" borderId="51" xfId="0" applyFont="1" applyBorder="1" applyAlignment="1">
      <alignment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38" borderId="40" xfId="42" applyNumberFormat="1" applyFont="1" applyFill="1" applyBorder="1" applyAlignment="1" applyProtection="1">
      <alignment horizontal="center" vertical="center" wrapText="1"/>
      <protection/>
    </xf>
    <xf numFmtId="0" fontId="2" fillId="38" borderId="41" xfId="42" applyNumberFormat="1" applyFont="1" applyFill="1" applyBorder="1" applyAlignment="1" applyProtection="1">
      <alignment horizontal="center" vertical="center" wrapText="1"/>
      <protection/>
    </xf>
    <xf numFmtId="0" fontId="2" fillId="38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42" applyFont="1" applyBorder="1" applyAlignment="1" applyProtection="1">
      <alignment horizontal="center" vertical="center" wrapText="1"/>
      <protection/>
    </xf>
    <xf numFmtId="0" fontId="13" fillId="39" borderId="40" xfId="42" applyFont="1" applyFill="1" applyBorder="1" applyAlignment="1" applyProtection="1">
      <alignment horizontal="center" vertical="center"/>
      <protection/>
    </xf>
    <xf numFmtId="0" fontId="13" fillId="39" borderId="41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26" xfId="42" applyFont="1" applyBorder="1" applyAlignment="1" applyProtection="1">
      <alignment horizontal="right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13" fillId="39" borderId="31" xfId="42" applyFont="1" applyFill="1" applyBorder="1" applyAlignment="1" applyProtection="1">
      <alignment horizontal="center" vertical="center"/>
      <protection/>
    </xf>
    <xf numFmtId="0" fontId="13" fillId="39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3" fillId="0" borderId="61" xfId="42" applyFont="1" applyFill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>
      <alignment horizontal="left" vertical="center" wrapText="1"/>
    </xf>
    <xf numFmtId="0" fontId="3" fillId="0" borderId="61" xfId="42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67" xfId="42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left" vertical="center" wrapText="1"/>
    </xf>
    <xf numFmtId="14" fontId="3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3" fillId="0" borderId="6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61" xfId="0" applyBorder="1" applyAlignment="1">
      <alignment/>
    </xf>
    <xf numFmtId="0" fontId="3" fillId="0" borderId="68" xfId="0" applyFont="1" applyBorder="1" applyAlignment="1">
      <alignment horizontal="center" vertical="center" wrapText="1"/>
    </xf>
    <xf numFmtId="14" fontId="3" fillId="0" borderId="61" xfId="0" applyNumberFormat="1" applyFont="1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49" fontId="20" fillId="0" borderId="6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61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54292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19050</xdr:rowOff>
    </xdr:from>
    <xdr:to>
      <xdr:col>1</xdr:col>
      <xdr:colOff>971550</xdr:colOff>
      <xdr:row>1</xdr:row>
      <xdr:rowOff>200025</xdr:rowOff>
    </xdr:to>
    <xdr:pic>
      <xdr:nvPicPr>
        <xdr:cNvPr id="4" name="Picture 3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5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71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1</xdr:col>
      <xdr:colOff>333375</xdr:colOff>
      <xdr:row>1</xdr:row>
      <xdr:rowOff>257175</xdr:rowOff>
    </xdr:to>
    <xdr:pic>
      <xdr:nvPicPr>
        <xdr:cNvPr id="6" name="Picture 40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104775</xdr:colOff>
      <xdr:row>1</xdr:row>
      <xdr:rowOff>352425</xdr:rowOff>
    </xdr:to>
    <xdr:pic>
      <xdr:nvPicPr>
        <xdr:cNvPr id="2" name="Picture 5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148" t="str">
        <f>'[3]реквизиты'!$A$2</f>
        <v>Первенство России по самбо среди юниорок 1993-94 г.р.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'[3]реквизиты'!$A$3</f>
        <v>18-22 февраля 2013 г.   г.В.Пышма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39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106"/>
      <c r="C4" s="107"/>
      <c r="D4" s="153" t="str">
        <f>'пр.взвешивания'!E3</f>
        <v>в.к. 64  кг.</v>
      </c>
      <c r="E4" s="154"/>
      <c r="F4" s="155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145" t="s">
        <v>40</v>
      </c>
      <c r="B6" s="138" t="str">
        <f>VLOOKUP(J6,'пр.взвешивания'!B6:G71,2,FALSE)</f>
        <v>ЛЯЛИНА Екатерина Дмитриевна</v>
      </c>
      <c r="C6" s="138"/>
      <c r="D6" s="138"/>
      <c r="E6" s="138"/>
      <c r="F6" s="138"/>
      <c r="G6" s="138"/>
      <c r="H6" s="131" t="str">
        <f>VLOOKUP(J6,'пр.взвешивания'!B6:G71,3,FALSE)</f>
        <v>24.01.1993 КМС</v>
      </c>
      <c r="I6" s="107"/>
      <c r="J6" s="108">
        <v>4</v>
      </c>
    </row>
    <row r="7" spans="1:10" ht="18">
      <c r="A7" s="146"/>
      <c r="B7" s="139"/>
      <c r="C7" s="139"/>
      <c r="D7" s="139"/>
      <c r="E7" s="139"/>
      <c r="F7" s="139"/>
      <c r="G7" s="139"/>
      <c r="H7" s="140"/>
      <c r="I7" s="107"/>
      <c r="J7" s="108"/>
    </row>
    <row r="8" spans="1:10" ht="18">
      <c r="A8" s="146"/>
      <c r="B8" s="141" t="str">
        <f>VLOOKUP(J6,'пр.взвешивания'!B6:G71,5,FALSE)</f>
        <v>МОСКВА</v>
      </c>
      <c r="C8" s="141"/>
      <c r="D8" s="141"/>
      <c r="E8" s="141"/>
      <c r="F8" s="141"/>
      <c r="G8" s="141"/>
      <c r="H8" s="140"/>
      <c r="I8" s="107"/>
      <c r="J8" s="108"/>
    </row>
    <row r="9" spans="1:10" ht="18.75" thickBot="1">
      <c r="A9" s="147"/>
      <c r="B9" s="133"/>
      <c r="C9" s="133"/>
      <c r="D9" s="133"/>
      <c r="E9" s="133"/>
      <c r="F9" s="133"/>
      <c r="G9" s="133"/>
      <c r="H9" s="134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>
      <c r="A11" s="142" t="s">
        <v>41</v>
      </c>
      <c r="B11" s="138" t="str">
        <f>VLOOKUP(J11,'пр.взвешивания'!B1:G76,2,FALSE)</f>
        <v>РИ Айко Чангиевна</v>
      </c>
      <c r="C11" s="138"/>
      <c r="D11" s="138"/>
      <c r="E11" s="138"/>
      <c r="F11" s="138"/>
      <c r="G11" s="138"/>
      <c r="H11" s="131" t="str">
        <f>VLOOKUP(J11,'пр.взвешивания'!B1:G76,3,FALSE)</f>
        <v>16.02.1994 кмс</v>
      </c>
      <c r="I11" s="107"/>
      <c r="J11" s="108">
        <v>16</v>
      </c>
    </row>
    <row r="12" spans="1:10" ht="18" customHeight="1">
      <c r="A12" s="143"/>
      <c r="B12" s="139"/>
      <c r="C12" s="139"/>
      <c r="D12" s="139"/>
      <c r="E12" s="139"/>
      <c r="F12" s="139"/>
      <c r="G12" s="139"/>
      <c r="H12" s="140"/>
      <c r="I12" s="107"/>
      <c r="J12" s="108"/>
    </row>
    <row r="13" spans="1:10" ht="18">
      <c r="A13" s="143"/>
      <c r="B13" s="141" t="str">
        <f>VLOOKUP(J11,'пр.взвешивания'!B1:G76,5,FALSE)</f>
        <v>Новосибирская Новосибирск МО</v>
      </c>
      <c r="C13" s="141"/>
      <c r="D13" s="141"/>
      <c r="E13" s="141"/>
      <c r="F13" s="141"/>
      <c r="G13" s="141"/>
      <c r="H13" s="140"/>
      <c r="I13" s="107"/>
      <c r="J13" s="108"/>
    </row>
    <row r="14" spans="1:10" ht="18.75" thickBot="1">
      <c r="A14" s="144"/>
      <c r="B14" s="133"/>
      <c r="C14" s="133"/>
      <c r="D14" s="133"/>
      <c r="E14" s="133"/>
      <c r="F14" s="133"/>
      <c r="G14" s="133"/>
      <c r="H14" s="134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>
      <c r="A16" s="135" t="s">
        <v>42</v>
      </c>
      <c r="B16" s="138" t="str">
        <f>VLOOKUP(J16,'пр.взвешивания'!B6:G81,2,FALSE)</f>
        <v>САЛТАНОВА Мария Анатольевна</v>
      </c>
      <c r="C16" s="138"/>
      <c r="D16" s="138"/>
      <c r="E16" s="138"/>
      <c r="F16" s="138"/>
      <c r="G16" s="138"/>
      <c r="H16" s="131" t="str">
        <f>VLOOKUP(J16,'пр.взвешивания'!B6:G81,3,FALSE)</f>
        <v>29.07.1993 КМС</v>
      </c>
      <c r="I16" s="107"/>
      <c r="J16" s="108">
        <v>15</v>
      </c>
    </row>
    <row r="17" spans="1:10" ht="18" customHeight="1">
      <c r="A17" s="136"/>
      <c r="B17" s="139"/>
      <c r="C17" s="139"/>
      <c r="D17" s="139"/>
      <c r="E17" s="139"/>
      <c r="F17" s="139"/>
      <c r="G17" s="139"/>
      <c r="H17" s="140"/>
      <c r="I17" s="107"/>
      <c r="J17" s="108"/>
    </row>
    <row r="18" spans="1:10" ht="18">
      <c r="A18" s="136"/>
      <c r="B18" s="141" t="str">
        <f>VLOOKUP(J16,'пр.взвешивания'!B6:G81,5,FALSE)</f>
        <v>Тюменская, Тюмень, ВС</v>
      </c>
      <c r="C18" s="141"/>
      <c r="D18" s="141"/>
      <c r="E18" s="141"/>
      <c r="F18" s="141"/>
      <c r="G18" s="141"/>
      <c r="H18" s="140"/>
      <c r="I18" s="107"/>
      <c r="J18" s="108"/>
    </row>
    <row r="19" spans="1:10" ht="18.75" thickBot="1">
      <c r="A19" s="137"/>
      <c r="B19" s="133"/>
      <c r="C19" s="133"/>
      <c r="D19" s="133"/>
      <c r="E19" s="133"/>
      <c r="F19" s="133"/>
      <c r="G19" s="133"/>
      <c r="H19" s="134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>
      <c r="A21" s="135" t="s">
        <v>42</v>
      </c>
      <c r="B21" s="138" t="str">
        <f>VLOOKUP(J21,'пр.взвешивания'!B1:G86,2,FALSE)</f>
        <v>МЕНЯЙКИНА Кристина Евгеньевна</v>
      </c>
      <c r="C21" s="138"/>
      <c r="D21" s="138"/>
      <c r="E21" s="138"/>
      <c r="F21" s="138"/>
      <c r="G21" s="138"/>
      <c r="H21" s="131" t="str">
        <f>VLOOKUP(J21,'пр.взвешивания'!B1:G86,3,FALSE)</f>
        <v>19.04.1994, КМС</v>
      </c>
      <c r="I21" s="107"/>
      <c r="J21" s="108">
        <v>2</v>
      </c>
    </row>
    <row r="22" spans="1:10" ht="18" customHeight="1">
      <c r="A22" s="136"/>
      <c r="B22" s="139"/>
      <c r="C22" s="139"/>
      <c r="D22" s="139"/>
      <c r="E22" s="139"/>
      <c r="F22" s="139"/>
      <c r="G22" s="139"/>
      <c r="H22" s="140"/>
      <c r="I22" s="107"/>
      <c r="J22" s="108"/>
    </row>
    <row r="23" spans="1:9" ht="18">
      <c r="A23" s="136"/>
      <c r="B23" s="141" t="str">
        <f>VLOOKUP(J21,'пр.взвешивания'!B1:G86,5,FALSE)</f>
        <v>Новосибирская, Новосибирск, МО</v>
      </c>
      <c r="C23" s="141"/>
      <c r="D23" s="141"/>
      <c r="E23" s="141"/>
      <c r="F23" s="141"/>
      <c r="G23" s="141"/>
      <c r="H23" s="140"/>
      <c r="I23" s="107"/>
    </row>
    <row r="24" spans="1:9" ht="18.75" thickBot="1">
      <c r="A24" s="137"/>
      <c r="B24" s="133"/>
      <c r="C24" s="133"/>
      <c r="D24" s="133"/>
      <c r="E24" s="133"/>
      <c r="F24" s="133"/>
      <c r="G24" s="133"/>
      <c r="H24" s="134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52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29" t="str">
        <f>VLOOKUP(J28,'пр.взвешивания'!B6:H41,7,FALSE)</f>
        <v>Шмаков ОВ</v>
      </c>
      <c r="B28" s="130"/>
      <c r="C28" s="130"/>
      <c r="D28" s="130"/>
      <c r="E28" s="130"/>
      <c r="F28" s="130"/>
      <c r="G28" s="130"/>
      <c r="H28" s="131"/>
      <c r="J28">
        <f>J6</f>
        <v>4</v>
      </c>
    </row>
    <row r="29" spans="1:8" ht="13.5" thickBot="1">
      <c r="A29" s="132"/>
      <c r="B29" s="133"/>
      <c r="C29" s="133"/>
      <c r="D29" s="133"/>
      <c r="E29" s="133"/>
      <c r="F29" s="133"/>
      <c r="G29" s="133"/>
      <c r="H29" s="134"/>
    </row>
    <row r="32" spans="1:8" ht="18">
      <c r="A32" s="107" t="s">
        <v>43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50"/>
  <sheetViews>
    <sheetView zoomScalePageLayoutView="0" workbookViewId="0" topLeftCell="D1">
      <selection activeCell="W45" sqref="A1:W46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5.421875" style="0" customWidth="1"/>
    <col min="5" max="5" width="9.57421875" style="0" customWidth="1"/>
    <col min="6" max="11" width="4.7109375" style="0" customWidth="1"/>
    <col min="12" max="12" width="5.57421875" style="0" customWidth="1"/>
    <col min="13" max="13" width="4.140625" style="0" customWidth="1"/>
    <col min="14" max="14" width="16.57421875" style="0" customWidth="1"/>
    <col min="15" max="15" width="7.28125" style="0" customWidth="1"/>
    <col min="16" max="16" width="5.140625" style="0" customWidth="1"/>
    <col min="17" max="17" width="9.8515625" style="0" customWidth="1"/>
    <col min="18" max="21" width="4.7109375" style="0" customWidth="1"/>
    <col min="22" max="22" width="5.140625" style="0" customWidth="1"/>
    <col min="23" max="23" width="5.7109375" style="0" customWidth="1"/>
  </cols>
  <sheetData>
    <row r="1" spans="1:24" ht="28.5" customHeight="1" thickBot="1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46"/>
    </row>
    <row r="2" spans="1:24" ht="22.5" customHeight="1" thickBot="1">
      <c r="A2" s="83"/>
      <c r="B2" s="212" t="s">
        <v>36</v>
      </c>
      <c r="C2" s="213"/>
      <c r="D2" s="213"/>
      <c r="E2" s="213"/>
      <c r="F2" s="213"/>
      <c r="G2" s="213"/>
      <c r="H2" s="213"/>
      <c r="I2" s="213"/>
      <c r="J2" s="213"/>
      <c r="K2" s="213"/>
      <c r="L2" s="214" t="str">
        <f>HYPERLINK('[3]реквизиты'!$A$2)</f>
        <v>Первенство России по самбо среди юниорок 1993-94 г.р.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  <c r="X2" s="44"/>
    </row>
    <row r="3" spans="1:24" ht="18.75" customHeight="1" thickBot="1">
      <c r="A3" s="5" t="s">
        <v>9</v>
      </c>
      <c r="B3" s="217" t="str">
        <f>HYPERLINK('[3]реквизиты'!$A$3)</f>
        <v>18-22 февраля 2013 г.   г.В.Пышма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5" t="s">
        <v>7</v>
      </c>
      <c r="O3" s="5"/>
      <c r="S3" s="218" t="str">
        <f>HYPERLINK('пр.взвешивания'!E3)</f>
        <v>в.к. 64  кг.</v>
      </c>
      <c r="T3" s="219"/>
      <c r="U3" s="219"/>
      <c r="V3" s="219"/>
      <c r="W3" s="220"/>
      <c r="X3" s="45"/>
    </row>
    <row r="4" spans="1:23" ht="11.25" customHeight="1" thickBot="1">
      <c r="A4" s="191" t="s">
        <v>0</v>
      </c>
      <c r="B4" s="194" t="s">
        <v>1</v>
      </c>
      <c r="C4" s="194" t="s">
        <v>2</v>
      </c>
      <c r="D4" s="221" t="s">
        <v>22</v>
      </c>
      <c r="E4" s="222"/>
      <c r="F4" s="202" t="s">
        <v>4</v>
      </c>
      <c r="G4" s="203"/>
      <c r="H4" s="203"/>
      <c r="I4" s="203"/>
      <c r="J4" s="203"/>
      <c r="K4" s="194" t="s">
        <v>5</v>
      </c>
      <c r="L4" s="194" t="s">
        <v>6</v>
      </c>
      <c r="M4" s="191" t="s">
        <v>0</v>
      </c>
      <c r="N4" s="191" t="s">
        <v>1</v>
      </c>
      <c r="O4" s="191" t="s">
        <v>2</v>
      </c>
      <c r="P4" s="225" t="s">
        <v>22</v>
      </c>
      <c r="Q4" s="226"/>
      <c r="R4" s="188" t="s">
        <v>4</v>
      </c>
      <c r="S4" s="189"/>
      <c r="T4" s="189"/>
      <c r="U4" s="190"/>
      <c r="V4" s="191" t="s">
        <v>5</v>
      </c>
      <c r="W4" s="194" t="s">
        <v>6</v>
      </c>
    </row>
    <row r="5" spans="1:23" ht="13.5" thickBot="1">
      <c r="A5" s="192"/>
      <c r="B5" s="195"/>
      <c r="C5" s="195"/>
      <c r="D5" s="223"/>
      <c r="E5" s="224"/>
      <c r="F5" s="20">
        <v>1</v>
      </c>
      <c r="G5" s="21">
        <v>2</v>
      </c>
      <c r="H5" s="22">
        <v>3</v>
      </c>
      <c r="I5" s="21">
        <v>4</v>
      </c>
      <c r="J5" s="23">
        <v>5</v>
      </c>
      <c r="K5" s="195"/>
      <c r="L5" s="195"/>
      <c r="M5" s="192"/>
      <c r="N5" s="192"/>
      <c r="O5" s="192"/>
      <c r="P5" s="227"/>
      <c r="Q5" s="228"/>
      <c r="R5" s="2">
        <v>1</v>
      </c>
      <c r="S5" s="3">
        <v>2</v>
      </c>
      <c r="T5" s="8">
        <v>3</v>
      </c>
      <c r="U5" s="3">
        <v>4</v>
      </c>
      <c r="V5" s="192"/>
      <c r="W5" s="195"/>
    </row>
    <row r="6" spans="1:23" ht="12" customHeight="1">
      <c r="A6" s="184">
        <v>1</v>
      </c>
      <c r="B6" s="172" t="str">
        <f>VLOOKUP(A6,'пр.взвешивания'!B6:E41,2,FALSE)</f>
        <v>БЕЛИНСКАЯ Виктория Алишановна</v>
      </c>
      <c r="C6" s="172" t="str">
        <f>VLOOKUP(A6,'пр.взвешивания'!B6:F41,3,FALSE)</f>
        <v>05.01.1995 КМС</v>
      </c>
      <c r="D6" s="174" t="str">
        <f>VLOOKUP(A6,'пр.взвешивания'!B6:G41,4,FALSE)</f>
        <v>ПФО</v>
      </c>
      <c r="E6" s="207" t="str">
        <f>VLOOKUP(A6,'пр.взвешивания'!B1:H39,5,FALSE)</f>
        <v>Пермский, Соликамск МО</v>
      </c>
      <c r="F6" s="101"/>
      <c r="G6" s="24" t="s">
        <v>138</v>
      </c>
      <c r="H6" s="24" t="s">
        <v>138</v>
      </c>
      <c r="I6" s="24" t="s">
        <v>138</v>
      </c>
      <c r="J6" s="84">
        <v>3</v>
      </c>
      <c r="K6" s="181">
        <f>SUM(F6:J6)</f>
        <v>3</v>
      </c>
      <c r="L6" s="206"/>
      <c r="M6" s="184">
        <v>4</v>
      </c>
      <c r="N6" s="172" t="str">
        <f>VLOOKUP(M6,'пр.взвешивания'!B6:P41,2,FALSE)</f>
        <v>ЛЯЛИНА Екатерина Дмитриевна</v>
      </c>
      <c r="O6" s="173" t="str">
        <f>VLOOKUP(M6,'пр.взвешивания'!B6:Q41,3,FALSE)</f>
        <v>24.01.1993 КМС</v>
      </c>
      <c r="P6" s="174" t="str">
        <f>VLOOKUP(M6,'пр.взвешивания'!B6:R41,4,FALSE)</f>
        <v>МОС</v>
      </c>
      <c r="Q6" s="207" t="str">
        <f>VLOOKUP(M6,'пр.взвешивания'!B1:H41,5,FALSE)</f>
        <v>МОСКВА</v>
      </c>
      <c r="R6" s="79"/>
      <c r="S6" s="63">
        <v>4</v>
      </c>
      <c r="T6" s="63">
        <v>3.5</v>
      </c>
      <c r="U6" s="80">
        <v>3</v>
      </c>
      <c r="V6" s="196">
        <f>SUM(R6:U6)</f>
        <v>10.5</v>
      </c>
      <c r="W6" s="182">
        <v>1</v>
      </c>
    </row>
    <row r="7" spans="1:23" ht="12" customHeight="1">
      <c r="A7" s="158"/>
      <c r="B7" s="167"/>
      <c r="C7" s="167"/>
      <c r="D7" s="171"/>
      <c r="E7" s="208"/>
      <c r="F7" s="64"/>
      <c r="G7" s="65"/>
      <c r="H7" s="65"/>
      <c r="I7" s="65"/>
      <c r="J7" s="85"/>
      <c r="K7" s="177"/>
      <c r="L7" s="198"/>
      <c r="M7" s="158"/>
      <c r="N7" s="167"/>
      <c r="O7" s="169"/>
      <c r="P7" s="171"/>
      <c r="Q7" s="208"/>
      <c r="R7" s="64"/>
      <c r="S7" s="65">
        <v>2.03</v>
      </c>
      <c r="T7" s="65"/>
      <c r="U7" s="74"/>
      <c r="V7" s="177"/>
      <c r="W7" s="183"/>
    </row>
    <row r="8" spans="1:23" ht="12" customHeight="1">
      <c r="A8" s="158">
        <v>2</v>
      </c>
      <c r="B8" s="160" t="str">
        <f>VLOOKUP(A8,'пр.взвешивания'!B6:E43,2,FALSE)</f>
        <v>МЕНЯЙКИНА Кристина Евгеньевна</v>
      </c>
      <c r="C8" s="160" t="str">
        <f>VLOOKUP(A8,'пр.взвешивания'!B6:F43,3,FALSE)</f>
        <v>19.04.1994, КМС</v>
      </c>
      <c r="D8" s="164" t="str">
        <f>VLOOKUP(A8,'пр.взвешивания'!B6:G43,4,FALSE)</f>
        <v>СФО</v>
      </c>
      <c r="E8" s="209" t="str">
        <f>VLOOKUP(A8,'пр.взвешивания'!B1:H41,5,FALSE)</f>
        <v>Новосибирская, Новосибирск, МО</v>
      </c>
      <c r="F8" s="66">
        <v>4</v>
      </c>
      <c r="G8" s="67"/>
      <c r="H8" s="60">
        <v>3</v>
      </c>
      <c r="I8" s="60">
        <v>0</v>
      </c>
      <c r="J8" s="86">
        <v>3.5</v>
      </c>
      <c r="K8" s="193">
        <f>SUM(F8:J8)</f>
        <v>10.5</v>
      </c>
      <c r="L8" s="198">
        <v>2</v>
      </c>
      <c r="M8" s="158">
        <v>6</v>
      </c>
      <c r="N8" s="160" t="str">
        <f>VLOOKUP(M8,'пр.взвешивания'!B6:P43,2,FALSE)</f>
        <v>ГОРНОСТАЕВА Валерия Владимировна</v>
      </c>
      <c r="O8" s="162" t="str">
        <f>VLOOKUP(M8,'пр.взвешивания'!B6:Q43,3,FALSE)</f>
        <v>31.10.1994 КМС</v>
      </c>
      <c r="P8" s="164" t="str">
        <f>VLOOKUP(M8,'пр.взвешивания'!B6:BM43,4,FALSE)</f>
        <v>ЦФО</v>
      </c>
      <c r="Q8" s="209" t="str">
        <f>VLOOKUP(M8,'пр.взвешивания'!B3:H43,5,FALSE)</f>
        <v>Брянская Брянск Д</v>
      </c>
      <c r="R8" s="66">
        <v>0</v>
      </c>
      <c r="S8" s="67"/>
      <c r="T8" s="60">
        <v>4</v>
      </c>
      <c r="U8" s="75">
        <v>0</v>
      </c>
      <c r="V8" s="185">
        <f>SUM(R8:U8)</f>
        <v>4</v>
      </c>
      <c r="W8" s="183"/>
    </row>
    <row r="9" spans="1:23" ht="12" customHeight="1">
      <c r="A9" s="158"/>
      <c r="B9" s="167"/>
      <c r="C9" s="167"/>
      <c r="D9" s="171"/>
      <c r="E9" s="208"/>
      <c r="F9" s="68">
        <v>2.33</v>
      </c>
      <c r="G9" s="69"/>
      <c r="H9" s="70"/>
      <c r="I9" s="70"/>
      <c r="J9" s="85"/>
      <c r="K9" s="177"/>
      <c r="L9" s="198"/>
      <c r="M9" s="158"/>
      <c r="N9" s="167"/>
      <c r="O9" s="169"/>
      <c r="P9" s="171"/>
      <c r="Q9" s="208"/>
      <c r="R9" s="68"/>
      <c r="S9" s="69"/>
      <c r="T9" s="70">
        <v>2.28</v>
      </c>
      <c r="U9" s="76"/>
      <c r="V9" s="187"/>
      <c r="W9" s="183"/>
    </row>
    <row r="10" spans="1:23" ht="12" customHeight="1">
      <c r="A10" s="158">
        <v>3</v>
      </c>
      <c r="B10" s="160" t="str">
        <f>VLOOKUP(A10,'пр.взвешивания'!B6:E45,2,FALSE)</f>
        <v>РАННЕВА Виктория Сергеевна</v>
      </c>
      <c r="C10" s="160" t="str">
        <f>VLOOKUP(A10,'пр.взвешивания'!B6:F45,3,FALSE)</f>
        <v>28.09.1994 КМС</v>
      </c>
      <c r="D10" s="164" t="str">
        <f>VLOOKUP(A10,'пр.взвешивания'!B6:G45,4,FALSE)</f>
        <v>С-П</v>
      </c>
      <c r="E10" s="209" t="str">
        <f>VLOOKUP(A10,'пр.взвешивания'!B1:H43,5,FALSE)</f>
        <v>С.Петербург МО</v>
      </c>
      <c r="F10" s="66">
        <v>3</v>
      </c>
      <c r="G10" s="60">
        <v>0</v>
      </c>
      <c r="H10" s="87"/>
      <c r="I10" s="60">
        <v>0</v>
      </c>
      <c r="J10" s="66">
        <v>3</v>
      </c>
      <c r="K10" s="193">
        <f>SUM(F10:J10)</f>
        <v>6</v>
      </c>
      <c r="L10" s="198"/>
      <c r="M10" s="158">
        <v>7</v>
      </c>
      <c r="N10" s="160" t="str">
        <f>VLOOKUP(M10,'пр.взвешивания'!B6:P45,2,FALSE)</f>
        <v>КУЛАХМЕТОВА Эльмира Зайнуловна</v>
      </c>
      <c r="O10" s="162" t="str">
        <f>VLOOKUP(M10,'пр.взвешивания'!B6:Q45,3,FALSE)</f>
        <v>05.07.1994 КМС</v>
      </c>
      <c r="P10" s="164" t="str">
        <f>VLOOKUP(M10,'пр.взвешивания'!B6:R45,4,FALSE)</f>
        <v>УФО</v>
      </c>
      <c r="Q10" s="209" t="str">
        <f>VLOOKUP(M10,'пр.взвешивания'!B5:H45,5,FALSE)</f>
        <v>Челябинская Челябинск МО</v>
      </c>
      <c r="R10" s="66">
        <v>0.5</v>
      </c>
      <c r="S10" s="60">
        <v>0</v>
      </c>
      <c r="T10" s="67"/>
      <c r="U10" s="75">
        <v>0</v>
      </c>
      <c r="V10" s="185">
        <f>SUM(R10:U10)</f>
        <v>0.5</v>
      </c>
      <c r="W10" s="183"/>
    </row>
    <row r="11" spans="1:23" ht="12" customHeight="1">
      <c r="A11" s="158"/>
      <c r="B11" s="167"/>
      <c r="C11" s="167"/>
      <c r="D11" s="171"/>
      <c r="E11" s="208"/>
      <c r="F11" s="68"/>
      <c r="G11" s="70"/>
      <c r="H11" s="69"/>
      <c r="I11" s="70"/>
      <c r="J11" s="68"/>
      <c r="K11" s="177"/>
      <c r="L11" s="198"/>
      <c r="M11" s="158"/>
      <c r="N11" s="167"/>
      <c r="O11" s="169"/>
      <c r="P11" s="171"/>
      <c r="Q11" s="208"/>
      <c r="R11" s="68"/>
      <c r="S11" s="70"/>
      <c r="T11" s="69"/>
      <c r="U11" s="76"/>
      <c r="V11" s="187"/>
      <c r="W11" s="183"/>
    </row>
    <row r="12" spans="1:23" ht="12" customHeight="1">
      <c r="A12" s="158">
        <v>4</v>
      </c>
      <c r="B12" s="160" t="str">
        <f>VLOOKUP(A12,'пр.взвешивания'!B6:E47,2,FALSE)</f>
        <v>ЛЯЛИНА Екатерина Дмитриевна</v>
      </c>
      <c r="C12" s="160" t="str">
        <f>VLOOKUP(A12,'пр.взвешивания'!B6:F47,3,FALSE)</f>
        <v>24.01.1993 КМС</v>
      </c>
      <c r="D12" s="164" t="str">
        <f>VLOOKUP(A12,'пр.взвешивания'!B6:G47,4,FALSE)</f>
        <v>МОС</v>
      </c>
      <c r="E12" s="209" t="str">
        <f>VLOOKUP(A12,'пр.взвешивания'!B1:H45,5,FALSE)</f>
        <v>МОСКВА</v>
      </c>
      <c r="F12" s="71">
        <v>4</v>
      </c>
      <c r="G12" s="72">
        <v>3</v>
      </c>
      <c r="H12" s="72">
        <v>4</v>
      </c>
      <c r="I12" s="88"/>
      <c r="J12" s="71">
        <v>3</v>
      </c>
      <c r="K12" s="193">
        <f>SUM(F12:J12)</f>
        <v>14</v>
      </c>
      <c r="L12" s="199">
        <v>1</v>
      </c>
      <c r="M12" s="158">
        <v>2</v>
      </c>
      <c r="N12" s="160" t="str">
        <f>VLOOKUP(M12,'пр.взвешивания'!B6:P47,2,FALSE)</f>
        <v>МЕНЯЙКИНА Кристина Евгеньевна</v>
      </c>
      <c r="O12" s="162" t="str">
        <f>VLOOKUP(M12,'пр.взвешивания'!B6:Q47,3,FALSE)</f>
        <v>19.04.1994, КМС</v>
      </c>
      <c r="P12" s="164" t="str">
        <f>VLOOKUP(M12,'пр.взвешивания'!B6:R47,4,FALSE)</f>
        <v>СФО</v>
      </c>
      <c r="Q12" s="209" t="str">
        <f>VLOOKUP(M12,'пр.взвешивания'!B7:H47,5,FALSE)</f>
        <v>Новосибирская, Новосибирск, МО</v>
      </c>
      <c r="R12" s="71">
        <v>0</v>
      </c>
      <c r="S12" s="72">
        <v>3.5</v>
      </c>
      <c r="T12" s="72">
        <v>3</v>
      </c>
      <c r="U12" s="81"/>
      <c r="V12" s="185">
        <f>SUM(R12:U12)</f>
        <v>6.5</v>
      </c>
      <c r="W12" s="179">
        <v>2</v>
      </c>
    </row>
    <row r="13" spans="1:23" ht="12" customHeight="1" thickBot="1">
      <c r="A13" s="158"/>
      <c r="B13" s="167"/>
      <c r="C13" s="167"/>
      <c r="D13" s="171"/>
      <c r="E13" s="208"/>
      <c r="F13" s="85">
        <v>1.36</v>
      </c>
      <c r="G13" s="65"/>
      <c r="H13" s="26" t="s">
        <v>154</v>
      </c>
      <c r="I13" s="69"/>
      <c r="J13" s="85"/>
      <c r="K13" s="177"/>
      <c r="L13" s="198"/>
      <c r="M13" s="159"/>
      <c r="N13" s="161"/>
      <c r="O13" s="163"/>
      <c r="P13" s="165"/>
      <c r="Q13" s="229"/>
      <c r="R13" s="82"/>
      <c r="S13" s="73"/>
      <c r="T13" s="73"/>
      <c r="U13" s="77"/>
      <c r="V13" s="186"/>
      <c r="W13" s="180"/>
    </row>
    <row r="14" spans="1:23" ht="12" customHeight="1">
      <c r="A14" s="158">
        <v>5</v>
      </c>
      <c r="B14" s="160" t="str">
        <f>VLOOKUP(A14,'пр.взвешивания'!B6:E49,2,FALSE)</f>
        <v>МАРТЫНОВА Дарья Игоревна</v>
      </c>
      <c r="C14" s="160" t="str">
        <f>VLOOKUP(A14,'пр.взвешивания'!B6:F49,3,FALSE)</f>
        <v>22.06.1994 КМС</v>
      </c>
      <c r="D14" s="164" t="str">
        <f>VLOOKUP(A14,'пр.взвешивания'!B6:G49,4,FALSE)</f>
        <v>ПФО</v>
      </c>
      <c r="E14" s="209" t="str">
        <f>VLOOKUP(A14,'пр.взвешивания'!B1:H47,5,FALSE)</f>
        <v> Нижегородская Дзержинск  МО</v>
      </c>
      <c r="F14" s="102">
        <v>0</v>
      </c>
      <c r="G14" s="60">
        <v>0</v>
      </c>
      <c r="H14" s="60">
        <v>0</v>
      </c>
      <c r="I14" s="60">
        <v>0</v>
      </c>
      <c r="J14" s="89"/>
      <c r="K14" s="193">
        <f>SUM(F14:J14)</f>
        <v>0</v>
      </c>
      <c r="L14" s="198"/>
      <c r="N14" s="7"/>
      <c r="O14" s="7"/>
      <c r="P14" s="7"/>
      <c r="Q14" s="78"/>
      <c r="R14" s="41"/>
      <c r="S14" s="41"/>
      <c r="T14" s="41"/>
      <c r="U14" s="41"/>
      <c r="V14" s="104"/>
      <c r="W14" s="78"/>
    </row>
    <row r="15" spans="1:23" ht="12" customHeight="1" thickBot="1">
      <c r="A15" s="159"/>
      <c r="B15" s="161"/>
      <c r="C15" s="161"/>
      <c r="D15" s="165"/>
      <c r="E15" s="229"/>
      <c r="F15" s="103"/>
      <c r="G15" s="73"/>
      <c r="H15" s="90"/>
      <c r="I15" s="90"/>
      <c r="J15" s="91"/>
      <c r="K15" s="178"/>
      <c r="L15" s="210"/>
      <c r="N15" s="7"/>
      <c r="O15" s="7"/>
      <c r="P15" s="7"/>
      <c r="Q15" s="78"/>
      <c r="R15" s="41"/>
      <c r="S15" s="41"/>
      <c r="T15" s="41"/>
      <c r="U15" s="41"/>
      <c r="V15" s="104"/>
      <c r="W15" s="78"/>
    </row>
    <row r="16" spans="1:23" ht="12" customHeight="1" thickBot="1">
      <c r="A16" s="43" t="s">
        <v>10</v>
      </c>
      <c r="B16" s="7"/>
      <c r="C16" s="7"/>
      <c r="D16" s="7"/>
      <c r="E16" s="78"/>
      <c r="F16" s="7"/>
      <c r="G16" s="7"/>
      <c r="H16" s="7"/>
      <c r="I16" s="7"/>
      <c r="J16" s="7"/>
      <c r="K16" s="104"/>
      <c r="L16" s="7"/>
      <c r="M16" s="5" t="s">
        <v>8</v>
      </c>
      <c r="N16" s="7"/>
      <c r="O16" s="7"/>
      <c r="P16" s="7"/>
      <c r="Q16" s="78"/>
      <c r="R16" s="41"/>
      <c r="S16" s="41"/>
      <c r="T16" s="41"/>
      <c r="U16" s="41"/>
      <c r="V16" s="104"/>
      <c r="W16" s="78"/>
    </row>
    <row r="17" spans="1:23" ht="12" customHeight="1">
      <c r="A17" s="184">
        <v>6</v>
      </c>
      <c r="B17" s="173" t="str">
        <f>VLOOKUP(A17,'пр.взвешивания'!B6:E41,2,FALSE)</f>
        <v>ГОРНОСТАЕВА Валерия Владимировна</v>
      </c>
      <c r="C17" s="173" t="str">
        <f>VLOOKUP(A17,'пр.взвешивания'!B6:F52,3,FALSE)</f>
        <v>31.10.1994 КМС</v>
      </c>
      <c r="D17" s="174" t="str">
        <f>VLOOKUP(A17,'пр.взвешивания'!B6:G52,4,FALSE)</f>
        <v>ЦФО</v>
      </c>
      <c r="E17" s="207" t="str">
        <f>VLOOKUP(A17,'пр.взвешивания'!B12:H50,5,FALSE)</f>
        <v>Брянская Брянск Д</v>
      </c>
      <c r="F17" s="101"/>
      <c r="G17" s="24">
        <v>4</v>
      </c>
      <c r="H17" s="24" t="s">
        <v>138</v>
      </c>
      <c r="I17" s="119" t="s">
        <v>139</v>
      </c>
      <c r="J17" s="7"/>
      <c r="K17" s="181" t="s">
        <v>147</v>
      </c>
      <c r="L17" s="206">
        <v>1</v>
      </c>
      <c r="M17" s="184">
        <v>14</v>
      </c>
      <c r="N17" s="173" t="str">
        <f>VLOOKUP(M17,'пр.взвешивания'!B6:P41,2,FALSE)</f>
        <v>ТРЕФИЛОВА Анна Александровна</v>
      </c>
      <c r="O17" s="173" t="str">
        <f>VLOOKUP(M17,'пр.взвешивания'!B6:Q52,3,FALSE)</f>
        <v>11.01.1995 КМС</v>
      </c>
      <c r="P17" s="174" t="str">
        <f>VLOOKUP(M17,'пр.взвешивания'!B6:R52,4,FALSE)</f>
        <v>ЦФО</v>
      </c>
      <c r="Q17" s="207" t="str">
        <f>VLOOKUP(M17,'пр.взвешивания'!B1:H52,5,FALSE)</f>
        <v>ЦФО Московская</v>
      </c>
      <c r="R17" s="47"/>
      <c r="S17" s="63">
        <v>0</v>
      </c>
      <c r="T17" s="63">
        <v>0</v>
      </c>
      <c r="U17" s="80">
        <v>3</v>
      </c>
      <c r="V17" s="181">
        <f>SUM(R17:U17)</f>
        <v>3</v>
      </c>
      <c r="W17" s="182"/>
    </row>
    <row r="18" spans="1:23" ht="12" customHeight="1">
      <c r="A18" s="158"/>
      <c r="B18" s="169"/>
      <c r="C18" s="169"/>
      <c r="D18" s="171"/>
      <c r="E18" s="208"/>
      <c r="F18" s="48"/>
      <c r="G18" s="26">
        <v>2.48</v>
      </c>
      <c r="H18" s="26">
        <f>HYPERLINK(круги!H75)</f>
      </c>
      <c r="I18" s="27" t="s">
        <v>146</v>
      </c>
      <c r="J18" s="7"/>
      <c r="K18" s="177"/>
      <c r="L18" s="198"/>
      <c r="M18" s="158"/>
      <c r="N18" s="169"/>
      <c r="O18" s="169"/>
      <c r="P18" s="171"/>
      <c r="Q18" s="208"/>
      <c r="R18" s="48"/>
      <c r="S18" s="26"/>
      <c r="T18" s="26"/>
      <c r="U18" s="27"/>
      <c r="V18" s="177"/>
      <c r="W18" s="183"/>
    </row>
    <row r="19" spans="1:23" ht="12" customHeight="1">
      <c r="A19" s="158">
        <v>7</v>
      </c>
      <c r="B19" s="162" t="str">
        <f>VLOOKUP(A19,'пр.взвешивания'!B6:E43,2,FALSE)</f>
        <v>КУЛАХМЕТОВА Эльмира Зайнуловна</v>
      </c>
      <c r="C19" s="162" t="str">
        <f>VLOOKUP(A19,'пр.взвешивания'!B6:F54,3,FALSE)</f>
        <v>05.07.1994 КМС</v>
      </c>
      <c r="D19" s="164" t="str">
        <f>VLOOKUP(A19,'пр.взвешивания'!B6:G54,4,FALSE)</f>
        <v>УФО</v>
      </c>
      <c r="E19" s="209" t="str">
        <f>VLOOKUP(A19,'пр.взвешивания'!B12:H52,5,FALSE)</f>
        <v>Челябинская Челябинск МО</v>
      </c>
      <c r="F19" s="120">
        <v>0</v>
      </c>
      <c r="G19" s="29"/>
      <c r="H19" s="30" t="s">
        <v>46</v>
      </c>
      <c r="I19" s="31" t="s">
        <v>144</v>
      </c>
      <c r="J19" s="7"/>
      <c r="K19" s="193" t="s">
        <v>148</v>
      </c>
      <c r="L19" s="198">
        <v>2</v>
      </c>
      <c r="M19" s="158">
        <v>16</v>
      </c>
      <c r="N19" s="162" t="str">
        <f>VLOOKUP(M19,'пр.взвешивания'!B6:P43,2,FALSE)</f>
        <v>РИ Айко Чангиевна</v>
      </c>
      <c r="O19" s="162" t="str">
        <f>VLOOKUP(M19,'пр.взвешивания'!B6:Q54,3,FALSE)</f>
        <v>16.02.1994 кмс</v>
      </c>
      <c r="P19" s="164" t="str">
        <f>VLOOKUP(M19,'пр.взвешивания'!B6:R54,4,FALSE)</f>
        <v>СФО</v>
      </c>
      <c r="Q19" s="209" t="str">
        <f>VLOOKUP(M19,'пр.взвешивания'!B1:H54,5,FALSE)</f>
        <v>Новосибирская Новосибирск МО</v>
      </c>
      <c r="R19" s="66">
        <v>4</v>
      </c>
      <c r="S19" s="29"/>
      <c r="T19" s="60">
        <v>3</v>
      </c>
      <c r="U19" s="75">
        <v>4</v>
      </c>
      <c r="V19" s="177">
        <f>SUM(R19:U19)</f>
        <v>11</v>
      </c>
      <c r="W19" s="183">
        <v>1</v>
      </c>
    </row>
    <row r="20" spans="1:23" ht="12" customHeight="1">
      <c r="A20" s="158"/>
      <c r="B20" s="169"/>
      <c r="C20" s="169"/>
      <c r="D20" s="171"/>
      <c r="E20" s="208"/>
      <c r="F20" s="49">
        <f>HYPERLINK(круги!H68)</f>
      </c>
      <c r="G20" s="33"/>
      <c r="H20" s="34">
        <f>HYPERLINK(круги!H90)</f>
      </c>
      <c r="I20" s="35">
        <f>HYPERLINK(круги!H79)</f>
      </c>
      <c r="J20" s="7"/>
      <c r="K20" s="177"/>
      <c r="L20" s="198"/>
      <c r="M20" s="158"/>
      <c r="N20" s="169"/>
      <c r="O20" s="169"/>
      <c r="P20" s="171"/>
      <c r="Q20" s="208"/>
      <c r="R20" s="49" t="s">
        <v>161</v>
      </c>
      <c r="S20" s="33"/>
      <c r="T20" s="34"/>
      <c r="U20" s="35" t="s">
        <v>160</v>
      </c>
      <c r="V20" s="177"/>
      <c r="W20" s="183"/>
    </row>
    <row r="21" spans="1:23" ht="12" customHeight="1">
      <c r="A21" s="158">
        <v>8</v>
      </c>
      <c r="B21" s="162" t="str">
        <f>VLOOKUP(A21,'пр.взвешивания'!B6:E45,2,FALSE)</f>
        <v>ЧЕРНЕВА Елена Александровна</v>
      </c>
      <c r="C21" s="162" t="str">
        <f>VLOOKUP(A21,'пр.взвешивания'!B6:F56,3,FALSE)</f>
        <v>18.02.94 кмс</v>
      </c>
      <c r="D21" s="164" t="str">
        <f>VLOOKUP(A21,'пр.взвешивания'!B6:G56,4,FALSE)</f>
        <v>ПФО</v>
      </c>
      <c r="E21" s="209" t="str">
        <f>VLOOKUP(A21,'пр.взвешивания'!B12:H54,5,FALSE)</f>
        <v> Самарская Самара ВС</v>
      </c>
      <c r="F21" s="120" t="s">
        <v>139</v>
      </c>
      <c r="G21" s="30" t="s">
        <v>44</v>
      </c>
      <c r="H21" s="51"/>
      <c r="I21" s="31" t="s">
        <v>44</v>
      </c>
      <c r="J21" s="7"/>
      <c r="K21" s="193" t="s">
        <v>149</v>
      </c>
      <c r="L21" s="198"/>
      <c r="M21" s="158">
        <v>15</v>
      </c>
      <c r="N21" s="162" t="str">
        <f>VLOOKUP(M21,'пр.взвешивания'!B6:P45,2,FALSE)</f>
        <v>САЛТАНОВА Мария Анатольевна</v>
      </c>
      <c r="O21" s="162" t="str">
        <f>VLOOKUP(M21,'пр.взвешивания'!B6:Q56,3,FALSE)</f>
        <v>29.07.1993 КМС</v>
      </c>
      <c r="P21" s="164" t="str">
        <f>VLOOKUP(M21,'пр.взвешивания'!B6:R56,4,FALSE)</f>
        <v>УФО</v>
      </c>
      <c r="Q21" s="209" t="str">
        <f>VLOOKUP(M21,'пр.взвешивания'!B1:H56,5,FALSE)</f>
        <v>Тюменская, Тюмень, ВС</v>
      </c>
      <c r="R21" s="66">
        <v>3</v>
      </c>
      <c r="S21" s="60">
        <v>0</v>
      </c>
      <c r="T21" s="29"/>
      <c r="U21" s="75">
        <v>4</v>
      </c>
      <c r="V21" s="177">
        <f>SUM(R21:U21)</f>
        <v>7</v>
      </c>
      <c r="W21" s="183">
        <v>2</v>
      </c>
    </row>
    <row r="22" spans="1:23" ht="12" customHeight="1">
      <c r="A22" s="158"/>
      <c r="B22" s="169"/>
      <c r="C22" s="169"/>
      <c r="D22" s="171"/>
      <c r="E22" s="208"/>
      <c r="F22" s="49" t="s">
        <v>142</v>
      </c>
      <c r="G22" s="34">
        <f>HYPERLINK(круги!H86)</f>
      </c>
      <c r="H22" s="33"/>
      <c r="I22" s="35">
        <f>HYPERLINK(круги!H72)</f>
      </c>
      <c r="J22" s="7"/>
      <c r="K22" s="177"/>
      <c r="L22" s="198"/>
      <c r="M22" s="158"/>
      <c r="N22" s="169"/>
      <c r="O22" s="169"/>
      <c r="P22" s="171"/>
      <c r="Q22" s="208"/>
      <c r="R22" s="49"/>
      <c r="S22" s="34"/>
      <c r="T22" s="33"/>
      <c r="U22" s="35" t="s">
        <v>162</v>
      </c>
      <c r="V22" s="177"/>
      <c r="W22" s="183"/>
    </row>
    <row r="23" spans="1:23" ht="12" customHeight="1">
      <c r="A23" s="158">
        <v>9</v>
      </c>
      <c r="B23" s="162" t="str">
        <f>VLOOKUP(A23,'пр.взвешивания'!B6:E47,2,FALSE)</f>
        <v>СОСУКЕВИЧ Марина Павловна</v>
      </c>
      <c r="C23" s="162" t="str">
        <f>VLOOKUP(A23,'пр.взвешивания'!B6:F58,3,FALSE)</f>
        <v>15.06.1994, КМС</v>
      </c>
      <c r="D23" s="164" t="str">
        <f>VLOOKUP(A23,'пр.взвешивания'!B6:G58,4,FALSE)</f>
        <v>СФО</v>
      </c>
      <c r="E23" s="209" t="str">
        <f>VLOOKUP(A23,'пр.взвешивания'!B12:H56,5,FALSE)</f>
        <v>Омская, Омск, МО</v>
      </c>
      <c r="F23" s="121" t="s">
        <v>138</v>
      </c>
      <c r="G23" s="37" t="s">
        <v>138</v>
      </c>
      <c r="H23" s="37" t="s">
        <v>46</v>
      </c>
      <c r="I23" s="38"/>
      <c r="J23" s="7"/>
      <c r="K23" s="193" t="s">
        <v>46</v>
      </c>
      <c r="L23" s="199"/>
      <c r="M23" s="158">
        <v>13</v>
      </c>
      <c r="N23" s="162" t="str">
        <f>VLOOKUP(M23,'пр.взвешивания'!B6:P47,2,FALSE)</f>
        <v>БАРЫЛЬНИКОВА Анастасия Викторовна</v>
      </c>
      <c r="O23" s="162" t="str">
        <f>VLOOKUP(M23,'пр.взвешивания'!B6:Q58,3,FALSE)</f>
        <v>24.08.1994, 1р</v>
      </c>
      <c r="P23" s="164" t="str">
        <f>VLOOKUP(M23,'пр.взвешивания'!B6:R58,4,FALSE)</f>
        <v>СФО</v>
      </c>
      <c r="Q23" s="209" t="str">
        <f>VLOOKUP(M23,'пр.взвешивания'!B1:H58,5,FALSE)</f>
        <v>Красноярский, Красноярск, МО</v>
      </c>
      <c r="R23" s="71">
        <v>1</v>
      </c>
      <c r="S23" s="72">
        <v>0</v>
      </c>
      <c r="T23" s="72">
        <v>0</v>
      </c>
      <c r="U23" s="38"/>
      <c r="V23" s="177">
        <f>SUM(R23:U23)</f>
        <v>1</v>
      </c>
      <c r="W23" s="179"/>
    </row>
    <row r="24" spans="1:23" ht="12" customHeight="1" thickBot="1">
      <c r="A24" s="159"/>
      <c r="B24" s="163"/>
      <c r="C24" s="163"/>
      <c r="D24" s="165"/>
      <c r="E24" s="208"/>
      <c r="F24" s="50">
        <f>HYPERLINK(круги!H86)</f>
      </c>
      <c r="G24" s="39">
        <f>HYPERLINK(круги!HZ81)</f>
      </c>
      <c r="H24" s="39">
        <f>HYPERLINK(круги!H70)</f>
      </c>
      <c r="I24" s="40"/>
      <c r="J24" s="7"/>
      <c r="K24" s="178"/>
      <c r="L24" s="210"/>
      <c r="M24" s="159"/>
      <c r="N24" s="163"/>
      <c r="O24" s="163"/>
      <c r="P24" s="165"/>
      <c r="Q24" s="229"/>
      <c r="R24" s="50"/>
      <c r="S24" s="39"/>
      <c r="T24" s="39"/>
      <c r="U24" s="40"/>
      <c r="V24" s="178"/>
      <c r="W24" s="180"/>
    </row>
    <row r="25" spans="1:23" ht="12" customHeight="1" thickBot="1">
      <c r="A25" s="43" t="s">
        <v>11</v>
      </c>
      <c r="B25" s="7"/>
      <c r="C25" s="7"/>
      <c r="D25" s="7"/>
      <c r="E25" s="78"/>
      <c r="F25" s="7"/>
      <c r="G25" s="7"/>
      <c r="H25" s="7"/>
      <c r="I25" s="7"/>
      <c r="J25" s="7"/>
      <c r="K25" s="104"/>
      <c r="L25" s="7"/>
      <c r="N25" s="7"/>
      <c r="O25" s="7"/>
      <c r="P25" s="7"/>
      <c r="Q25" s="78"/>
      <c r="R25" s="7"/>
      <c r="S25" s="7"/>
      <c r="T25" s="7"/>
      <c r="U25" s="7"/>
      <c r="V25" s="7"/>
      <c r="W25" s="7"/>
    </row>
    <row r="26" spans="1:23" ht="12" customHeight="1" thickBot="1">
      <c r="A26" s="184">
        <v>10</v>
      </c>
      <c r="B26" s="172" t="str">
        <f>VLOOKUP(A26,'пр.взвешивания'!B6:E61,2,FALSE)</f>
        <v>ТАХТАРОВА Анна Вадимовна</v>
      </c>
      <c r="C26" s="173" t="str">
        <f>VLOOKUP(A26,'пр.взвешивания'!B6:F61,3,FALSE)</f>
        <v>13.03.1993 КМС</v>
      </c>
      <c r="D26" s="174" t="str">
        <f>VLOOKUP(A26,'пр.взвешивания'!B6:G61,4,FALSE)</f>
        <v>ЦФО</v>
      </c>
      <c r="E26" s="207" t="str">
        <f>VLOOKUP(A26,'пр.взвешивания'!B21:H59,5,FALSE)</f>
        <v>Смоленская Смоленск </v>
      </c>
      <c r="F26" s="55"/>
      <c r="G26" s="24" t="s">
        <v>138</v>
      </c>
      <c r="H26" s="24" t="s">
        <v>44</v>
      </c>
      <c r="I26" s="24" t="s">
        <v>138</v>
      </c>
      <c r="J26" s="61">
        <v>0</v>
      </c>
      <c r="K26" s="181" t="s">
        <v>44</v>
      </c>
      <c r="L26" s="182"/>
      <c r="M26" s="184">
        <v>4</v>
      </c>
      <c r="N26" s="172" t="str">
        <f>VLOOKUP(M26,'пр.взвешивания'!B6:P61,2,FALSE)</f>
        <v>ЛЯЛИНА Екатерина Дмитриевна</v>
      </c>
      <c r="O26" s="173" t="str">
        <f>VLOOKUP(M26,'пр.взвешивания'!B6:Q61,3,FALSE)</f>
        <v>24.01.1993 КМС</v>
      </c>
      <c r="P26" s="174" t="str">
        <f>VLOOKUP(M26,'пр.взвешивания'!B6:R61,4,FALSE)</f>
        <v>МОС</v>
      </c>
      <c r="Q26" s="207" t="str">
        <f>VLOOKUP(M26,'пр.взвешивания'!B1:H61,5,FALSE)</f>
        <v>МОСКВА</v>
      </c>
      <c r="R26" s="7"/>
      <c r="S26" s="7"/>
      <c r="T26" s="7"/>
      <c r="U26" s="7"/>
      <c r="V26" s="7"/>
      <c r="W26" s="7"/>
    </row>
    <row r="27" spans="1:23" ht="12" customHeight="1">
      <c r="A27" s="158"/>
      <c r="B27" s="167"/>
      <c r="C27" s="169"/>
      <c r="D27" s="171"/>
      <c r="E27" s="208"/>
      <c r="F27" s="25"/>
      <c r="G27" s="26">
        <f>HYPERLINK(круги!H99)</f>
      </c>
      <c r="H27" s="26">
        <f>HYPERLINK(круги!H110)</f>
      </c>
      <c r="I27" s="26">
        <f>HYPERLINK(круги!H121)</f>
      </c>
      <c r="J27" s="27">
        <f>HYPERLINK(круги!I132)</f>
      </c>
      <c r="K27" s="177"/>
      <c r="L27" s="183"/>
      <c r="M27" s="158"/>
      <c r="N27" s="167"/>
      <c r="O27" s="169"/>
      <c r="P27" s="171"/>
      <c r="Q27" s="208"/>
      <c r="R27" s="122">
        <v>4</v>
      </c>
      <c r="S27" s="62"/>
      <c r="T27" s="62"/>
      <c r="U27" s="62"/>
      <c r="V27" s="7"/>
      <c r="W27" s="7"/>
    </row>
    <row r="28" spans="1:23" ht="12" customHeight="1" thickBot="1">
      <c r="A28" s="158">
        <v>11</v>
      </c>
      <c r="B28" s="160" t="str">
        <f>VLOOKUP(A28,'пр.взвешивания'!B6:E63,2,FALSE)</f>
        <v>БОРТВИНА Алина Олеговна</v>
      </c>
      <c r="C28" s="175" t="str">
        <f>VLOOKUP(A28,'пр.взвешивания'!B6:F63,3,FALSE)</f>
        <v>02.07.1995, КМС</v>
      </c>
      <c r="D28" s="164" t="str">
        <f>VLOOKUP(A28,'пр.взвешивания'!B6:G63,4,FALSE)</f>
        <v>СФО</v>
      </c>
      <c r="E28" s="209" t="str">
        <f>VLOOKUP(A28,'пр.взвешивания'!B21:H61,5,FALSE)</f>
        <v>Омская,Омск, МО</v>
      </c>
      <c r="F28" s="28" t="s">
        <v>139</v>
      </c>
      <c r="G28" s="29"/>
      <c r="H28" s="30" t="s">
        <v>139</v>
      </c>
      <c r="I28" s="30" t="s">
        <v>138</v>
      </c>
      <c r="J28" s="56" t="s">
        <v>138</v>
      </c>
      <c r="K28" s="193" t="s">
        <v>147</v>
      </c>
      <c r="L28" s="183"/>
      <c r="M28" s="158">
        <v>15</v>
      </c>
      <c r="N28" s="160" t="str">
        <f>VLOOKUP(M28,'пр.взвешивания'!B6:P63,2,FALSE)</f>
        <v>САЛТАНОВА Мария Анатольевна</v>
      </c>
      <c r="O28" s="175" t="str">
        <f>VLOOKUP(M28,'пр.взвешивания'!B6:Q63,3,FALSE)</f>
        <v>29.07.1993 КМС</v>
      </c>
      <c r="P28" s="164" t="str">
        <f>VLOOKUP(M28,'пр.взвешивания'!B6:R63,4,FALSE)</f>
        <v>УФО</v>
      </c>
      <c r="Q28" s="209" t="str">
        <f>VLOOKUP(M28,'пр.взвешивания'!B1:H63,5,FALSE)</f>
        <v>Тюменская, Тюмень, ВС</v>
      </c>
      <c r="R28" s="123" t="s">
        <v>163</v>
      </c>
      <c r="S28" s="124"/>
      <c r="T28" s="125"/>
      <c r="U28" s="62"/>
      <c r="V28" s="7"/>
      <c r="W28" s="7"/>
    </row>
    <row r="29" spans="1:23" ht="12" customHeight="1" thickBot="1">
      <c r="A29" s="158"/>
      <c r="B29" s="167"/>
      <c r="C29" s="211"/>
      <c r="D29" s="171"/>
      <c r="E29" s="208"/>
      <c r="F29" s="32" t="s">
        <v>140</v>
      </c>
      <c r="G29" s="33"/>
      <c r="H29" s="34" t="s">
        <v>153</v>
      </c>
      <c r="I29" s="34">
        <f>HYPERLINK(круги!H138)</f>
      </c>
      <c r="J29" s="27">
        <f>HYPERLINK(круги!H1455)</f>
      </c>
      <c r="K29" s="177"/>
      <c r="L29" s="183"/>
      <c r="M29" s="159"/>
      <c r="N29" s="161"/>
      <c r="O29" s="176"/>
      <c r="P29" s="165"/>
      <c r="Q29" s="229"/>
      <c r="R29" s="62"/>
      <c r="S29" s="126"/>
      <c r="T29" s="126"/>
      <c r="U29" s="122">
        <v>4</v>
      </c>
      <c r="V29" s="7"/>
      <c r="W29" s="7"/>
    </row>
    <row r="30" spans="1:23" ht="12" customHeight="1" thickBot="1">
      <c r="A30" s="158">
        <v>12</v>
      </c>
      <c r="B30" s="160" t="str">
        <f>VLOOKUP(A30,'пр.взвешивания'!B6:E65,2,FALSE)</f>
        <v>ПАТЯЕВА Анна Михайловна</v>
      </c>
      <c r="C30" s="162" t="str">
        <f>VLOOKUP(A30,'пр.взвешивания'!B6:F65,3,FALSE)</f>
        <v>19.07.1994  1р.</v>
      </c>
      <c r="D30" s="164" t="str">
        <f>VLOOKUP(A30,'пр.взвешивания'!B6:G65,4,FALSE)</f>
        <v>УФО</v>
      </c>
      <c r="E30" s="209" t="str">
        <f>VLOOKUP(A30,'пр.взвешивания'!B21:H63,5,FALSE)</f>
        <v>УФО, Свердловская, Екатеринбург, МО</v>
      </c>
      <c r="F30" s="28" t="s">
        <v>46</v>
      </c>
      <c r="G30" s="30" t="s">
        <v>138</v>
      </c>
      <c r="H30" s="51"/>
      <c r="I30" s="30" t="s">
        <v>138</v>
      </c>
      <c r="J30" s="31" t="s">
        <v>138</v>
      </c>
      <c r="K30" s="193" t="s">
        <v>46</v>
      </c>
      <c r="L30" s="183"/>
      <c r="M30" s="197">
        <v>16</v>
      </c>
      <c r="N30" s="166" t="str">
        <f>VLOOKUP(M30,'пр.взвешивания'!B6:P65,2,FALSE)</f>
        <v>РИ Айко Чангиевна</v>
      </c>
      <c r="O30" s="168" t="str">
        <f>VLOOKUP(M30,'пр.взвешивания'!B6:Q65,3,FALSE)</f>
        <v>16.02.1994 кмс</v>
      </c>
      <c r="P30" s="170" t="str">
        <f>VLOOKUP(M30,'пр.взвешивания'!B6:R65,4,FALSE)</f>
        <v>СФО</v>
      </c>
      <c r="Q30" s="230" t="str">
        <f>VLOOKUP(M30,'пр.взвешивания'!B1:H65,5,FALSE)</f>
        <v>Новосибирская Новосибирск МО</v>
      </c>
      <c r="R30" s="62"/>
      <c r="S30" s="126"/>
      <c r="T30" s="126"/>
      <c r="U30" s="123" t="s">
        <v>163</v>
      </c>
      <c r="V30" s="7"/>
      <c r="W30" s="7"/>
    </row>
    <row r="31" spans="1:23" ht="12" customHeight="1">
      <c r="A31" s="158"/>
      <c r="B31" s="167"/>
      <c r="C31" s="169"/>
      <c r="D31" s="171"/>
      <c r="E31" s="208"/>
      <c r="F31" s="32">
        <f>HYPERLINK(круги!H112)</f>
      </c>
      <c r="G31" s="34"/>
      <c r="H31" s="33"/>
      <c r="I31" s="34">
        <f>HYPERLINK(круги!H149)</f>
      </c>
      <c r="J31" s="35">
        <f>HYPERLINK(круги!H125)</f>
      </c>
      <c r="K31" s="177"/>
      <c r="L31" s="183"/>
      <c r="M31" s="158"/>
      <c r="N31" s="167"/>
      <c r="O31" s="169"/>
      <c r="P31" s="171"/>
      <c r="Q31" s="208"/>
      <c r="R31" s="122">
        <v>16</v>
      </c>
      <c r="S31" s="127"/>
      <c r="T31" s="128"/>
      <c r="U31" s="62"/>
      <c r="V31" s="7"/>
      <c r="W31" s="7"/>
    </row>
    <row r="32" spans="1:23" ht="12" customHeight="1" thickBot="1">
      <c r="A32" s="158">
        <v>13</v>
      </c>
      <c r="B32" s="160" t="str">
        <f>VLOOKUP(A32,'пр.взвешивания'!B6:E67,2,FALSE)</f>
        <v>БАРЫЛЬНИКОВА Анастасия Викторовна</v>
      </c>
      <c r="C32" s="162" t="str">
        <f>VLOOKUP(A32,'пр.взвешивания'!B6:F67,3,FALSE)</f>
        <v>24.08.1994, 1р</v>
      </c>
      <c r="D32" s="164" t="str">
        <f>VLOOKUP(A32,'пр.взвешивания'!B6:G67,4,FALSE)</f>
        <v>СФО</v>
      </c>
      <c r="E32" s="209" t="str">
        <f>VLOOKUP(A32,'пр.взвешивания'!B21:H65,5,FALSE)</f>
        <v>Красноярский, Красноярск, МО</v>
      </c>
      <c r="F32" s="36" t="s">
        <v>139</v>
      </c>
      <c r="G32" s="37" t="s">
        <v>139</v>
      </c>
      <c r="H32" s="37" t="s">
        <v>139</v>
      </c>
      <c r="I32" s="59"/>
      <c r="J32" s="57" t="s">
        <v>44</v>
      </c>
      <c r="K32" s="193" t="s">
        <v>157</v>
      </c>
      <c r="L32" s="179">
        <v>2</v>
      </c>
      <c r="M32" s="158">
        <v>2</v>
      </c>
      <c r="N32" s="160" t="str">
        <f>VLOOKUP(M32,'пр.взвешивания'!B6:P67,2,FALSE)</f>
        <v>МЕНЯЙКИНА Кристина Евгеньевна</v>
      </c>
      <c r="O32" s="162" t="str">
        <f>VLOOKUP(M32,'пр.взвешивания'!B6:Q67,3,FALSE)</f>
        <v>19.04.1994, КМС</v>
      </c>
      <c r="P32" s="164" t="str">
        <f>VLOOKUP(M32,'пр.взвешивания'!B6:R67,4,FALSE)</f>
        <v>СФО</v>
      </c>
      <c r="Q32" s="209" t="str">
        <f>VLOOKUP(M32,'пр.взвешивания'!B1:H67,5,FALSE)</f>
        <v>Новосибирская, Новосибирск, МО</v>
      </c>
      <c r="R32" s="123" t="s">
        <v>164</v>
      </c>
      <c r="S32" s="62"/>
      <c r="T32" s="62"/>
      <c r="U32" s="62"/>
      <c r="V32" s="7"/>
      <c r="W32" s="7"/>
    </row>
    <row r="33" spans="1:23" ht="12" customHeight="1" thickBot="1">
      <c r="A33" s="158"/>
      <c r="B33" s="167"/>
      <c r="C33" s="169"/>
      <c r="D33" s="171"/>
      <c r="E33" s="208"/>
      <c r="F33" s="53" t="s">
        <v>150</v>
      </c>
      <c r="G33" s="26" t="s">
        <v>145</v>
      </c>
      <c r="H33" s="26" t="s">
        <v>156</v>
      </c>
      <c r="I33" s="33"/>
      <c r="J33" s="27">
        <f>HYPERLINK(круги!H105)</f>
      </c>
      <c r="K33" s="177"/>
      <c r="L33" s="183"/>
      <c r="M33" s="159"/>
      <c r="N33" s="161"/>
      <c r="O33" s="163"/>
      <c r="P33" s="165"/>
      <c r="Q33" s="229"/>
      <c r="R33" s="7"/>
      <c r="S33" s="7"/>
      <c r="T33" s="7"/>
      <c r="U33" s="7"/>
      <c r="V33" s="7"/>
      <c r="W33" s="7"/>
    </row>
    <row r="34" spans="1:23" ht="12" customHeight="1">
      <c r="A34" s="158">
        <v>14</v>
      </c>
      <c r="B34" s="160" t="str">
        <f>VLOOKUP(A34,'пр.взвешивания'!B6:E69,2,FALSE)</f>
        <v>ТРЕФИЛОВА Анна Александровна</v>
      </c>
      <c r="C34" s="162" t="str">
        <f>VLOOKUP(A34,'пр.взвешивания'!B6:F69,3,FALSE)</f>
        <v>11.01.1995 КМС</v>
      </c>
      <c r="D34" s="164" t="str">
        <f>VLOOKUP(A34,'пр.взвешивания'!B6:G69,4,FALSE)</f>
        <v>ЦФО</v>
      </c>
      <c r="E34" s="209" t="str">
        <f>VLOOKUP(A34,'пр.взвешивания'!B21:H67,5,FALSE)</f>
        <v>ЦФО Московская</v>
      </c>
      <c r="F34" s="60">
        <v>4</v>
      </c>
      <c r="G34" s="30">
        <v>3</v>
      </c>
      <c r="H34" s="30" t="s">
        <v>139</v>
      </c>
      <c r="I34" s="30" t="s">
        <v>46</v>
      </c>
      <c r="J34" s="58"/>
      <c r="K34" s="193" t="s">
        <v>155</v>
      </c>
      <c r="L34" s="183">
        <v>1</v>
      </c>
      <c r="M34" s="18"/>
      <c r="N34" s="19"/>
      <c r="O34" s="19"/>
      <c r="P34" s="19"/>
      <c r="Q34" s="19"/>
      <c r="R34" s="7"/>
      <c r="S34" s="7"/>
      <c r="T34" s="7"/>
      <c r="U34" s="7"/>
      <c r="V34" s="7"/>
      <c r="W34" s="7"/>
    </row>
    <row r="35" spans="1:23" ht="12" customHeight="1" thickBot="1">
      <c r="A35" s="159"/>
      <c r="B35" s="161"/>
      <c r="C35" s="163"/>
      <c r="D35" s="165"/>
      <c r="E35" s="229"/>
      <c r="F35" s="54" t="s">
        <v>141</v>
      </c>
      <c r="G35" s="39">
        <f>HYPERLINK(круги!H143)</f>
      </c>
      <c r="H35" s="52" t="s">
        <v>151</v>
      </c>
      <c r="I35" s="52">
        <f>HYPERLINK(круги!H103)</f>
      </c>
      <c r="J35" s="40"/>
      <c r="K35" s="178"/>
      <c r="L35" s="180"/>
      <c r="M35" s="18"/>
      <c r="N35" s="19"/>
      <c r="O35" s="19"/>
      <c r="P35" s="19"/>
      <c r="Q35" s="19"/>
      <c r="R35" s="7"/>
      <c r="S35" s="7"/>
      <c r="T35" s="7"/>
      <c r="U35" s="7"/>
      <c r="V35" s="7"/>
      <c r="W35" s="7"/>
    </row>
    <row r="36" spans="1:23" ht="12" customHeight="1" thickBot="1">
      <c r="A36" s="43" t="s">
        <v>12</v>
      </c>
      <c r="B36" s="7"/>
      <c r="C36" s="7"/>
      <c r="D36" s="7"/>
      <c r="E36" s="78"/>
      <c r="F36" s="7"/>
      <c r="G36" s="7"/>
      <c r="H36" s="7"/>
      <c r="I36" s="7"/>
      <c r="J36" s="7"/>
      <c r="K36" s="104"/>
      <c r="L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" customHeight="1">
      <c r="A37" s="184">
        <v>15</v>
      </c>
      <c r="B37" s="173" t="str">
        <f>VLOOKUP(A37,'пр.взвешивания'!B6:E41,2,FALSE)</f>
        <v>САЛТАНОВА Мария Анатольевна</v>
      </c>
      <c r="C37" s="173" t="str">
        <f>VLOOKUP(A37,'пр.взвешивания'!B6:F72,3,FALSE)</f>
        <v>29.07.1993 КМС</v>
      </c>
      <c r="D37" s="174" t="str">
        <f>VLOOKUP(A37,'пр.взвешивания'!B6:G72,4,FALSE)</f>
        <v>УФО</v>
      </c>
      <c r="E37" s="207" t="str">
        <f>VLOOKUP(A37,'пр.взвешивания'!B32:H70,5,FALSE)</f>
        <v>Тюменская, Тюмень, ВС</v>
      </c>
      <c r="F37" s="101"/>
      <c r="G37" s="24">
        <v>0</v>
      </c>
      <c r="H37" s="24" t="s">
        <v>139</v>
      </c>
      <c r="I37" s="119" t="s">
        <v>139</v>
      </c>
      <c r="J37" s="41"/>
      <c r="K37" s="181" t="s">
        <v>147</v>
      </c>
      <c r="L37" s="200" t="s">
        <v>45</v>
      </c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" customHeight="1">
      <c r="A38" s="158"/>
      <c r="B38" s="169"/>
      <c r="C38" s="169"/>
      <c r="D38" s="171"/>
      <c r="E38" s="208"/>
      <c r="F38" s="48"/>
      <c r="G38" s="26">
        <f>HYPERLINK(круги!H160)</f>
      </c>
      <c r="H38" s="26" t="s">
        <v>141</v>
      </c>
      <c r="I38" s="27" t="s">
        <v>152</v>
      </c>
      <c r="J38" s="41"/>
      <c r="K38" s="177"/>
      <c r="L38" s="201"/>
      <c r="M38" s="7"/>
      <c r="N38" s="7"/>
      <c r="O38" s="7"/>
      <c r="P38" s="42"/>
      <c r="Q38" s="42"/>
      <c r="R38" s="42"/>
      <c r="S38" s="42"/>
      <c r="T38" s="156" t="str">
        <f>'[3]реквизиты'!$G$7</f>
        <v>А.Б.Рыбаков</v>
      </c>
      <c r="U38" s="156"/>
      <c r="V38" s="156"/>
      <c r="W38" s="156"/>
    </row>
    <row r="39" spans="1:23" ht="12" customHeight="1">
      <c r="A39" s="158">
        <v>16</v>
      </c>
      <c r="B39" s="162" t="str">
        <f>VLOOKUP(A39,'пр.взвешивания'!B6:E43,2,FALSE)</f>
        <v>РИ Айко Чангиевна</v>
      </c>
      <c r="C39" s="162" t="str">
        <f>VLOOKUP(A39,'пр.взвешивания'!B6:F74,3,FALSE)</f>
        <v>16.02.1994 кмс</v>
      </c>
      <c r="D39" s="164" t="str">
        <f>VLOOKUP(A39,'пр.взвешивания'!B6:G74,4,FALSE)</f>
        <v>СФО</v>
      </c>
      <c r="E39" s="209" t="str">
        <f>VLOOKUP(A39,'пр.взвешивания'!B32:H72,5,FALSE)</f>
        <v>Новосибирская Новосибирск МО</v>
      </c>
      <c r="F39" s="120">
        <v>3</v>
      </c>
      <c r="G39" s="29"/>
      <c r="H39" s="30" t="s">
        <v>139</v>
      </c>
      <c r="I39" s="31" t="s">
        <v>46</v>
      </c>
      <c r="J39" s="41"/>
      <c r="K39" s="193" t="s">
        <v>143</v>
      </c>
      <c r="L39" s="201" t="s">
        <v>44</v>
      </c>
      <c r="N39" s="92" t="str">
        <f>HYPERLINK('[3]реквизиты'!$A$6)</f>
        <v>Гл. судья, судья МК</v>
      </c>
      <c r="O39" s="93"/>
      <c r="P39" s="112"/>
      <c r="Q39" s="112"/>
      <c r="R39" s="96"/>
      <c r="S39" s="113"/>
      <c r="T39" s="156"/>
      <c r="U39" s="156"/>
      <c r="V39" s="156"/>
      <c r="W39" s="156"/>
    </row>
    <row r="40" spans="1:22" ht="12" customHeight="1">
      <c r="A40" s="158"/>
      <c r="B40" s="169"/>
      <c r="C40" s="169"/>
      <c r="D40" s="171"/>
      <c r="E40" s="208"/>
      <c r="F40" s="49">
        <f>HYPERLINK(круги!H162)</f>
      </c>
      <c r="G40" s="33"/>
      <c r="H40" s="34" t="s">
        <v>141</v>
      </c>
      <c r="I40" s="35">
        <f>HYPERLINK(круги!H173)</f>
      </c>
      <c r="J40" s="41"/>
      <c r="K40" s="177"/>
      <c r="L40" s="201"/>
      <c r="N40" s="93"/>
      <c r="O40" s="93"/>
      <c r="P40" s="112"/>
      <c r="Q40" s="112"/>
      <c r="R40" s="96"/>
      <c r="S40" s="113"/>
      <c r="T40" s="117" t="str">
        <f>'[3]реквизиты'!$G$8</f>
        <v>/г.Чебоксары/</v>
      </c>
      <c r="U40" s="78"/>
      <c r="V40" s="4"/>
    </row>
    <row r="41" spans="1:23" ht="12" customHeight="1">
      <c r="A41" s="158">
        <v>17</v>
      </c>
      <c r="B41" s="162" t="str">
        <f>VLOOKUP(A41,'пр.взвешивания'!B6:E45,2,FALSE)</f>
        <v>МАГЗУМОВА Екатерина Шухратжоновна</v>
      </c>
      <c r="C41" s="162" t="str">
        <f>VLOOKUP(A41,'пр.взвешивания'!B6:F76,3,FALSE)</f>
        <v>01.05.1993 КМС</v>
      </c>
      <c r="D41" s="164" t="str">
        <f>VLOOKUP(A41,'пр.взвешивания'!B6:G76,4,FALSE)</f>
        <v>ПФО</v>
      </c>
      <c r="E41" s="209" t="str">
        <f>VLOOKUP(A41,'пр.взвешивания'!B32:H74,5,FALSE)</f>
        <v>Самарская Самара МО</v>
      </c>
      <c r="F41" s="120" t="s">
        <v>138</v>
      </c>
      <c r="G41" s="30" t="s">
        <v>138</v>
      </c>
      <c r="H41" s="51"/>
      <c r="I41" s="31" t="s">
        <v>138</v>
      </c>
      <c r="J41" s="41"/>
      <c r="K41" s="193">
        <f>SUM(F41:J41)</f>
        <v>0</v>
      </c>
      <c r="L41" s="201"/>
      <c r="N41" s="12"/>
      <c r="O41" s="12"/>
      <c r="P41" s="95"/>
      <c r="Q41" s="95"/>
      <c r="R41" s="4"/>
      <c r="S41" s="96"/>
      <c r="T41" s="156" t="str">
        <f>'[3]реквизиты'!$G$9</f>
        <v>С.М.Тресикн</v>
      </c>
      <c r="U41" s="156"/>
      <c r="V41" s="156"/>
      <c r="W41" s="156"/>
    </row>
    <row r="42" spans="1:23" ht="12" customHeight="1">
      <c r="A42" s="158"/>
      <c r="B42" s="169"/>
      <c r="C42" s="169"/>
      <c r="D42" s="171"/>
      <c r="E42" s="208"/>
      <c r="F42" s="49">
        <f>HYPERLINK(круги!H171)</f>
      </c>
      <c r="G42" s="34">
        <f>HYPERLINK(круги!H182)</f>
      </c>
      <c r="H42" s="33"/>
      <c r="I42" s="35">
        <f>HYPERLINK(круги!H166)</f>
      </c>
      <c r="J42" s="41"/>
      <c r="K42" s="177"/>
      <c r="L42" s="201"/>
      <c r="N42" s="92" t="str">
        <f>HYPERLINK('[2]реквизиты'!$A$22)</f>
        <v>Гл. секретарь, судья МК</v>
      </c>
      <c r="O42" s="93"/>
      <c r="P42" s="112"/>
      <c r="Q42" s="112"/>
      <c r="R42" s="96"/>
      <c r="S42" s="113"/>
      <c r="T42" s="156"/>
      <c r="U42" s="156"/>
      <c r="V42" s="156"/>
      <c r="W42" s="156"/>
    </row>
    <row r="43" spans="1:22" ht="12" customHeight="1">
      <c r="A43" s="158">
        <v>18</v>
      </c>
      <c r="B43" s="162" t="str">
        <f>VLOOKUP(A43,'пр.взвешивания'!B6:E47,2,FALSE)</f>
        <v>МАСЛОВА Мария Михайловна</v>
      </c>
      <c r="C43" s="162" t="str">
        <f>VLOOKUP(A43,'пр.взвешивания'!B6:F78,3,FALSE)</f>
        <v>23.11.1994 КМС</v>
      </c>
      <c r="D43" s="164" t="str">
        <f>VLOOKUP(A43,'пр.взвешивания'!B6:G78,4,FALSE)</f>
        <v>С-П</v>
      </c>
      <c r="E43" s="209" t="str">
        <f>VLOOKUP(A43,'пр.взвешивания'!B32:H76,5,FALSE)</f>
        <v>С-Петербург ВС</v>
      </c>
      <c r="F43" s="121" t="s">
        <v>138</v>
      </c>
      <c r="G43" s="37" t="s">
        <v>138</v>
      </c>
      <c r="H43" s="37" t="s">
        <v>139</v>
      </c>
      <c r="I43" s="38"/>
      <c r="J43" s="41"/>
      <c r="K43" s="193" t="s">
        <v>139</v>
      </c>
      <c r="L43" s="204"/>
      <c r="N43" s="97"/>
      <c r="O43" s="97"/>
      <c r="P43" s="114"/>
      <c r="Q43" s="114"/>
      <c r="R43" s="96"/>
      <c r="S43" s="96"/>
      <c r="T43" s="117" t="str">
        <f>'[3]реквизиты'!$G$10</f>
        <v>/г. Бийск/</v>
      </c>
      <c r="U43" s="78"/>
      <c r="V43" s="4"/>
    </row>
    <row r="44" spans="1:23" ht="12" customHeight="1" thickBot="1">
      <c r="A44" s="159"/>
      <c r="B44" s="163"/>
      <c r="C44" s="163"/>
      <c r="D44" s="165"/>
      <c r="E44" s="229"/>
      <c r="F44" s="50">
        <f>HYPERLINK(круги!H180)</f>
      </c>
      <c r="G44" s="39">
        <f>HYPERLINK(круги!HZ175)</f>
      </c>
      <c r="H44" s="39" t="s">
        <v>141</v>
      </c>
      <c r="I44" s="40"/>
      <c r="J44" s="41"/>
      <c r="K44" s="178"/>
      <c r="L44" s="205"/>
      <c r="M44" s="15"/>
      <c r="N44" s="15"/>
      <c r="O44" s="15"/>
      <c r="P44" s="115"/>
      <c r="Q44" s="115"/>
      <c r="R44" s="115"/>
      <c r="S44" s="116"/>
      <c r="T44" s="42"/>
      <c r="U44" s="42"/>
      <c r="V44" s="42"/>
      <c r="W44" s="7"/>
    </row>
    <row r="45" spans="5:22" ht="15.75">
      <c r="E45" s="231"/>
      <c r="M45" s="15"/>
      <c r="N45" s="15"/>
      <c r="O45" s="15"/>
      <c r="P45" s="115"/>
      <c r="Q45" s="115"/>
      <c r="R45" s="115"/>
      <c r="S45" s="115"/>
      <c r="T45" s="115"/>
      <c r="U45" s="115"/>
      <c r="V45" s="4"/>
    </row>
    <row r="46" ht="12.75">
      <c r="E46" s="231"/>
    </row>
    <row r="47" ht="12.75">
      <c r="E47" s="118"/>
    </row>
    <row r="48" ht="12.75">
      <c r="E48" s="118"/>
    </row>
    <row r="49" ht="12.75">
      <c r="E49" s="118"/>
    </row>
    <row r="50" ht="12.75">
      <c r="E50" s="118"/>
    </row>
  </sheetData>
  <sheetProtection/>
  <mergeCells count="224">
    <mergeCell ref="K41:K42"/>
    <mergeCell ref="L41:L42"/>
    <mergeCell ref="E45:E46"/>
    <mergeCell ref="E34:E35"/>
    <mergeCell ref="E37:E38"/>
    <mergeCell ref="E39:E40"/>
    <mergeCell ref="E41:E42"/>
    <mergeCell ref="E43:E44"/>
    <mergeCell ref="K43:K44"/>
    <mergeCell ref="L39:L40"/>
    <mergeCell ref="Q17:Q18"/>
    <mergeCell ref="Q19:Q20"/>
    <mergeCell ref="Q21:Q22"/>
    <mergeCell ref="Q23:Q24"/>
    <mergeCell ref="K17:K18"/>
    <mergeCell ref="E26:E27"/>
    <mergeCell ref="Q26:Q27"/>
    <mergeCell ref="E10:E11"/>
    <mergeCell ref="E12:E13"/>
    <mergeCell ref="E14:E15"/>
    <mergeCell ref="Q6:Q7"/>
    <mergeCell ref="Q8:Q9"/>
    <mergeCell ref="Q10:Q11"/>
    <mergeCell ref="Q12:Q13"/>
    <mergeCell ref="K14:K15"/>
    <mergeCell ref="L14:L15"/>
    <mergeCell ref="K10:K11"/>
    <mergeCell ref="E8:E9"/>
    <mergeCell ref="L4:L5"/>
    <mergeCell ref="K6:K7"/>
    <mergeCell ref="L6:L7"/>
    <mergeCell ref="L8:L9"/>
    <mergeCell ref="O4:O5"/>
    <mergeCell ref="N8:N9"/>
    <mergeCell ref="K8:K9"/>
    <mergeCell ref="M4:M5"/>
    <mergeCell ref="B2:K2"/>
    <mergeCell ref="L2:W2"/>
    <mergeCell ref="B3:L3"/>
    <mergeCell ref="S3:W3"/>
    <mergeCell ref="D4:E5"/>
    <mergeCell ref="P4:Q5"/>
    <mergeCell ref="A23:A24"/>
    <mergeCell ref="A28:A29"/>
    <mergeCell ref="B28:B29"/>
    <mergeCell ref="C28:C29"/>
    <mergeCell ref="D28:D29"/>
    <mergeCell ref="B23:B24"/>
    <mergeCell ref="C23:C24"/>
    <mergeCell ref="D23:D24"/>
    <mergeCell ref="L19:L20"/>
    <mergeCell ref="C21:C22"/>
    <mergeCell ref="D21:D22"/>
    <mergeCell ref="L23:L24"/>
    <mergeCell ref="E23:E24"/>
    <mergeCell ref="A12:A13"/>
    <mergeCell ref="B12:B13"/>
    <mergeCell ref="C12:C13"/>
    <mergeCell ref="D12:D13"/>
    <mergeCell ref="A10:A11"/>
    <mergeCell ref="B10:B11"/>
    <mergeCell ref="L43:L44"/>
    <mergeCell ref="L17:L18"/>
    <mergeCell ref="L28:L29"/>
    <mergeCell ref="L26:L27"/>
    <mergeCell ref="K28:K29"/>
    <mergeCell ref="E17:E18"/>
    <mergeCell ref="E19:E20"/>
    <mergeCell ref="E21:E22"/>
    <mergeCell ref="L21:L22"/>
    <mergeCell ref="E28:E29"/>
    <mergeCell ref="B26:B27"/>
    <mergeCell ref="C26:C27"/>
    <mergeCell ref="D26:D27"/>
    <mergeCell ref="C43:C44"/>
    <mergeCell ref="D43:D44"/>
    <mergeCell ref="D37:D38"/>
    <mergeCell ref="D32:D33"/>
    <mergeCell ref="D30:D31"/>
    <mergeCell ref="A43:A44"/>
    <mergeCell ref="B43:B44"/>
    <mergeCell ref="A19:A20"/>
    <mergeCell ref="K19:K20"/>
    <mergeCell ref="K21:K22"/>
    <mergeCell ref="K23:K24"/>
    <mergeCell ref="C19:C20"/>
    <mergeCell ref="D19:D20"/>
    <mergeCell ref="B19:B20"/>
    <mergeCell ref="A26:A27"/>
    <mergeCell ref="A21:A22"/>
    <mergeCell ref="B21:B22"/>
    <mergeCell ref="C17:C18"/>
    <mergeCell ref="D17:D18"/>
    <mergeCell ref="A17:A18"/>
    <mergeCell ref="B17:B18"/>
    <mergeCell ref="A8:A9"/>
    <mergeCell ref="C10:C11"/>
    <mergeCell ref="D10:D11"/>
    <mergeCell ref="B8:B9"/>
    <mergeCell ref="C8:C9"/>
    <mergeCell ref="D8:D9"/>
    <mergeCell ref="A4:A5"/>
    <mergeCell ref="B4:B5"/>
    <mergeCell ref="C4:C5"/>
    <mergeCell ref="K4:K5"/>
    <mergeCell ref="F4:J4"/>
    <mergeCell ref="C6:C7"/>
    <mergeCell ref="D6:D7"/>
    <mergeCell ref="A6:A7"/>
    <mergeCell ref="B6:B7"/>
    <mergeCell ref="E6:E7"/>
    <mergeCell ref="D39:D40"/>
    <mergeCell ref="K30:K31"/>
    <mergeCell ref="K32:K33"/>
    <mergeCell ref="K26:K27"/>
    <mergeCell ref="L30:L31"/>
    <mergeCell ref="K37:K38"/>
    <mergeCell ref="L37:L38"/>
    <mergeCell ref="L32:L33"/>
    <mergeCell ref="E30:E31"/>
    <mergeCell ref="E32:E33"/>
    <mergeCell ref="A30:A31"/>
    <mergeCell ref="B30:B31"/>
    <mergeCell ref="C30:C31"/>
    <mergeCell ref="L10:L11"/>
    <mergeCell ref="K12:K13"/>
    <mergeCell ref="L12:L13"/>
    <mergeCell ref="A14:A15"/>
    <mergeCell ref="B14:B15"/>
    <mergeCell ref="C14:C15"/>
    <mergeCell ref="D14:D15"/>
    <mergeCell ref="C37:C38"/>
    <mergeCell ref="A39:A40"/>
    <mergeCell ref="B39:B40"/>
    <mergeCell ref="C39:C40"/>
    <mergeCell ref="A32:A33"/>
    <mergeCell ref="B32:B33"/>
    <mergeCell ref="C32:C33"/>
    <mergeCell ref="M30:M31"/>
    <mergeCell ref="K34:K35"/>
    <mergeCell ref="L34:L35"/>
    <mergeCell ref="M32:M33"/>
    <mergeCell ref="A41:A42"/>
    <mergeCell ref="B41:B42"/>
    <mergeCell ref="C41:C42"/>
    <mergeCell ref="D41:D42"/>
    <mergeCell ref="A37:A38"/>
    <mergeCell ref="B37:B38"/>
    <mergeCell ref="K39:K40"/>
    <mergeCell ref="M8:M9"/>
    <mergeCell ref="W4:W5"/>
    <mergeCell ref="M6:M7"/>
    <mergeCell ref="N6:N7"/>
    <mergeCell ref="O6:O7"/>
    <mergeCell ref="P6:P7"/>
    <mergeCell ref="V6:V7"/>
    <mergeCell ref="W6:W7"/>
    <mergeCell ref="V4:V5"/>
    <mergeCell ref="R4:U4"/>
    <mergeCell ref="N4:N5"/>
    <mergeCell ref="P8:P9"/>
    <mergeCell ref="M10:M11"/>
    <mergeCell ref="N10:N11"/>
    <mergeCell ref="O10:O11"/>
    <mergeCell ref="P10:P11"/>
    <mergeCell ref="O8:O9"/>
    <mergeCell ref="N12:N13"/>
    <mergeCell ref="O12:O13"/>
    <mergeCell ref="V12:V13"/>
    <mergeCell ref="W8:W9"/>
    <mergeCell ref="V10:V11"/>
    <mergeCell ref="W10:W11"/>
    <mergeCell ref="W12:W13"/>
    <mergeCell ref="V8:V9"/>
    <mergeCell ref="M19:M20"/>
    <mergeCell ref="N19:N20"/>
    <mergeCell ref="O19:O20"/>
    <mergeCell ref="P19:P20"/>
    <mergeCell ref="P12:P13"/>
    <mergeCell ref="M17:M18"/>
    <mergeCell ref="N17:N18"/>
    <mergeCell ref="O17:O18"/>
    <mergeCell ref="P17:P18"/>
    <mergeCell ref="M12:M13"/>
    <mergeCell ref="V17:V18"/>
    <mergeCell ref="W17:W18"/>
    <mergeCell ref="V19:V20"/>
    <mergeCell ref="W19:W20"/>
    <mergeCell ref="V21:V22"/>
    <mergeCell ref="W21:W22"/>
    <mergeCell ref="M21:M22"/>
    <mergeCell ref="N21:N22"/>
    <mergeCell ref="M23:M24"/>
    <mergeCell ref="N23:N24"/>
    <mergeCell ref="O23:O24"/>
    <mergeCell ref="P23:P24"/>
    <mergeCell ref="O21:O22"/>
    <mergeCell ref="P21:P22"/>
    <mergeCell ref="M28:M29"/>
    <mergeCell ref="N28:N29"/>
    <mergeCell ref="O28:O29"/>
    <mergeCell ref="P28:P29"/>
    <mergeCell ref="V23:V24"/>
    <mergeCell ref="W23:W24"/>
    <mergeCell ref="M26:M27"/>
    <mergeCell ref="Q28:Q29"/>
    <mergeCell ref="O32:O33"/>
    <mergeCell ref="P32:P33"/>
    <mergeCell ref="T38:W39"/>
    <mergeCell ref="N26:N27"/>
    <mergeCell ref="O26:O27"/>
    <mergeCell ref="P26:P27"/>
    <mergeCell ref="Q30:Q31"/>
    <mergeCell ref="Q32:Q33"/>
    <mergeCell ref="T41:W42"/>
    <mergeCell ref="A1:W1"/>
    <mergeCell ref="A34:A35"/>
    <mergeCell ref="B34:B35"/>
    <mergeCell ref="C34:C35"/>
    <mergeCell ref="D34:D35"/>
    <mergeCell ref="N30:N31"/>
    <mergeCell ref="O30:O31"/>
    <mergeCell ref="P30:P31"/>
    <mergeCell ref="N32:N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7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7.00390625" style="0" customWidth="1"/>
    <col min="6" max="6" width="16.7109375" style="0" customWidth="1"/>
    <col min="7" max="7" width="11.00390625" style="0" customWidth="1"/>
    <col min="8" max="8" width="17.7109375" style="0" customWidth="1"/>
  </cols>
  <sheetData>
    <row r="1" spans="1:8" ht="27.75" customHeight="1" thickBot="1">
      <c r="A1" s="157" t="s">
        <v>38</v>
      </c>
      <c r="B1" s="157"/>
      <c r="C1" s="157"/>
      <c r="D1" s="157"/>
      <c r="E1" s="157"/>
      <c r="F1" s="157"/>
      <c r="G1" s="157"/>
      <c r="H1" s="157"/>
    </row>
    <row r="2" spans="1:8" ht="36" customHeight="1" thickBot="1">
      <c r="A2" s="245" t="s">
        <v>37</v>
      </c>
      <c r="B2" s="245"/>
      <c r="C2" s="246"/>
      <c r="D2" s="214" t="str">
        <f>HYPERLINK('[3]реквизиты'!$A$2)</f>
        <v>Первенство России по самбо среди юниорок 1993-94 г.р.</v>
      </c>
      <c r="E2" s="215"/>
      <c r="F2" s="215"/>
      <c r="G2" s="215"/>
      <c r="H2" s="216"/>
    </row>
    <row r="3" spans="1:8" ht="30.75" customHeight="1" thickBot="1">
      <c r="A3" s="247" t="str">
        <f>HYPERLINK('[3]реквизиты'!$A$3)</f>
        <v>18-22 февраля 2013 г.   г.В.Пышма</v>
      </c>
      <c r="B3" s="247"/>
      <c r="C3" s="247"/>
      <c r="D3" s="98"/>
      <c r="E3" s="98"/>
      <c r="G3" s="248" t="str">
        <f>HYPERLINK('пр.взвешивания'!E3)</f>
        <v>в.к. 64  кг.</v>
      </c>
      <c r="H3" s="249"/>
    </row>
    <row r="4" spans="1:8" ht="12.75" customHeight="1">
      <c r="A4" s="241" t="s">
        <v>33</v>
      </c>
      <c r="B4" s="241" t="s">
        <v>0</v>
      </c>
      <c r="C4" s="241" t="s">
        <v>1</v>
      </c>
      <c r="D4" s="241" t="s">
        <v>21</v>
      </c>
      <c r="E4" s="252" t="s">
        <v>22</v>
      </c>
      <c r="F4" s="253"/>
      <c r="G4" s="241" t="s">
        <v>23</v>
      </c>
      <c r="H4" s="241" t="s">
        <v>24</v>
      </c>
    </row>
    <row r="5" spans="1:8" ht="12.75">
      <c r="A5" s="242"/>
      <c r="B5" s="242"/>
      <c r="C5" s="242"/>
      <c r="D5" s="242"/>
      <c r="E5" s="236"/>
      <c r="F5" s="254"/>
      <c r="G5" s="242"/>
      <c r="H5" s="242"/>
    </row>
    <row r="6" spans="1:8" ht="12" customHeight="1">
      <c r="A6" s="237" t="s">
        <v>44</v>
      </c>
      <c r="B6" s="238">
        <v>4</v>
      </c>
      <c r="C6" s="239" t="str">
        <f>VLOOKUP(B6,'пр.взвешивания'!B6:G41,2,FALSE)</f>
        <v>ЛЯЛИНА Екатерина Дмитриевна</v>
      </c>
      <c r="D6" s="240" t="str">
        <f>VLOOKUP(B6,'пр.взвешивания'!B6:G57,3,FALSE)</f>
        <v>24.01.1993 КМС</v>
      </c>
      <c r="E6" s="235" t="str">
        <f>VLOOKUP(B6,'пр.взвешивания'!B6:G55,4,FALSE)</f>
        <v>МОС</v>
      </c>
      <c r="F6" s="232" t="str">
        <f>VLOOKUP(B6,'пр.взвешивания'!B6:G55,5,FALSE)</f>
        <v>МОСКВА</v>
      </c>
      <c r="G6" s="243">
        <f>VLOOKUP(B6,'пр.взвешивания'!B6:G55,6,FALSE)</f>
        <v>0</v>
      </c>
      <c r="H6" s="250" t="str">
        <f>VLOOKUP(C6,'пр.взвешивания'!C6:H55,6,FALSE)</f>
        <v>Шмаков ОВ</v>
      </c>
    </row>
    <row r="7" spans="1:8" ht="12" customHeight="1">
      <c r="A7" s="237"/>
      <c r="B7" s="238"/>
      <c r="C7" s="239"/>
      <c r="D7" s="240"/>
      <c r="E7" s="236"/>
      <c r="F7" s="233"/>
      <c r="G7" s="244"/>
      <c r="H7" s="251"/>
    </row>
    <row r="8" spans="1:8" ht="12" customHeight="1">
      <c r="A8" s="237" t="s">
        <v>45</v>
      </c>
      <c r="B8" s="238">
        <v>16</v>
      </c>
      <c r="C8" s="239" t="str">
        <f>VLOOKUP(B8,'пр.взвешивания'!B6:G41,2,FALSE)</f>
        <v>РИ Айко Чангиевна</v>
      </c>
      <c r="D8" s="240" t="str">
        <f>VLOOKUP(B8,'пр.взвешивания'!B6:G57,3,FALSE)</f>
        <v>16.02.1994 кмс</v>
      </c>
      <c r="E8" s="235" t="str">
        <f>VLOOKUP(B8,'пр.взвешивания'!B6:G57,4,FALSE)</f>
        <v>СФО</v>
      </c>
      <c r="F8" s="232" t="str">
        <f>VLOOKUP(B8,'пр.взвешивания'!B6:G57,5,FALSE)</f>
        <v>Новосибирская Новосибирск МО</v>
      </c>
      <c r="G8" s="234">
        <f>VLOOKUP(B8,'пр.взвешивания'!B6:G57,6,FALSE)</f>
        <v>0</v>
      </c>
      <c r="H8" s="240" t="str">
        <f>VLOOKUP(C8,'пр.взвешивания'!C6:H57,6,FALSE)</f>
        <v>Орлов АА Завалищев ВС</v>
      </c>
    </row>
    <row r="9" spans="1:8" ht="12" customHeight="1">
      <c r="A9" s="237"/>
      <c r="B9" s="238"/>
      <c r="C9" s="239"/>
      <c r="D9" s="240"/>
      <c r="E9" s="236"/>
      <c r="F9" s="233"/>
      <c r="G9" s="234"/>
      <c r="H9" s="240"/>
    </row>
    <row r="10" spans="1:8" ht="12" customHeight="1">
      <c r="A10" s="237" t="s">
        <v>46</v>
      </c>
      <c r="B10" s="238">
        <v>2</v>
      </c>
      <c r="C10" s="239" t="str">
        <f>VLOOKUP(B10,'пр.взвешивания'!B6:G41,2,FALSE)</f>
        <v>МЕНЯЙКИНА Кристина Евгеньевна</v>
      </c>
      <c r="D10" s="240" t="str">
        <f>VLOOKUP(B10,'пр.взвешивания'!B6:G59,3,FALSE)</f>
        <v>19.04.1994, КМС</v>
      </c>
      <c r="E10" s="235" t="str">
        <f>VLOOKUP(B10,'пр.взвешивания'!B6:G59,4,FALSE)</f>
        <v>СФО</v>
      </c>
      <c r="F10" s="232" t="str">
        <f>VLOOKUP(B10,'пр.взвешивания'!B6:G59,5,FALSE)</f>
        <v>Новосибирская, Новосибирск, МО</v>
      </c>
      <c r="G10" s="240" t="str">
        <f>VLOOKUP(B10,'пр.взвешивания'!B6:G59,6,FALSE)</f>
        <v>019952</v>
      </c>
      <c r="H10" s="240" t="str">
        <f>VLOOKUP(C10,'пр.взвешивания'!C6:H59,6,FALSE)</f>
        <v>Дорогина О.А.</v>
      </c>
    </row>
    <row r="11" spans="1:8" ht="12" customHeight="1">
      <c r="A11" s="237"/>
      <c r="B11" s="238"/>
      <c r="C11" s="239"/>
      <c r="D11" s="240"/>
      <c r="E11" s="236"/>
      <c r="F11" s="233"/>
      <c r="G11" s="240"/>
      <c r="H11" s="240"/>
    </row>
    <row r="12" spans="1:8" ht="12" customHeight="1">
      <c r="A12" s="237" t="s">
        <v>46</v>
      </c>
      <c r="B12" s="238">
        <v>15</v>
      </c>
      <c r="C12" s="239" t="str">
        <f>VLOOKUP(B12,'пр.взвешивания'!B6:G41,2,FALSE)</f>
        <v>САЛТАНОВА Мария Анатольевна</v>
      </c>
      <c r="D12" s="240" t="str">
        <f>VLOOKUP(B12,'пр.взвешивания'!B6:G61,3,FALSE)</f>
        <v>29.07.1993 КМС</v>
      </c>
      <c r="E12" s="235" t="str">
        <f>VLOOKUP(B12,'пр.взвешивания'!B6:G61,4,FALSE)</f>
        <v>УФО</v>
      </c>
      <c r="F12" s="232" t="str">
        <f>VLOOKUP(B12,'пр.взвешивания'!B6:G61,5,FALSE)</f>
        <v>Тюменская, Тюмень, ВС</v>
      </c>
      <c r="G12" s="234">
        <f>VLOOKUP(B12,'пр.взвешивания'!B6:G61,6,FALSE)</f>
        <v>0</v>
      </c>
      <c r="H12" s="240" t="str">
        <f>VLOOKUP(C12,'пр.взвешивания'!C6:H61,6,FALSE)</f>
        <v>Кутырев БВ Байгиреева ГУ</v>
      </c>
    </row>
    <row r="13" spans="1:8" ht="12" customHeight="1">
      <c r="A13" s="237"/>
      <c r="B13" s="238"/>
      <c r="C13" s="239"/>
      <c r="D13" s="240"/>
      <c r="E13" s="236"/>
      <c r="F13" s="233"/>
      <c r="G13" s="234"/>
      <c r="H13" s="240"/>
    </row>
    <row r="14" spans="1:8" ht="12" customHeight="1">
      <c r="A14" s="237" t="s">
        <v>47</v>
      </c>
      <c r="B14" s="238">
        <v>14</v>
      </c>
      <c r="C14" s="239" t="str">
        <f>VLOOKUP(B14,'пр.взвешивания'!B6:G41,2,FALSE)</f>
        <v>ТРЕФИЛОВА Анна Александровна</v>
      </c>
      <c r="D14" s="240" t="str">
        <f>VLOOKUP(B14,'пр.взвешивания'!B6:G63,3,FALSE)</f>
        <v>11.01.1995 КМС</v>
      </c>
      <c r="E14" s="235" t="str">
        <f>VLOOKUP(B14,'пр.взвешивания'!B6:G63,4,FALSE)</f>
        <v>ЦФО</v>
      </c>
      <c r="F14" s="232" t="str">
        <f>VLOOKUP(B14,'пр.взвешивания'!B6:G63,5,FALSE)</f>
        <v>ЦФО Московская</v>
      </c>
      <c r="G14" s="234">
        <f>VLOOKUP(B14,'пр.взвешивания'!B6:G63,6,FALSE)</f>
        <v>0</v>
      </c>
      <c r="H14" s="240" t="str">
        <f>VLOOKUP(C14,'пр.взвешивания'!C6:H63,6,FALSE)</f>
        <v>Сосунов ИВ</v>
      </c>
    </row>
    <row r="15" spans="1:8" ht="12" customHeight="1">
      <c r="A15" s="237"/>
      <c r="B15" s="238"/>
      <c r="C15" s="239"/>
      <c r="D15" s="240"/>
      <c r="E15" s="236"/>
      <c r="F15" s="233"/>
      <c r="G15" s="234"/>
      <c r="H15" s="240"/>
    </row>
    <row r="16" spans="1:8" ht="12" customHeight="1">
      <c r="A16" s="237" t="s">
        <v>47</v>
      </c>
      <c r="B16" s="238">
        <v>6</v>
      </c>
      <c r="C16" s="239" t="str">
        <f>VLOOKUP(B16,'пр.взвешивания'!B6:G41,2,FALSE)</f>
        <v>ГОРНОСТАЕВА Валерия Владимировна</v>
      </c>
      <c r="D16" s="240" t="str">
        <f>VLOOKUP(B16,'пр.взвешивания'!B6:G65,3,FALSE)</f>
        <v>31.10.1994 КМС</v>
      </c>
      <c r="E16" s="235" t="str">
        <f>VLOOKUP(B16,'пр.взвешивания'!B6:G65,4,FALSE)</f>
        <v>ЦФО</v>
      </c>
      <c r="F16" s="232" t="str">
        <f>VLOOKUP(B16,'пр.взвешивания'!B6:G65,5,FALSE)</f>
        <v>Брянская Брянск Д</v>
      </c>
      <c r="G16" s="234">
        <f>VLOOKUP(B16,'пр.взвешивания'!B6:G65,6,FALSE)</f>
        <v>0</v>
      </c>
      <c r="H16" s="240" t="str">
        <f>VLOOKUP(C16,'пр.взвешивания'!C6:H65,6,FALSE)</f>
        <v>Харланов ИВ</v>
      </c>
    </row>
    <row r="17" spans="1:8" ht="12" customHeight="1">
      <c r="A17" s="237"/>
      <c r="B17" s="238"/>
      <c r="C17" s="239"/>
      <c r="D17" s="240"/>
      <c r="E17" s="236"/>
      <c r="F17" s="233"/>
      <c r="G17" s="234"/>
      <c r="H17" s="240"/>
    </row>
    <row r="18" spans="1:8" ht="12" customHeight="1">
      <c r="A18" s="237" t="s">
        <v>48</v>
      </c>
      <c r="B18" s="238">
        <v>7</v>
      </c>
      <c r="C18" s="239" t="str">
        <f>VLOOKUP(B18,'пр.взвешивания'!B6:G41,2,FALSE)</f>
        <v>КУЛАХМЕТОВА Эльмира Зайнуловна</v>
      </c>
      <c r="D18" s="240" t="str">
        <f>VLOOKUP(B18,'пр.взвешивания'!B6:G67,3,FALSE)</f>
        <v>05.07.1994 КМС</v>
      </c>
      <c r="E18" s="235" t="str">
        <f>VLOOKUP(B18,'пр.взвешивания'!B6:G67,4,FALSE)</f>
        <v>УФО</v>
      </c>
      <c r="F18" s="232" t="str">
        <f>VLOOKUP(B18,'пр.взвешивания'!B6:G67,5,FALSE)</f>
        <v>Челябинская Челябинск МО</v>
      </c>
      <c r="G18" s="234">
        <f>VLOOKUP(B18,'пр.взвешивания'!B6:G67,6,FALSE)</f>
        <v>0</v>
      </c>
      <c r="H18" s="240" t="str">
        <f>VLOOKUP(C18,'пр.взвешивания'!C6:H67,6,FALSE)</f>
        <v>Попов ВВ</v>
      </c>
    </row>
    <row r="19" spans="1:8" ht="12" customHeight="1">
      <c r="A19" s="237"/>
      <c r="B19" s="238"/>
      <c r="C19" s="239"/>
      <c r="D19" s="240"/>
      <c r="E19" s="236"/>
      <c r="F19" s="233"/>
      <c r="G19" s="234"/>
      <c r="H19" s="240"/>
    </row>
    <row r="20" spans="1:8" ht="12" customHeight="1">
      <c r="A20" s="237" t="s">
        <v>48</v>
      </c>
      <c r="B20" s="238">
        <v>13</v>
      </c>
      <c r="C20" s="239" t="str">
        <f>VLOOKUP(B20,'пр.взвешивания'!B6:G41,2,FALSE)</f>
        <v>БАРЫЛЬНИКОВА Анастасия Викторовна</v>
      </c>
      <c r="D20" s="240" t="str">
        <f>VLOOKUP(B20,'пр.взвешивания'!B6:G69,3,FALSE)</f>
        <v>24.08.1994, 1р</v>
      </c>
      <c r="E20" s="235" t="str">
        <f>VLOOKUP(B20,'пр.взвешивания'!B6:G69,4,FALSE)</f>
        <v>СФО</v>
      </c>
      <c r="F20" s="232" t="str">
        <f>VLOOKUP(B20,'пр.взвешивания'!B6:G69,5,FALSE)</f>
        <v>Красноярский, Красноярск, МО</v>
      </c>
      <c r="G20" s="234">
        <f>VLOOKUP(B20,'пр.взвешивания'!B6:G69,6,FALSE)</f>
        <v>0</v>
      </c>
      <c r="H20" s="240" t="str">
        <f>VLOOKUP(C20,'пр.взвешивания'!C6:H69,6,FALSE)</f>
        <v>Ковригина М.В.</v>
      </c>
    </row>
    <row r="21" spans="1:8" ht="12" customHeight="1">
      <c r="A21" s="237"/>
      <c r="B21" s="238"/>
      <c r="C21" s="239"/>
      <c r="D21" s="240"/>
      <c r="E21" s="236"/>
      <c r="F21" s="233"/>
      <c r="G21" s="234"/>
      <c r="H21" s="240"/>
    </row>
    <row r="22" spans="1:8" ht="12" customHeight="1">
      <c r="A22" s="237" t="s">
        <v>49</v>
      </c>
      <c r="B22" s="238">
        <v>18</v>
      </c>
      <c r="C22" s="239" t="str">
        <f>VLOOKUP(B22,'пр.взвешивания'!B6:G41,2,FALSE)</f>
        <v>МАСЛОВА Мария Михайловна</v>
      </c>
      <c r="D22" s="240" t="str">
        <f>VLOOKUP(B22,'пр.взвешивания'!B6:G71,3,FALSE)</f>
        <v>23.11.1994 КМС</v>
      </c>
      <c r="E22" s="235" t="str">
        <f>VLOOKUP(B22,'пр.взвешивания'!B6:G71,4,FALSE)</f>
        <v>С-П</v>
      </c>
      <c r="F22" s="232" t="str">
        <f>VLOOKUP(B22,'пр.взвешивания'!B6:G71,5,FALSE)</f>
        <v>С-Петербург ВС</v>
      </c>
      <c r="G22" s="234">
        <f>VLOOKUP(B22,'пр.взвешивания'!B6:G71,6,FALSE)</f>
        <v>0</v>
      </c>
      <c r="H22" s="240" t="str">
        <f>VLOOKUP(C22,'пр.взвешивания'!C6:H71,6,FALSE)</f>
        <v>Кусакин СИ</v>
      </c>
    </row>
    <row r="23" spans="1:8" ht="12" customHeight="1">
      <c r="A23" s="237"/>
      <c r="B23" s="238"/>
      <c r="C23" s="239"/>
      <c r="D23" s="240"/>
      <c r="E23" s="236"/>
      <c r="F23" s="233"/>
      <c r="G23" s="234"/>
      <c r="H23" s="240"/>
    </row>
    <row r="24" spans="1:8" ht="12" customHeight="1">
      <c r="A24" s="237" t="s">
        <v>49</v>
      </c>
      <c r="B24" s="238">
        <v>11</v>
      </c>
      <c r="C24" s="239" t="str">
        <f>VLOOKUP(B24,'пр.взвешивания'!B6:G41,2,FALSE)</f>
        <v>БОРТВИНА Алина Олеговна</v>
      </c>
      <c r="D24" s="240" t="str">
        <f>VLOOKUP(B24,'пр.взвешивания'!B6:G73,3,FALSE)</f>
        <v>02.07.1995, КМС</v>
      </c>
      <c r="E24" s="235" t="str">
        <f>VLOOKUP(B24,'пр.взвешивания'!B6:G73,4,FALSE)</f>
        <v>СФО</v>
      </c>
      <c r="F24" s="232" t="str">
        <f>VLOOKUP(B24,'пр.взвешивания'!B6:G73,5,FALSE)</f>
        <v>Омская,Омск, МО</v>
      </c>
      <c r="G24" s="234">
        <f>VLOOKUP(B24,'пр.взвешивания'!B6:G73,6,FALSE)</f>
        <v>0</v>
      </c>
      <c r="H24" s="240" t="str">
        <f>VLOOKUP(C24,'пр.взвешивания'!C6:H73,6,FALSE)</f>
        <v>Галиева Р.Ф.</v>
      </c>
    </row>
    <row r="25" spans="1:8" ht="12" customHeight="1">
      <c r="A25" s="237"/>
      <c r="B25" s="238"/>
      <c r="C25" s="239"/>
      <c r="D25" s="240"/>
      <c r="E25" s="236"/>
      <c r="F25" s="233"/>
      <c r="G25" s="234"/>
      <c r="H25" s="240"/>
    </row>
    <row r="26" spans="1:8" ht="12" customHeight="1">
      <c r="A26" s="237" t="s">
        <v>49</v>
      </c>
      <c r="B26" s="238">
        <v>8</v>
      </c>
      <c r="C26" s="239" t="str">
        <f>VLOOKUP(B26,'пр.взвешивания'!B6:G41,2,FALSE)</f>
        <v>ЧЕРНЕВА Елена Александровна</v>
      </c>
      <c r="D26" s="240" t="str">
        <f>VLOOKUP(B26,'пр.взвешивания'!B6:G75,3,FALSE)</f>
        <v>18.02.94 кмс</v>
      </c>
      <c r="E26" s="235" t="str">
        <f>VLOOKUP(B26,'пр.взвешивания'!B6:G75,4,FALSE)</f>
        <v>ПФО</v>
      </c>
      <c r="F26" s="232" t="str">
        <f>VLOOKUP(B26,'пр.взвешивания'!B6:G75,5,FALSE)</f>
        <v> Самарская Самара ВС</v>
      </c>
      <c r="G26" s="234">
        <f>VLOOKUP(B26,'пр.взвешивания'!B6:G75,6,FALSE)</f>
        <v>0</v>
      </c>
      <c r="H26" s="240" t="str">
        <f>VLOOKUP(C26,'пр.взвешивания'!C6:H75,6,FALSE)</f>
        <v>Сараева АА</v>
      </c>
    </row>
    <row r="27" spans="1:8" ht="12" customHeight="1">
      <c r="A27" s="237"/>
      <c r="B27" s="238"/>
      <c r="C27" s="239"/>
      <c r="D27" s="240"/>
      <c r="E27" s="236"/>
      <c r="F27" s="233"/>
      <c r="G27" s="234"/>
      <c r="H27" s="240"/>
    </row>
    <row r="28" spans="1:8" ht="12" customHeight="1">
      <c r="A28" s="237" t="s">
        <v>49</v>
      </c>
      <c r="B28" s="238">
        <v>3</v>
      </c>
      <c r="C28" s="239" t="str">
        <f>VLOOKUP(B28,'пр.взвешивания'!B6:G41,2,FALSE)</f>
        <v>РАННЕВА Виктория Сергеевна</v>
      </c>
      <c r="D28" s="240" t="str">
        <f>VLOOKUP(B28,'пр.взвешивания'!B6:G77,3,FALSE)</f>
        <v>28.09.1994 КМС</v>
      </c>
      <c r="E28" s="235" t="str">
        <f>VLOOKUP(B28,'пр.взвешивания'!B6:G77,4,FALSE)</f>
        <v>С-П</v>
      </c>
      <c r="F28" s="232" t="str">
        <f>VLOOKUP(B28,'пр.взвешивания'!B6:G77,5,FALSE)</f>
        <v>С.Петербург МО</v>
      </c>
      <c r="G28" s="234">
        <f>VLOOKUP(B28,'пр.взвешивания'!B6:G77,6,FALSE)</f>
        <v>0</v>
      </c>
      <c r="H28" s="240" t="str">
        <f>VLOOKUP(C28,'пр.взвешивания'!C6:H77,6,FALSE)</f>
        <v>Ерёмина ЕП Лоншаков ЮБ</v>
      </c>
    </row>
    <row r="29" spans="1:8" ht="12" customHeight="1">
      <c r="A29" s="237"/>
      <c r="B29" s="238"/>
      <c r="C29" s="239"/>
      <c r="D29" s="240"/>
      <c r="E29" s="236"/>
      <c r="F29" s="233"/>
      <c r="G29" s="234"/>
      <c r="H29" s="240"/>
    </row>
    <row r="30" spans="1:8" ht="12" customHeight="1">
      <c r="A30" s="237" t="s">
        <v>50</v>
      </c>
      <c r="B30" s="238">
        <v>17</v>
      </c>
      <c r="C30" s="239" t="str">
        <f>VLOOKUP(B30,'пр.взвешивания'!B6:G41,2,FALSE)</f>
        <v>МАГЗУМОВА Екатерина Шухратжоновна</v>
      </c>
      <c r="D30" s="240" t="str">
        <f>VLOOKUP(B30,'пр.взвешивания'!B6:G79,3,FALSE)</f>
        <v>01.05.1993 КМС</v>
      </c>
      <c r="E30" s="235" t="str">
        <f>VLOOKUP(B30,'пр.взвешивания'!B6:G79,4,FALSE)</f>
        <v>ПФО</v>
      </c>
      <c r="F30" s="232" t="str">
        <f>VLOOKUP(B30,'пр.взвешивания'!B6:G79,5,FALSE)</f>
        <v>Самарская Самара МО</v>
      </c>
      <c r="G30" s="234">
        <f>VLOOKUP(B30,'пр.взвешивания'!B6:G79,6,FALSE)</f>
        <v>0</v>
      </c>
      <c r="H30" s="240" t="str">
        <f>VLOOKUP(C30,'пр.взвешивания'!C6:H79,6,FALSE)</f>
        <v>Гуляев АЮ</v>
      </c>
    </row>
    <row r="31" spans="1:8" ht="12" customHeight="1">
      <c r="A31" s="237"/>
      <c r="B31" s="238"/>
      <c r="C31" s="239"/>
      <c r="D31" s="240"/>
      <c r="E31" s="236"/>
      <c r="F31" s="233"/>
      <c r="G31" s="234"/>
      <c r="H31" s="240"/>
    </row>
    <row r="32" spans="1:8" ht="12" customHeight="1">
      <c r="A32" s="237" t="s">
        <v>50</v>
      </c>
      <c r="B32" s="238">
        <v>12</v>
      </c>
      <c r="C32" s="239" t="str">
        <f>VLOOKUP(B32,'пр.взвешивания'!B6:G41,2,FALSE)</f>
        <v>ПАТЯЕВА Анна Михайловна</v>
      </c>
      <c r="D32" s="240" t="str">
        <f>VLOOKUP(B32,'пр.взвешивания'!B6:G81,3,FALSE)</f>
        <v>19.07.1994  1р.</v>
      </c>
      <c r="E32" s="235" t="str">
        <f>VLOOKUP(B32,'пр.взвешивания'!B6:G81,4,FALSE)</f>
        <v>УФО</v>
      </c>
      <c r="F32" s="232" t="str">
        <f>VLOOKUP(B32,'пр.взвешивания'!B6:G81,5,FALSE)</f>
        <v>УФО, Свердловская, Екатеринбург, МО</v>
      </c>
      <c r="G32" s="234">
        <f>VLOOKUP(B32,'пр.взвешивания'!B6:G81,6,FALSE)</f>
        <v>0</v>
      </c>
      <c r="H32" s="240" t="str">
        <f>VLOOKUP(C32,'пр.взвешивания'!C6:H81,6,FALSE)</f>
        <v>Гибадуллин Т.Г.</v>
      </c>
    </row>
    <row r="33" spans="1:8" ht="12" customHeight="1">
      <c r="A33" s="237"/>
      <c r="B33" s="238"/>
      <c r="C33" s="239"/>
      <c r="D33" s="240"/>
      <c r="E33" s="236"/>
      <c r="F33" s="233"/>
      <c r="G33" s="234"/>
      <c r="H33" s="240"/>
    </row>
    <row r="34" spans="1:8" ht="12" customHeight="1">
      <c r="A34" s="237" t="s">
        <v>50</v>
      </c>
      <c r="B34" s="238">
        <v>9</v>
      </c>
      <c r="C34" s="239" t="str">
        <f>VLOOKUP(B34,'пр.взвешивания'!B6:G41,2,FALSE)</f>
        <v>СОСУКЕВИЧ Марина Павловна</v>
      </c>
      <c r="D34" s="240" t="str">
        <f>VLOOKUP(B34,'пр.взвешивания'!B6:G83,3,FALSE)</f>
        <v>15.06.1994, КМС</v>
      </c>
      <c r="E34" s="235" t="str">
        <f>VLOOKUP(B34,'пр.взвешивания'!B6:G83,4,FALSE)</f>
        <v>СФО</v>
      </c>
      <c r="F34" s="232" t="str">
        <f>VLOOKUP(B34,'пр.взвешивания'!B6:G83,5,FALSE)</f>
        <v>Омская, Омск, МО</v>
      </c>
      <c r="G34" s="234">
        <f>VLOOKUP(B34,'пр.взвешивания'!B6:G83,6,FALSE)</f>
        <v>0</v>
      </c>
      <c r="H34" s="240" t="str">
        <f>VLOOKUP(C34,'пр.взвешивания'!C6:H83,6,FALSE)</f>
        <v>Чекинская А.Ю.</v>
      </c>
    </row>
    <row r="35" spans="1:8" ht="12" customHeight="1">
      <c r="A35" s="237"/>
      <c r="B35" s="238"/>
      <c r="C35" s="239"/>
      <c r="D35" s="240"/>
      <c r="E35" s="236"/>
      <c r="F35" s="233"/>
      <c r="G35" s="234"/>
      <c r="H35" s="240"/>
    </row>
    <row r="36" spans="1:8" ht="12" customHeight="1">
      <c r="A36" s="237" t="s">
        <v>50</v>
      </c>
      <c r="B36" s="238">
        <v>1</v>
      </c>
      <c r="C36" s="239" t="str">
        <f>VLOOKUP(B36,'пр.взвешивания'!B6:G41,2,FALSE)</f>
        <v>БЕЛИНСКАЯ Виктория Алишановна</v>
      </c>
      <c r="D36" s="240" t="str">
        <f>VLOOKUP(B36,'пр.взвешивания'!B6:G85,3,FALSE)</f>
        <v>05.01.1995 КМС</v>
      </c>
      <c r="E36" s="235" t="str">
        <f>VLOOKUP(B36,'пр.взвешивания'!B6:G85,4,FALSE)</f>
        <v>ПФО</v>
      </c>
      <c r="F36" s="232" t="str">
        <f>VLOOKUP(B36,'пр.взвешивания'!B6:G85,5,FALSE)</f>
        <v>Пермский, Соликамск МО</v>
      </c>
      <c r="G36" s="234">
        <f>VLOOKUP(B36,'пр.взвешивания'!B6:G85,6,FALSE)</f>
        <v>0</v>
      </c>
      <c r="H36" s="240" t="str">
        <f>VLOOKUP(C36,'пр.взвешивания'!C6:H85,6,FALSE)</f>
        <v>Клинова ОА, Клинов ЭН</v>
      </c>
    </row>
    <row r="37" spans="1:8" ht="12" customHeight="1">
      <c r="A37" s="237"/>
      <c r="B37" s="238"/>
      <c r="C37" s="239"/>
      <c r="D37" s="240"/>
      <c r="E37" s="236"/>
      <c r="F37" s="233"/>
      <c r="G37" s="234"/>
      <c r="H37" s="240"/>
    </row>
    <row r="38" spans="1:8" ht="12" customHeight="1">
      <c r="A38" s="237" t="s">
        <v>51</v>
      </c>
      <c r="B38" s="238">
        <v>10</v>
      </c>
      <c r="C38" s="239" t="str">
        <f>VLOOKUP(B38,'пр.взвешивания'!B6:G41,2,FALSE)</f>
        <v>ТАХТАРОВА Анна Вадимовна</v>
      </c>
      <c r="D38" s="240" t="str">
        <f>VLOOKUP(B38,'пр.взвешивания'!B6:G87,3,FALSE)</f>
        <v>13.03.1993 КМС</v>
      </c>
      <c r="E38" s="235" t="str">
        <f>VLOOKUP(B38,'пр.взвешивания'!B6:G87,4,FALSE)</f>
        <v>ЦФО</v>
      </c>
      <c r="F38" s="232" t="str">
        <f>VLOOKUP(B38,'пр.взвешивания'!B6:G87,5,FALSE)</f>
        <v>Смоленская Смоленск </v>
      </c>
      <c r="G38" s="234">
        <f>VLOOKUP(B38,'пр.взвешивания'!B6:G87,6,FALSE)</f>
        <v>0</v>
      </c>
      <c r="H38" s="240" t="str">
        <f>VLOOKUP(C38,'пр.взвешивания'!C6:H87,6,FALSE)</f>
        <v>Катцин ЮП Макарцева ОВ</v>
      </c>
    </row>
    <row r="39" spans="1:8" ht="12" customHeight="1">
      <c r="A39" s="237"/>
      <c r="B39" s="238"/>
      <c r="C39" s="239"/>
      <c r="D39" s="240"/>
      <c r="E39" s="236"/>
      <c r="F39" s="233"/>
      <c r="G39" s="234"/>
      <c r="H39" s="240"/>
    </row>
    <row r="40" spans="1:8" ht="12.75">
      <c r="A40" s="237" t="s">
        <v>51</v>
      </c>
      <c r="B40" s="238">
        <v>5</v>
      </c>
      <c r="C40" s="239" t="str">
        <f>VLOOKUP(B40,'пр.взвешивания'!B6:G41,2,FALSE)</f>
        <v>МАРТЫНОВА Дарья Игоревна</v>
      </c>
      <c r="D40" s="240" t="str">
        <f>VLOOKUP(B40,'пр.взвешивания'!B6:G89,3,FALSE)</f>
        <v>22.06.1994 КМС</v>
      </c>
      <c r="E40" s="235" t="str">
        <f>VLOOKUP(B40,'пр.взвешивания'!B6:G89,4,FALSE)</f>
        <v>ПФО</v>
      </c>
      <c r="F40" s="232" t="str">
        <f>VLOOKUP(B40,'пр.взвешивания'!B6:G40,5,FALSE)</f>
        <v> Нижегородская Дзержинск  МО</v>
      </c>
      <c r="G40" s="234">
        <f>VLOOKUP(B40,'пр.взвешивания'!B6:G89,6,FALSE)</f>
        <v>0</v>
      </c>
      <c r="H40" s="240" t="str">
        <f>VLOOKUP(C40,'пр.взвешивания'!C6:H89,6,FALSE)</f>
        <v>Козлова ИВ Исхакова ВН</v>
      </c>
    </row>
    <row r="41" spans="1:8" ht="12.75">
      <c r="A41" s="237"/>
      <c r="B41" s="238"/>
      <c r="C41" s="239"/>
      <c r="D41" s="240"/>
      <c r="E41" s="236"/>
      <c r="F41" s="233"/>
      <c r="G41" s="234"/>
      <c r="H41" s="240"/>
    </row>
    <row r="42" spans="7:8" ht="12.75">
      <c r="G42" s="156" t="str">
        <f>'[3]реквизиты'!$G$7</f>
        <v>А.Б.Рыбаков</v>
      </c>
      <c r="H42" s="156"/>
    </row>
    <row r="43" spans="1:8" ht="15.75">
      <c r="A43" s="92" t="str">
        <f>HYPERLINK('[3]реквизиты'!$A$6)</f>
        <v>Гл. судья, судья МК</v>
      </c>
      <c r="B43" s="93"/>
      <c r="C43" s="93"/>
      <c r="D43" s="83"/>
      <c r="E43" s="94"/>
      <c r="F43" s="94"/>
      <c r="G43" s="156"/>
      <c r="H43" s="156"/>
    </row>
    <row r="44" spans="1:8" ht="15.75">
      <c r="A44" s="93"/>
      <c r="B44" s="93"/>
      <c r="C44" s="93"/>
      <c r="D44" s="96"/>
      <c r="E44" s="113"/>
      <c r="F44" s="113"/>
      <c r="G44" s="117" t="str">
        <f>'[3]реквизиты'!$G$8</f>
        <v>/г.Чебоксары/</v>
      </c>
      <c r="H44" s="78"/>
    </row>
    <row r="45" spans="1:8" ht="12.75">
      <c r="A45" s="97"/>
      <c r="B45" s="97"/>
      <c r="C45" s="97"/>
      <c r="D45" s="96"/>
      <c r="E45" s="96"/>
      <c r="F45" s="96"/>
      <c r="G45" s="156" t="str">
        <f>'[3]реквизиты'!$G$9</f>
        <v>С.М.Тресикн</v>
      </c>
      <c r="H45" s="156"/>
    </row>
    <row r="46" spans="1:8" ht="15.75">
      <c r="A46" s="92" t="str">
        <f>HYPERLINK('[2]реквизиты'!$A$22)</f>
        <v>Гл. секретарь, судья МК</v>
      </c>
      <c r="B46" s="93"/>
      <c r="C46" s="93"/>
      <c r="D46" s="96"/>
      <c r="E46" s="113"/>
      <c r="F46" s="113"/>
      <c r="G46" s="156"/>
      <c r="H46" s="156"/>
    </row>
    <row r="47" spans="1:8" ht="12.75">
      <c r="A47" s="97"/>
      <c r="B47" s="97"/>
      <c r="C47" s="97"/>
      <c r="D47" s="96"/>
      <c r="E47" s="96"/>
      <c r="F47" s="96"/>
      <c r="G47" s="117" t="str">
        <f>'[3]реквизиты'!$G$10</f>
        <v>/г. Бийск/</v>
      </c>
      <c r="H47" s="78"/>
    </row>
  </sheetData>
  <sheetProtection/>
  <mergeCells count="158">
    <mergeCell ref="G45:H46"/>
    <mergeCell ref="H36:H37"/>
    <mergeCell ref="H38:H39"/>
    <mergeCell ref="H40:H41"/>
    <mergeCell ref="E4:F5"/>
    <mergeCell ref="H28:H29"/>
    <mergeCell ref="H30:H31"/>
    <mergeCell ref="H32:H33"/>
    <mergeCell ref="H20:H21"/>
    <mergeCell ref="H22:H23"/>
    <mergeCell ref="H24:H25"/>
    <mergeCell ref="H26:H27"/>
    <mergeCell ref="A1:H1"/>
    <mergeCell ref="G42:H43"/>
    <mergeCell ref="H10:H11"/>
    <mergeCell ref="H12:H13"/>
    <mergeCell ref="A40:A41"/>
    <mergeCell ref="B40:B41"/>
    <mergeCell ref="C40:C41"/>
    <mergeCell ref="D40:D41"/>
    <mergeCell ref="H14:H15"/>
    <mergeCell ref="H16:H17"/>
    <mergeCell ref="H18:H19"/>
    <mergeCell ref="H34:H35"/>
    <mergeCell ref="A2:C2"/>
    <mergeCell ref="A3:C3"/>
    <mergeCell ref="G3:H3"/>
    <mergeCell ref="D2:H2"/>
    <mergeCell ref="E40:E41"/>
    <mergeCell ref="F40:F41"/>
    <mergeCell ref="G40:G41"/>
    <mergeCell ref="H4:H5"/>
    <mergeCell ref="H6:H7"/>
    <mergeCell ref="H8:H9"/>
    <mergeCell ref="F6:F7"/>
    <mergeCell ref="G6:G7"/>
    <mergeCell ref="A4:A5"/>
    <mergeCell ref="B4:B5"/>
    <mergeCell ref="C4:C5"/>
    <mergeCell ref="D4:D5"/>
    <mergeCell ref="A8:A9"/>
    <mergeCell ref="B8:B9"/>
    <mergeCell ref="C8:C9"/>
    <mergeCell ref="D8:D9"/>
    <mergeCell ref="G4:G5"/>
    <mergeCell ref="A6:A7"/>
    <mergeCell ref="B6:B7"/>
    <mergeCell ref="C6:C7"/>
    <mergeCell ref="D6:D7"/>
    <mergeCell ref="E6:E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A38:A39"/>
    <mergeCell ref="B38:B39"/>
    <mergeCell ref="C38:C39"/>
    <mergeCell ref="D38:D39"/>
    <mergeCell ref="F36:F37"/>
    <mergeCell ref="G36:G37"/>
    <mergeCell ref="E38:E39"/>
    <mergeCell ref="F38:F39"/>
    <mergeCell ref="G38:G39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25">
      <selection activeCell="I38" sqref="A27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5" t="str">
        <f>HYPERLINK('пр.взвешивания'!E3)</f>
        <v>в.к. 64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55" t="s">
        <v>30</v>
      </c>
      <c r="B4" s="255" t="s">
        <v>0</v>
      </c>
      <c r="C4" s="242" t="s">
        <v>1</v>
      </c>
      <c r="D4" s="255" t="s">
        <v>2</v>
      </c>
      <c r="E4" s="255" t="s">
        <v>3</v>
      </c>
      <c r="F4" s="255" t="s">
        <v>14</v>
      </c>
      <c r="G4" s="255" t="s">
        <v>15</v>
      </c>
      <c r="H4" s="255" t="s">
        <v>16</v>
      </c>
      <c r="I4" s="255" t="s">
        <v>17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256"/>
      <c r="B6" s="257">
        <f>'пр. хода'!M26</f>
        <v>4</v>
      </c>
      <c r="C6" s="258" t="str">
        <f>VLOOKUP(B6,'пр.взвешивания'!B1:C39,2,FALSE)</f>
        <v>ЛЯЛИНА Екатерина Дмитриевна</v>
      </c>
      <c r="D6" s="258" t="str">
        <f>VLOOKUP(B6,'пр.взвешивания'!B1:G41,3,FALSE)</f>
        <v>24.01.1993 КМС</v>
      </c>
      <c r="E6" s="258" t="str">
        <f>VLOOKUP(B6,'пр.взвешивания'!B1:H41,5,FALSE)</f>
        <v>МОСКВА</v>
      </c>
      <c r="F6" s="259"/>
      <c r="G6" s="260"/>
      <c r="H6" s="261"/>
      <c r="I6" s="255"/>
    </row>
    <row r="7" spans="1:9" ht="12.75">
      <c r="A7" s="256"/>
      <c r="B7" s="255"/>
      <c r="C7" s="258"/>
      <c r="D7" s="258"/>
      <c r="E7" s="258"/>
      <c r="F7" s="259"/>
      <c r="G7" s="259"/>
      <c r="H7" s="261"/>
      <c r="I7" s="255"/>
    </row>
    <row r="8" spans="1:9" ht="12.75">
      <c r="A8" s="262"/>
      <c r="B8" s="257">
        <f>'пр. хода'!M28</f>
        <v>15</v>
      </c>
      <c r="C8" s="258" t="str">
        <f>VLOOKUP(B8,'пр.взвешивания'!B1:C39,2,FALSE)</f>
        <v>САЛТАНОВА Мария Анатольевна</v>
      </c>
      <c r="D8" s="258" t="str">
        <f>VLOOKUP(B8,'пр.взвешивания'!B1:G43,3,FALSE)</f>
        <v>29.07.1993 КМС</v>
      </c>
      <c r="E8" s="258" t="str">
        <f>VLOOKUP(B8,'пр.взвешивания'!B1:H43,5,FALSE)</f>
        <v>Тюменская, Тюмень, ВС</v>
      </c>
      <c r="F8" s="259"/>
      <c r="G8" s="259"/>
      <c r="H8" s="255"/>
      <c r="I8" s="255"/>
    </row>
    <row r="9" spans="1:9" ht="12.75">
      <c r="A9" s="262"/>
      <c r="B9" s="255"/>
      <c r="C9" s="258"/>
      <c r="D9" s="258"/>
      <c r="E9" s="258"/>
      <c r="F9" s="259"/>
      <c r="G9" s="259"/>
      <c r="H9" s="255"/>
      <c r="I9" s="255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05" t="str">
        <f>HYPERLINK('пр.взвешивания'!E3)</f>
        <v>в.к. 64  кг.</v>
      </c>
      <c r="G14" s="4"/>
      <c r="H14" s="4"/>
      <c r="I14" s="4"/>
    </row>
    <row r="15" ht="12.75">
      <c r="C15" s="11" t="s">
        <v>29</v>
      </c>
    </row>
    <row r="16" spans="1:9" ht="12.75">
      <c r="A16" s="255" t="s">
        <v>30</v>
      </c>
      <c r="B16" s="255" t="s">
        <v>0</v>
      </c>
      <c r="C16" s="242" t="s">
        <v>1</v>
      </c>
      <c r="D16" s="255" t="s">
        <v>2</v>
      </c>
      <c r="E16" s="255" t="s">
        <v>3</v>
      </c>
      <c r="F16" s="255" t="s">
        <v>14</v>
      </c>
      <c r="G16" s="255" t="s">
        <v>15</v>
      </c>
      <c r="H16" s="255" t="s">
        <v>16</v>
      </c>
      <c r="I16" s="255" t="s">
        <v>17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256"/>
      <c r="B18" s="257">
        <f>'пр. хода'!M30</f>
        <v>16</v>
      </c>
      <c r="C18" s="258" t="str">
        <f>VLOOKUP(B18,'пр.взвешивания'!B1:C51,2,FALSE)</f>
        <v>РИ Айко Чангиевна</v>
      </c>
      <c r="D18" s="258" t="str">
        <f>VLOOKUP(B18,'пр.взвешивания'!B1:G53,3,FALSE)</f>
        <v>16.02.1994 кмс</v>
      </c>
      <c r="E18" s="258" t="str">
        <f>VLOOKUP(B18,'пр.взвешивания'!B1:H53,5,FALSE)</f>
        <v>Новосибирская Новосибирск МО</v>
      </c>
      <c r="F18" s="259"/>
      <c r="G18" s="260"/>
      <c r="H18" s="261"/>
      <c r="I18" s="255"/>
    </row>
    <row r="19" spans="1:9" ht="12.75">
      <c r="A19" s="256"/>
      <c r="B19" s="255"/>
      <c r="C19" s="258"/>
      <c r="D19" s="258"/>
      <c r="E19" s="258"/>
      <c r="F19" s="259"/>
      <c r="G19" s="259"/>
      <c r="H19" s="261"/>
      <c r="I19" s="255"/>
    </row>
    <row r="20" spans="1:9" ht="12.75">
      <c r="A20" s="262"/>
      <c r="B20" s="257">
        <f>'пр. хода'!M32</f>
        <v>2</v>
      </c>
      <c r="C20" s="258" t="str">
        <f>VLOOKUP(B20,'пр.взвешивания'!B1:C51,2,FALSE)</f>
        <v>МЕНЯЙКИНА Кристина Евгеньевна</v>
      </c>
      <c r="D20" s="258" t="str">
        <f>VLOOKUP(B20,'пр.взвешивания'!B1:G55,3,FALSE)</f>
        <v>19.04.1994, КМС</v>
      </c>
      <c r="E20" s="258" t="str">
        <f>VLOOKUP(B20,'пр.взвешивания'!B1:H55,5,FALSE)</f>
        <v>Новосибирская, Новосибирск, МО</v>
      </c>
      <c r="F20" s="259"/>
      <c r="G20" s="259"/>
      <c r="H20" s="255"/>
      <c r="I20" s="255"/>
    </row>
    <row r="21" spans="1:9" ht="12.75">
      <c r="A21" s="262"/>
      <c r="B21" s="255"/>
      <c r="C21" s="258"/>
      <c r="D21" s="258"/>
      <c r="E21" s="258"/>
      <c r="F21" s="259"/>
      <c r="G21" s="259"/>
      <c r="H21" s="255"/>
      <c r="I21" s="255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05" t="str">
        <f>HYPERLINK('пр.взвешивания'!E3)</f>
        <v>в.к. 64  кг.</v>
      </c>
    </row>
    <row r="28" ht="12.75">
      <c r="C28" s="14" t="s">
        <v>25</v>
      </c>
    </row>
    <row r="29" spans="1:9" ht="12.75">
      <c r="A29" s="255" t="s">
        <v>30</v>
      </c>
      <c r="B29" s="255" t="s">
        <v>0</v>
      </c>
      <c r="C29" s="242" t="s">
        <v>1</v>
      </c>
      <c r="D29" s="255" t="s">
        <v>2</v>
      </c>
      <c r="E29" s="255" t="s">
        <v>3</v>
      </c>
      <c r="F29" s="255" t="s">
        <v>14</v>
      </c>
      <c r="G29" s="255" t="s">
        <v>15</v>
      </c>
      <c r="H29" s="255" t="s">
        <v>16</v>
      </c>
      <c r="I29" s="255" t="s">
        <v>17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256"/>
      <c r="B31" s="255">
        <v>4</v>
      </c>
      <c r="C31" s="258" t="str">
        <f>VLOOKUP(B31,'пр.взвешивания'!B1:C64,2,FALSE)</f>
        <v>ЛЯЛИНА Екатерина Дмитриевна</v>
      </c>
      <c r="D31" s="258" t="str">
        <f>VLOOKUP(B31,'пр.взвешивания'!B1:G66,3,FALSE)</f>
        <v>24.01.1993 КМС</v>
      </c>
      <c r="E31" s="258" t="str">
        <f>VLOOKUP(B31,'пр.взвешивания'!B1:H66,5,FALSE)</f>
        <v>МОСКВА</v>
      </c>
      <c r="F31" s="259"/>
      <c r="G31" s="260"/>
      <c r="H31" s="261"/>
      <c r="I31" s="255"/>
    </row>
    <row r="32" spans="1:9" ht="12.75">
      <c r="A32" s="256"/>
      <c r="B32" s="255"/>
      <c r="C32" s="258"/>
      <c r="D32" s="258"/>
      <c r="E32" s="258"/>
      <c r="F32" s="259"/>
      <c r="G32" s="259"/>
      <c r="H32" s="261"/>
      <c r="I32" s="255"/>
    </row>
    <row r="33" spans="1:9" ht="12.75">
      <c r="A33" s="262"/>
      <c r="B33" s="255">
        <v>16</v>
      </c>
      <c r="C33" s="258" t="str">
        <f>VLOOKUP(B33,'пр.взвешивания'!B1:C64,2,FALSE)</f>
        <v>РИ Айко Чангиевна</v>
      </c>
      <c r="D33" s="258" t="str">
        <f>VLOOKUP(B33,'пр.взвешивания'!B1:G68,3,FALSE)</f>
        <v>16.02.1994 кмс</v>
      </c>
      <c r="E33" s="258" t="str">
        <f>VLOOKUP(B33,'пр.взвешивания'!B1:H68,5,FALSE)</f>
        <v>Новосибирская Новосибирск МО</v>
      </c>
      <c r="F33" s="259"/>
      <c r="G33" s="259"/>
      <c r="H33" s="255"/>
      <c r="I33" s="255"/>
    </row>
    <row r="34" spans="1:9" ht="12.75">
      <c r="A34" s="262"/>
      <c r="B34" s="255"/>
      <c r="C34" s="258"/>
      <c r="D34" s="258"/>
      <c r="E34" s="258"/>
      <c r="F34" s="259"/>
      <c r="G34" s="259"/>
      <c r="H34" s="255"/>
      <c r="I34" s="255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zoomScalePageLayoutView="0" workbookViewId="0" topLeftCell="A217">
      <selection activeCell="A221" sqref="A221:H22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63" t="s">
        <v>35</v>
      </c>
      <c r="B1" s="263"/>
      <c r="C1" s="263"/>
      <c r="D1" s="263"/>
      <c r="E1" s="263"/>
      <c r="F1" s="263"/>
      <c r="G1" s="263"/>
      <c r="H1" s="263"/>
      <c r="I1" s="7"/>
    </row>
    <row r="2" spans="1:9" ht="18.75" customHeight="1">
      <c r="A2" s="16" t="s">
        <v>9</v>
      </c>
      <c r="B2" s="6" t="s">
        <v>18</v>
      </c>
      <c r="C2" s="6"/>
      <c r="D2" s="6"/>
      <c r="E2" s="105" t="str">
        <f>HYPERLINK('пр.взвешивания'!E3)</f>
        <v>в.к. 64  кг.</v>
      </c>
      <c r="F2" s="6"/>
      <c r="G2" s="6"/>
      <c r="H2" s="6"/>
      <c r="I2" s="7"/>
    </row>
    <row r="3" spans="1:8" ht="12.75" customHeight="1">
      <c r="A3" s="255" t="s">
        <v>0</v>
      </c>
      <c r="B3" s="255" t="s">
        <v>1</v>
      </c>
      <c r="C3" s="255" t="s">
        <v>2</v>
      </c>
      <c r="D3" s="255" t="s">
        <v>3</v>
      </c>
      <c r="E3" s="255" t="s">
        <v>14</v>
      </c>
      <c r="F3" s="255" t="s">
        <v>15</v>
      </c>
      <c r="G3" s="255" t="s">
        <v>16</v>
      </c>
      <c r="H3" s="255" t="s">
        <v>17</v>
      </c>
    </row>
    <row r="4" spans="1:8" ht="12.75" customHeight="1">
      <c r="A4" s="241"/>
      <c r="B4" s="241"/>
      <c r="C4" s="241"/>
      <c r="D4" s="241"/>
      <c r="E4" s="241"/>
      <c r="F4" s="241"/>
      <c r="G4" s="241"/>
      <c r="H4" s="241"/>
    </row>
    <row r="5" spans="1:8" ht="12.75" customHeight="1">
      <c r="A5" s="255">
        <v>1</v>
      </c>
      <c r="B5" s="266" t="str">
        <f>VLOOKUP(A5,'пр.взвешивания'!B6:E41,2,FALSE)</f>
        <v>БЕЛИНСКАЯ Виктория Алишановна</v>
      </c>
      <c r="C5" s="268" t="str">
        <f>VLOOKUP(A5,'пр.взвешивания'!B6:F41,3,FALSE)</f>
        <v>05.01.1995 КМС</v>
      </c>
      <c r="D5" s="268" t="str">
        <f>VLOOKUP(A5,'пр.взвешивания'!B6:G41,4,FALSE)</f>
        <v>ПФО</v>
      </c>
      <c r="E5" s="259"/>
      <c r="F5" s="260"/>
      <c r="G5" s="261"/>
      <c r="H5" s="255"/>
    </row>
    <row r="6" spans="1:8" ht="12.75" customHeight="1">
      <c r="A6" s="255"/>
      <c r="B6" s="267"/>
      <c r="C6" s="255"/>
      <c r="D6" s="255"/>
      <c r="E6" s="259"/>
      <c r="F6" s="259"/>
      <c r="G6" s="261"/>
      <c r="H6" s="255"/>
    </row>
    <row r="7" spans="1:8" ht="12.75" customHeight="1">
      <c r="A7" s="241">
        <v>2</v>
      </c>
      <c r="B7" s="266" t="str">
        <f>VLOOKUP(A7,'пр.взвешивания'!B6:E43,2,FALSE)</f>
        <v>МЕНЯЙКИНА Кристина Евгеньевна</v>
      </c>
      <c r="C7" s="268" t="str">
        <f>VLOOKUP(A7,'пр.взвешивания'!B6:F43,3,FALSE)</f>
        <v>19.04.1994, КМС</v>
      </c>
      <c r="D7" s="268" t="str">
        <f>VLOOKUP(A7,'пр.взвешивания'!B6:G43,4,FALSE)</f>
        <v>СФО</v>
      </c>
      <c r="E7" s="275"/>
      <c r="F7" s="275"/>
      <c r="G7" s="241"/>
      <c r="H7" s="241"/>
    </row>
    <row r="8" spans="1:8" ht="12.75" customHeight="1" thickBot="1">
      <c r="A8" s="272"/>
      <c r="B8" s="273"/>
      <c r="C8" s="274"/>
      <c r="D8" s="274"/>
      <c r="E8" s="276"/>
      <c r="F8" s="276"/>
      <c r="G8" s="272"/>
      <c r="H8" s="272"/>
    </row>
    <row r="9" spans="1:8" ht="12.75" customHeight="1">
      <c r="A9" s="255">
        <v>5</v>
      </c>
      <c r="B9" s="278" t="str">
        <f>VLOOKUP(A9,'пр.взвешивания'!B6:E45,2,FALSE)</f>
        <v>МАРТЫНОВА Дарья Игоревна</v>
      </c>
      <c r="C9" s="279" t="str">
        <f>VLOOKUP(A9,'пр.взвешивания'!B6:F45,3,FALSE)</f>
        <v>22.06.1994 КМС</v>
      </c>
      <c r="D9" s="279" t="str">
        <f>VLOOKUP(A9,'пр.взвешивания'!B6:G45,4,FALSE)</f>
        <v>ПФО</v>
      </c>
      <c r="E9" s="259"/>
      <c r="F9" s="260"/>
      <c r="G9" s="261"/>
      <c r="H9" s="255"/>
    </row>
    <row r="10" spans="1:8" ht="12.75" customHeight="1">
      <c r="A10" s="255"/>
      <c r="B10" s="267"/>
      <c r="C10" s="255"/>
      <c r="D10" s="255"/>
      <c r="E10" s="259"/>
      <c r="F10" s="259"/>
      <c r="G10" s="261"/>
      <c r="H10" s="255"/>
    </row>
    <row r="11" spans="1:8" ht="12.75" customHeight="1">
      <c r="A11" s="241">
        <v>4</v>
      </c>
      <c r="B11" s="266" t="str">
        <f>VLOOKUP(A11,'пр.взвешивания'!B6:E47,2,FALSE)</f>
        <v>ЛЯЛИНА Екатерина Дмитриевна</v>
      </c>
      <c r="C11" s="268" t="str">
        <f>VLOOKUP(A11,'пр.взвешивания'!B6:F47,3,FALSE)</f>
        <v>24.01.1993 КМС</v>
      </c>
      <c r="D11" s="268" t="str">
        <f>VLOOKUP(A11,'пр.взвешивания'!B6:G47,4,FALSE)</f>
        <v>МОС</v>
      </c>
      <c r="E11" s="275"/>
      <c r="F11" s="275"/>
      <c r="G11" s="241"/>
      <c r="H11" s="241"/>
    </row>
    <row r="12" spans="1:8" ht="12.75" customHeight="1" thickBot="1">
      <c r="A12" s="272"/>
      <c r="B12" s="273"/>
      <c r="C12" s="274"/>
      <c r="D12" s="274"/>
      <c r="E12" s="276"/>
      <c r="F12" s="276"/>
      <c r="G12" s="272"/>
      <c r="H12" s="272"/>
    </row>
    <row r="13" spans="1:8" ht="12.75" customHeight="1">
      <c r="A13" s="241">
        <v>3</v>
      </c>
      <c r="B13" s="280" t="str">
        <f>VLOOKUP(A13,'пр.взвешивания'!B6:E49,2,FALSE)</f>
        <v>РАННЕВА Виктория Сергеевна</v>
      </c>
      <c r="C13" s="282" t="str">
        <f>VLOOKUP(A13,'пр.взвешивания'!B6:F49,3,FALSE)</f>
        <v>28.09.1994 КМС</v>
      </c>
      <c r="D13" s="282" t="str">
        <f>VLOOKUP(A13,'пр.взвешивания'!B6:G49,4,FALSE)</f>
        <v>С-П</v>
      </c>
      <c r="E13" s="241" t="s">
        <v>32</v>
      </c>
      <c r="F13" s="275"/>
      <c r="G13" s="241"/>
      <c r="H13" s="241"/>
    </row>
    <row r="14" spans="1:8" ht="12.75" customHeight="1" thickBot="1">
      <c r="A14" s="272"/>
      <c r="B14" s="281"/>
      <c r="C14" s="274"/>
      <c r="D14" s="274"/>
      <c r="E14" s="272"/>
      <c r="F14" s="276"/>
      <c r="G14" s="272"/>
      <c r="H14" s="272"/>
    </row>
    <row r="15" spans="1:8" ht="20.25" customHeight="1">
      <c r="A15" s="16" t="s">
        <v>9</v>
      </c>
      <c r="B15" s="6" t="s">
        <v>19</v>
      </c>
      <c r="C15" s="62"/>
      <c r="D15" s="62"/>
      <c r="E15" s="105" t="str">
        <f>HYPERLINK('пр.взвешивания'!E3)</f>
        <v>в.к. 64  кг.</v>
      </c>
      <c r="F15" s="7"/>
      <c r="G15" s="7"/>
      <c r="H15" s="7"/>
    </row>
    <row r="16" spans="1:8" ht="12.75" customHeight="1">
      <c r="A16" s="255">
        <v>1</v>
      </c>
      <c r="B16" s="266" t="str">
        <f>VLOOKUP(A16,'пр.взвешивания'!B6:E52,2,FALSE)</f>
        <v>БЕЛИНСКАЯ Виктория Алишановна</v>
      </c>
      <c r="C16" s="268" t="str">
        <f>VLOOKUP(A16,'пр.взвешивания'!B6:F52,3,FALSE)</f>
        <v>05.01.1995 КМС</v>
      </c>
      <c r="D16" s="268" t="str">
        <f>VLOOKUP(A16,'пр.взвешивания'!B6:G52,4,FALSE)</f>
        <v>ПФО</v>
      </c>
      <c r="E16" s="259"/>
      <c r="F16" s="260"/>
      <c r="G16" s="261"/>
      <c r="H16" s="255"/>
    </row>
    <row r="17" spans="1:8" ht="12.75" customHeight="1">
      <c r="A17" s="255"/>
      <c r="B17" s="267"/>
      <c r="C17" s="255"/>
      <c r="D17" s="255"/>
      <c r="E17" s="259"/>
      <c r="F17" s="259"/>
      <c r="G17" s="261"/>
      <c r="H17" s="255"/>
    </row>
    <row r="18" spans="1:8" ht="12.75" customHeight="1">
      <c r="A18" s="241">
        <v>3</v>
      </c>
      <c r="B18" s="266" t="str">
        <f>VLOOKUP(A18,'пр.взвешивания'!B6:E54,2,FALSE)</f>
        <v>РАННЕВА Виктория Сергеевна</v>
      </c>
      <c r="C18" s="268" t="str">
        <f>VLOOKUP(A18,'пр.взвешивания'!B6:F54,3,FALSE)</f>
        <v>28.09.1994 КМС</v>
      </c>
      <c r="D18" s="268" t="str">
        <f>VLOOKUP(A18,'пр.взвешивания'!B6:G54,4,FALSE)</f>
        <v>С-П</v>
      </c>
      <c r="E18" s="275"/>
      <c r="F18" s="275"/>
      <c r="G18" s="241"/>
      <c r="H18" s="241"/>
    </row>
    <row r="19" spans="1:8" ht="12.75" customHeight="1" thickBot="1">
      <c r="A19" s="272"/>
      <c r="B19" s="273"/>
      <c r="C19" s="274"/>
      <c r="D19" s="274"/>
      <c r="E19" s="276"/>
      <c r="F19" s="276"/>
      <c r="G19" s="272"/>
      <c r="H19" s="272"/>
    </row>
    <row r="20" spans="1:8" ht="12.75" customHeight="1">
      <c r="A20" s="255">
        <v>2</v>
      </c>
      <c r="B20" s="278" t="str">
        <f>VLOOKUP(A20,'пр.взвешивания'!B6:E56,2,FALSE)</f>
        <v>МЕНЯЙКИНА Кристина Евгеньевна</v>
      </c>
      <c r="C20" s="279" t="str">
        <f>VLOOKUP(A20,'пр.взвешивания'!B6:F56,3,FALSE)</f>
        <v>19.04.1994, КМС</v>
      </c>
      <c r="D20" s="279" t="str">
        <f>VLOOKUP(A20,'пр.взвешивания'!B6:G56,4,FALSE)</f>
        <v>СФО</v>
      </c>
      <c r="E20" s="259"/>
      <c r="F20" s="260"/>
      <c r="G20" s="261"/>
      <c r="H20" s="255"/>
    </row>
    <row r="21" spans="1:8" ht="12.75" customHeight="1">
      <c r="A21" s="255"/>
      <c r="B21" s="267"/>
      <c r="C21" s="255"/>
      <c r="D21" s="255"/>
      <c r="E21" s="259"/>
      <c r="F21" s="259"/>
      <c r="G21" s="261"/>
      <c r="H21" s="255"/>
    </row>
    <row r="22" spans="1:8" ht="12.75" customHeight="1">
      <c r="A22" s="241">
        <v>4</v>
      </c>
      <c r="B22" s="266" t="str">
        <f>VLOOKUP(A22,'пр.взвешивания'!B6:E58,2,FALSE)</f>
        <v>ЛЯЛИНА Екатерина Дмитриевна</v>
      </c>
      <c r="C22" s="268" t="str">
        <f>VLOOKUP(A22,'пр.взвешивания'!B6:F58,3,FALSE)</f>
        <v>24.01.1993 КМС</v>
      </c>
      <c r="D22" s="268" t="str">
        <f>VLOOKUP(A22,'пр.взвешивания'!B6:G58,4,FALSE)</f>
        <v>МОС</v>
      </c>
      <c r="E22" s="275"/>
      <c r="F22" s="275"/>
      <c r="G22" s="241"/>
      <c r="H22" s="241"/>
    </row>
    <row r="23" spans="1:8" ht="12.75" customHeight="1" thickBot="1">
      <c r="A23" s="272"/>
      <c r="B23" s="273"/>
      <c r="C23" s="274"/>
      <c r="D23" s="274"/>
      <c r="E23" s="276"/>
      <c r="F23" s="276"/>
      <c r="G23" s="272"/>
      <c r="H23" s="272"/>
    </row>
    <row r="24" spans="1:8" ht="12.75" customHeight="1">
      <c r="A24" s="241">
        <v>5</v>
      </c>
      <c r="B24" s="280" t="str">
        <f>VLOOKUP(A24,'пр.взвешивания'!B6:E60,2,FALSE)</f>
        <v>МАРТЫНОВА Дарья Игоревна</v>
      </c>
      <c r="C24" s="282" t="str">
        <f>VLOOKUP(A24,'пр.взвешивания'!B6:F60,3,FALSE)</f>
        <v>22.06.1994 КМС</v>
      </c>
      <c r="D24" s="282" t="str">
        <f>VLOOKUP(A24,'пр.взвешивания'!B6:G60,4,FALSE)</f>
        <v>ПФО</v>
      </c>
      <c r="E24" s="241" t="s">
        <v>32</v>
      </c>
      <c r="F24" s="275"/>
      <c r="G24" s="241"/>
      <c r="H24" s="241"/>
    </row>
    <row r="25" spans="1:8" ht="12.75" customHeight="1" thickBot="1">
      <c r="A25" s="272"/>
      <c r="B25" s="281"/>
      <c r="C25" s="274"/>
      <c r="D25" s="274"/>
      <c r="E25" s="272"/>
      <c r="F25" s="276"/>
      <c r="G25" s="272"/>
      <c r="H25" s="272"/>
    </row>
    <row r="26" spans="1:8" ht="18.75" customHeight="1">
      <c r="A26" s="16" t="s">
        <v>9</v>
      </c>
      <c r="B26" s="6" t="s">
        <v>20</v>
      </c>
      <c r="C26" s="62"/>
      <c r="D26" s="62"/>
      <c r="E26" s="105" t="str">
        <f>HYPERLINK('пр.взвешивания'!E3)</f>
        <v>в.к. 64  кг.</v>
      </c>
      <c r="F26" s="7"/>
      <c r="G26" s="7"/>
      <c r="H26" s="7"/>
    </row>
    <row r="27" spans="1:8" ht="12.75" customHeight="1">
      <c r="A27" s="255">
        <v>1</v>
      </c>
      <c r="B27" s="266" t="str">
        <f>VLOOKUP(A27,'пр.взвешивания'!B6:E63,2,FALSE)</f>
        <v>БЕЛИНСКАЯ Виктория Алишановна</v>
      </c>
      <c r="C27" s="268" t="str">
        <f>VLOOKUP(A27,'пр.взвешивания'!B6:F63,3,FALSE)</f>
        <v>05.01.1995 КМС</v>
      </c>
      <c r="D27" s="268" t="str">
        <f>VLOOKUP(A27,'пр.взвешивания'!B6:G63,4,FALSE)</f>
        <v>ПФО</v>
      </c>
      <c r="E27" s="259"/>
      <c r="F27" s="260"/>
      <c r="G27" s="261"/>
      <c r="H27" s="255"/>
    </row>
    <row r="28" spans="1:8" ht="12.75" customHeight="1">
      <c r="A28" s="255"/>
      <c r="B28" s="267"/>
      <c r="C28" s="255"/>
      <c r="D28" s="255"/>
      <c r="E28" s="259"/>
      <c r="F28" s="259"/>
      <c r="G28" s="261"/>
      <c r="H28" s="255"/>
    </row>
    <row r="29" spans="1:8" ht="12.75" customHeight="1">
      <c r="A29" s="241">
        <v>4</v>
      </c>
      <c r="B29" s="266" t="str">
        <f>VLOOKUP(A29,'пр.взвешивания'!B6:E65,2,FALSE)</f>
        <v>ЛЯЛИНА Екатерина Дмитриевна</v>
      </c>
      <c r="C29" s="268" t="str">
        <f>VLOOKUP(A29,'пр.взвешивания'!B6:F65,3,FALSE)</f>
        <v>24.01.1993 КМС</v>
      </c>
      <c r="D29" s="268" t="str">
        <f>VLOOKUP(A29,'пр.взвешивания'!B6:G65,4,FALSE)</f>
        <v>МОС</v>
      </c>
      <c r="E29" s="275"/>
      <c r="F29" s="275"/>
      <c r="G29" s="241"/>
      <c r="H29" s="241"/>
    </row>
    <row r="30" spans="1:8" ht="12.75" customHeight="1" thickBot="1">
      <c r="A30" s="272"/>
      <c r="B30" s="273"/>
      <c r="C30" s="274"/>
      <c r="D30" s="274"/>
      <c r="E30" s="276"/>
      <c r="F30" s="276"/>
      <c r="G30" s="272"/>
      <c r="H30" s="272"/>
    </row>
    <row r="31" spans="1:8" ht="12.75" customHeight="1">
      <c r="A31" s="255">
        <v>3</v>
      </c>
      <c r="B31" s="278" t="str">
        <f>VLOOKUP(A31,'пр.взвешивания'!B6:E67,2,FALSE)</f>
        <v>РАННЕВА Виктория Сергеевна</v>
      </c>
      <c r="C31" s="279" t="str">
        <f>VLOOKUP(A31,'пр.взвешивания'!B6:F67,3,FALSE)</f>
        <v>28.09.1994 КМС</v>
      </c>
      <c r="D31" s="279" t="str">
        <f>VLOOKUP(A31,'пр.взвешивания'!B6:G67,4,FALSE)</f>
        <v>С-П</v>
      </c>
      <c r="E31" s="259"/>
      <c r="F31" s="260"/>
      <c r="G31" s="261"/>
      <c r="H31" s="255"/>
    </row>
    <row r="32" spans="1:8" ht="12.75" customHeight="1">
      <c r="A32" s="255"/>
      <c r="B32" s="267"/>
      <c r="C32" s="255"/>
      <c r="D32" s="255"/>
      <c r="E32" s="259"/>
      <c r="F32" s="259"/>
      <c r="G32" s="261"/>
      <c r="H32" s="255"/>
    </row>
    <row r="33" spans="1:8" ht="12.75" customHeight="1">
      <c r="A33" s="241">
        <v>5</v>
      </c>
      <c r="B33" s="266" t="str">
        <f>VLOOKUP(A33,'пр.взвешивания'!B6:E69,2,FALSE)</f>
        <v>МАРТЫНОВА Дарья Игоревна</v>
      </c>
      <c r="C33" s="268" t="str">
        <f>VLOOKUP(A33,'пр.взвешивания'!B6:F69,3,FALSE)</f>
        <v>22.06.1994 КМС</v>
      </c>
      <c r="D33" s="268" t="str">
        <f>VLOOKUP(A33,'пр.взвешивания'!B6:G69,4,FALSE)</f>
        <v>ПФО</v>
      </c>
      <c r="E33" s="275"/>
      <c r="F33" s="275"/>
      <c r="G33" s="241"/>
      <c r="H33" s="241"/>
    </row>
    <row r="34" spans="1:8" ht="12.75" customHeight="1" thickBot="1">
      <c r="A34" s="272"/>
      <c r="B34" s="273"/>
      <c r="C34" s="274"/>
      <c r="D34" s="274"/>
      <c r="E34" s="276"/>
      <c r="F34" s="276"/>
      <c r="G34" s="272"/>
      <c r="H34" s="272"/>
    </row>
    <row r="35" spans="1:8" ht="12.75" customHeight="1">
      <c r="A35" s="241">
        <v>2</v>
      </c>
      <c r="B35" s="280" t="str">
        <f>VLOOKUP(A35,'пр.взвешивания'!B6:E71,2,FALSE)</f>
        <v>МЕНЯЙКИНА Кристина Евгеньевна</v>
      </c>
      <c r="C35" s="282" t="str">
        <f>VLOOKUP(A35,'пр.взвешивания'!B6:F71,3,FALSE)</f>
        <v>19.04.1994, КМС</v>
      </c>
      <c r="D35" s="282" t="str">
        <f>VLOOKUP(A35,'пр.взвешивания'!B6:G71,4,FALSE)</f>
        <v>СФО</v>
      </c>
      <c r="E35" s="241" t="s">
        <v>32</v>
      </c>
      <c r="F35" s="275"/>
      <c r="G35" s="241"/>
      <c r="H35" s="241"/>
    </row>
    <row r="36" spans="1:8" ht="12.75" customHeight="1" thickBot="1">
      <c r="A36" s="272"/>
      <c r="B36" s="281"/>
      <c r="C36" s="274"/>
      <c r="D36" s="274"/>
      <c r="E36" s="272"/>
      <c r="F36" s="276"/>
      <c r="G36" s="272"/>
      <c r="H36" s="272"/>
    </row>
    <row r="37" spans="1:8" ht="18.75" customHeight="1">
      <c r="A37" s="16" t="s">
        <v>9</v>
      </c>
      <c r="B37" s="6" t="s">
        <v>26</v>
      </c>
      <c r="C37" s="62"/>
      <c r="D37" s="62"/>
      <c r="E37" s="105" t="str">
        <f>HYPERLINK('пр.взвешивания'!E3)</f>
        <v>в.к. 64  кг.</v>
      </c>
      <c r="F37" s="7"/>
      <c r="G37" s="7"/>
      <c r="H37" s="7"/>
    </row>
    <row r="38" spans="1:8" ht="12.75" customHeight="1">
      <c r="A38" s="255">
        <v>1</v>
      </c>
      <c r="B38" s="266" t="str">
        <f>VLOOKUP(A38,'пр.взвешивания'!B6:E74,2,FALSE)</f>
        <v>БЕЛИНСКАЯ Виктория Алишановна</v>
      </c>
      <c r="C38" s="268" t="str">
        <f>VLOOKUP(A38,'пр.взвешивания'!B6:F74,3,FALSE)</f>
        <v>05.01.1995 КМС</v>
      </c>
      <c r="D38" s="268" t="str">
        <f>VLOOKUP(A38,'пр.взвешивания'!B6:G74,4,FALSE)</f>
        <v>ПФО</v>
      </c>
      <c r="E38" s="259"/>
      <c r="F38" s="260"/>
      <c r="G38" s="261"/>
      <c r="H38" s="255"/>
    </row>
    <row r="39" spans="1:8" ht="12.75" customHeight="1">
      <c r="A39" s="255"/>
      <c r="B39" s="267"/>
      <c r="C39" s="255"/>
      <c r="D39" s="255"/>
      <c r="E39" s="259"/>
      <c r="F39" s="259"/>
      <c r="G39" s="261"/>
      <c r="H39" s="255"/>
    </row>
    <row r="40" spans="1:8" ht="12.75" customHeight="1">
      <c r="A40" s="241">
        <v>5</v>
      </c>
      <c r="B40" s="266" t="str">
        <f>VLOOKUP(A40,'пр.взвешивания'!B6:E76,2,FALSE)</f>
        <v>МАРТЫНОВА Дарья Игоревна</v>
      </c>
      <c r="C40" s="268" t="str">
        <f>VLOOKUP(A40,'пр.взвешивания'!B6:F76,3,FALSE)</f>
        <v>22.06.1994 КМС</v>
      </c>
      <c r="D40" s="268" t="str">
        <f>VLOOKUP(A40,'пр.взвешивания'!B6:G76,4,FALSE)</f>
        <v>ПФО</v>
      </c>
      <c r="E40" s="275"/>
      <c r="F40" s="275"/>
      <c r="G40" s="241"/>
      <c r="H40" s="241"/>
    </row>
    <row r="41" spans="1:8" ht="12.75" customHeight="1" thickBot="1">
      <c r="A41" s="272"/>
      <c r="B41" s="273"/>
      <c r="C41" s="274"/>
      <c r="D41" s="274"/>
      <c r="E41" s="276"/>
      <c r="F41" s="276"/>
      <c r="G41" s="272"/>
      <c r="H41" s="272"/>
    </row>
    <row r="42" spans="1:8" ht="12.75" customHeight="1">
      <c r="A42" s="255">
        <v>3</v>
      </c>
      <c r="B42" s="278" t="str">
        <f>VLOOKUP(A42,'пр.взвешивания'!B6:E78,2,FALSE)</f>
        <v>РАННЕВА Виктория Сергеевна</v>
      </c>
      <c r="C42" s="279" t="str">
        <f>VLOOKUP(A42,'пр.взвешивания'!B6:F78,3,FALSE)</f>
        <v>28.09.1994 КМС</v>
      </c>
      <c r="D42" s="279" t="str">
        <f>VLOOKUP(A42,'пр.взвешивания'!B6:G78,4,FALSE)</f>
        <v>С-П</v>
      </c>
      <c r="E42" s="259"/>
      <c r="F42" s="260"/>
      <c r="G42" s="261"/>
      <c r="H42" s="255"/>
    </row>
    <row r="43" spans="1:8" ht="12.75" customHeight="1">
      <c r="A43" s="255"/>
      <c r="B43" s="267"/>
      <c r="C43" s="255"/>
      <c r="D43" s="255"/>
      <c r="E43" s="259"/>
      <c r="F43" s="259"/>
      <c r="G43" s="261"/>
      <c r="H43" s="255"/>
    </row>
    <row r="44" spans="1:8" ht="12.75" customHeight="1">
      <c r="A44" s="241">
        <v>2</v>
      </c>
      <c r="B44" s="266" t="str">
        <f>VLOOKUP(A44,'пр.взвешивания'!B6:E80,2,FALSE)</f>
        <v>МЕНЯЙКИНА Кристина Евгеньевна</v>
      </c>
      <c r="C44" s="268" t="str">
        <f>VLOOKUP(A44,'пр.взвешивания'!B6:F80,3,FALSE)</f>
        <v>19.04.1994, КМС</v>
      </c>
      <c r="D44" s="268" t="str">
        <f>VLOOKUP(A44,'пр.взвешивания'!B6:G80,4,FALSE)</f>
        <v>СФО</v>
      </c>
      <c r="E44" s="275"/>
      <c r="F44" s="275"/>
      <c r="G44" s="241"/>
      <c r="H44" s="241"/>
    </row>
    <row r="45" spans="1:8" ht="12.75" customHeight="1" thickBot="1">
      <c r="A45" s="272"/>
      <c r="B45" s="273"/>
      <c r="C45" s="274"/>
      <c r="D45" s="274"/>
      <c r="E45" s="276"/>
      <c r="F45" s="276"/>
      <c r="G45" s="272"/>
      <c r="H45" s="272"/>
    </row>
    <row r="46" spans="1:8" ht="12.75" customHeight="1">
      <c r="A46" s="241">
        <v>4</v>
      </c>
      <c r="B46" s="280" t="str">
        <f>VLOOKUP(A46,'пр.взвешивания'!B6:E82,2,FALSE)</f>
        <v>ЛЯЛИНА Екатерина Дмитриевна</v>
      </c>
      <c r="C46" s="282" t="str">
        <f>VLOOKUP(A46,'пр.взвешивания'!B6:F82,3,FALSE)</f>
        <v>24.01.1993 КМС</v>
      </c>
      <c r="D46" s="282" t="str">
        <f>VLOOKUP(A46,'пр.взвешивания'!B6:G82,4,FALSE)</f>
        <v>МОС</v>
      </c>
      <c r="E46" s="241" t="s">
        <v>32</v>
      </c>
      <c r="F46" s="275"/>
      <c r="G46" s="241"/>
      <c r="H46" s="241"/>
    </row>
    <row r="47" spans="1:8" ht="12.75" customHeight="1" thickBot="1">
      <c r="A47" s="272"/>
      <c r="B47" s="281"/>
      <c r="C47" s="274"/>
      <c r="D47" s="274"/>
      <c r="E47" s="272"/>
      <c r="F47" s="276"/>
      <c r="G47" s="272"/>
      <c r="H47" s="272"/>
    </row>
    <row r="48" spans="1:8" ht="19.5" customHeight="1">
      <c r="A48" s="16" t="s">
        <v>9</v>
      </c>
      <c r="B48" s="6" t="s">
        <v>27</v>
      </c>
      <c r="C48" s="62"/>
      <c r="D48" s="62"/>
      <c r="E48" s="105" t="str">
        <f>HYPERLINK('пр.взвешивания'!E3)</f>
        <v>в.к. 64  кг.</v>
      </c>
      <c r="F48" s="7"/>
      <c r="G48" s="7"/>
      <c r="H48" s="7"/>
    </row>
    <row r="49" spans="1:8" ht="12.75" customHeight="1">
      <c r="A49" s="255">
        <v>5</v>
      </c>
      <c r="B49" s="266" t="str">
        <f>VLOOKUP(A49,'пр.взвешивания'!B6:E85,2,FALSE)</f>
        <v>МАРТЫНОВА Дарья Игоревна</v>
      </c>
      <c r="C49" s="268" t="str">
        <f>VLOOKUP(A49,'пр.взвешивания'!B6:F85,3,FALSE)</f>
        <v>22.06.1994 КМС</v>
      </c>
      <c r="D49" s="268" t="str">
        <f>VLOOKUP(A49,'пр.взвешивания'!B6:G85,4,FALSE)</f>
        <v>ПФО</v>
      </c>
      <c r="E49" s="259"/>
      <c r="F49" s="260"/>
      <c r="G49" s="261"/>
      <c r="H49" s="255"/>
    </row>
    <row r="50" spans="1:8" ht="12.75" customHeight="1">
      <c r="A50" s="255"/>
      <c r="B50" s="267"/>
      <c r="C50" s="255"/>
      <c r="D50" s="255"/>
      <c r="E50" s="259"/>
      <c r="F50" s="259"/>
      <c r="G50" s="261"/>
      <c r="H50" s="255"/>
    </row>
    <row r="51" spans="1:8" ht="12.75" customHeight="1">
      <c r="A51" s="241">
        <v>2</v>
      </c>
      <c r="B51" s="266" t="str">
        <f>VLOOKUP(A51,'пр.взвешивания'!B6:E87,2,FALSE)</f>
        <v>МЕНЯЙКИНА Кристина Евгеньевна</v>
      </c>
      <c r="C51" s="268" t="str">
        <f>VLOOKUP(A51,'пр.взвешивания'!B6:F87,3,FALSE)</f>
        <v>19.04.1994, КМС</v>
      </c>
      <c r="D51" s="268" t="str">
        <f>VLOOKUP(A51,'пр.взвешивания'!B6:G87,4,FALSE)</f>
        <v>СФО</v>
      </c>
      <c r="E51" s="275"/>
      <c r="F51" s="275"/>
      <c r="G51" s="241"/>
      <c r="H51" s="241"/>
    </row>
    <row r="52" spans="1:8" ht="12.75" customHeight="1" thickBot="1">
      <c r="A52" s="272"/>
      <c r="B52" s="273"/>
      <c r="C52" s="274"/>
      <c r="D52" s="274"/>
      <c r="E52" s="276"/>
      <c r="F52" s="276"/>
      <c r="G52" s="272"/>
      <c r="H52" s="272"/>
    </row>
    <row r="53" spans="1:8" ht="12.75" customHeight="1">
      <c r="A53" s="255">
        <v>4</v>
      </c>
      <c r="B53" s="278" t="str">
        <f>VLOOKUP(A53,'пр.взвешивания'!B6:E89,2,FALSE)</f>
        <v>ЛЯЛИНА Екатерина Дмитриевна</v>
      </c>
      <c r="C53" s="279" t="str">
        <f>VLOOKUP(A53,'пр.взвешивания'!B6:F89,3,FALSE)</f>
        <v>24.01.1993 КМС</v>
      </c>
      <c r="D53" s="279" t="str">
        <f>VLOOKUP(A53,'пр.взвешивания'!B6:G89,4,FALSE)</f>
        <v>МОС</v>
      </c>
      <c r="E53" s="259"/>
      <c r="F53" s="260"/>
      <c r="G53" s="261"/>
      <c r="H53" s="255"/>
    </row>
    <row r="54" spans="1:8" ht="12.75" customHeight="1">
      <c r="A54" s="255"/>
      <c r="B54" s="267"/>
      <c r="C54" s="255"/>
      <c r="D54" s="255"/>
      <c r="E54" s="259"/>
      <c r="F54" s="259"/>
      <c r="G54" s="261"/>
      <c r="H54" s="255"/>
    </row>
    <row r="55" spans="1:8" ht="12.75" customHeight="1">
      <c r="A55" s="241">
        <v>3</v>
      </c>
      <c r="B55" s="266" t="str">
        <f>VLOOKUP(A55,'пр.взвешивания'!B6:E91,2,FALSE)</f>
        <v>РАННЕВА Виктория Сергеевна</v>
      </c>
      <c r="C55" s="268" t="str">
        <f>VLOOKUP(A55,'пр.взвешивания'!B6:F91,3,FALSE)</f>
        <v>28.09.1994 КМС</v>
      </c>
      <c r="D55" s="268" t="str">
        <f>VLOOKUP(A55,'пр.взвешивания'!B6:G91,4,FALSE)</f>
        <v>С-П</v>
      </c>
      <c r="E55" s="275"/>
      <c r="F55" s="275"/>
      <c r="G55" s="241"/>
      <c r="H55" s="241"/>
    </row>
    <row r="56" spans="1:8" ht="12.75" customHeight="1" thickBot="1">
      <c r="A56" s="272"/>
      <c r="B56" s="273"/>
      <c r="C56" s="274"/>
      <c r="D56" s="274"/>
      <c r="E56" s="276"/>
      <c r="F56" s="276"/>
      <c r="G56" s="272"/>
      <c r="H56" s="272"/>
    </row>
    <row r="57" spans="1:8" ht="12.75" customHeight="1">
      <c r="A57" s="241">
        <v>1</v>
      </c>
      <c r="B57" s="280" t="str">
        <f>VLOOKUP(A57,'пр.взвешивания'!B6:E93,2,FALSE)</f>
        <v>БЕЛИНСКАЯ Виктория Алишановна</v>
      </c>
      <c r="C57" s="282" t="str">
        <f>VLOOKUP(A57,'пр.взвешивания'!B6:F93,3,FALSE)</f>
        <v>05.01.1995 КМС</v>
      </c>
      <c r="D57" s="282" t="str">
        <f>VLOOKUP(A57,'пр.взвешивания'!B6:G93,4,FALSE)</f>
        <v>ПФО</v>
      </c>
      <c r="E57" s="241" t="s">
        <v>32</v>
      </c>
      <c r="F57" s="275"/>
      <c r="G57" s="241"/>
      <c r="H57" s="241"/>
    </row>
    <row r="58" spans="1:8" ht="12.75" customHeight="1" thickBot="1">
      <c r="A58" s="272"/>
      <c r="B58" s="281"/>
      <c r="C58" s="274"/>
      <c r="D58" s="274"/>
      <c r="E58" s="272"/>
      <c r="F58" s="276"/>
      <c r="G58" s="272"/>
      <c r="H58" s="272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263" t="s">
        <v>35</v>
      </c>
      <c r="B62" s="263"/>
      <c r="C62" s="263"/>
      <c r="D62" s="263"/>
      <c r="E62" s="263"/>
      <c r="F62" s="263"/>
      <c r="G62" s="263"/>
      <c r="H62" s="263"/>
    </row>
    <row r="63" spans="1:8" ht="26.25" customHeight="1">
      <c r="A63" s="16" t="s">
        <v>10</v>
      </c>
      <c r="B63" s="6" t="s">
        <v>18</v>
      </c>
      <c r="C63" s="6"/>
      <c r="D63" s="6"/>
      <c r="E63" s="105" t="str">
        <f>HYPERLINK('пр.взвешивания'!E3)</f>
        <v>в.к. 64  кг.</v>
      </c>
      <c r="F63" s="6"/>
      <c r="G63" s="6"/>
      <c r="H63" s="6"/>
    </row>
    <row r="64" spans="1:8" ht="12.75" customHeight="1">
      <c r="A64" s="255" t="s">
        <v>0</v>
      </c>
      <c r="B64" s="255" t="s">
        <v>1</v>
      </c>
      <c r="C64" s="255" t="s">
        <v>2</v>
      </c>
      <c r="D64" s="255" t="s">
        <v>3</v>
      </c>
      <c r="E64" s="255" t="s">
        <v>14</v>
      </c>
      <c r="F64" s="255" t="s">
        <v>15</v>
      </c>
      <c r="G64" s="255" t="s">
        <v>16</v>
      </c>
      <c r="H64" s="255" t="s">
        <v>17</v>
      </c>
    </row>
    <row r="65" spans="1:8" ht="12.75" customHeight="1">
      <c r="A65" s="241"/>
      <c r="B65" s="241"/>
      <c r="C65" s="241"/>
      <c r="D65" s="241"/>
      <c r="E65" s="241"/>
      <c r="F65" s="241"/>
      <c r="G65" s="241"/>
      <c r="H65" s="241"/>
    </row>
    <row r="66" spans="1:8" ht="12.75" customHeight="1">
      <c r="A66" s="255">
        <v>6</v>
      </c>
      <c r="B66" s="266" t="str">
        <f>VLOOKUP(A66,'пр.взвешивания'!B6:E102,2,FALSE)</f>
        <v>ГОРНОСТАЕВА Валерия Владимировна</v>
      </c>
      <c r="C66" s="268" t="str">
        <f>VLOOKUP(A66,'пр.взвешивания'!B6:F102,3,FALSE)</f>
        <v>31.10.1994 КМС</v>
      </c>
      <c r="D66" s="268" t="str">
        <f>VLOOKUP(A66,'пр.взвешивания'!B6:G102,4,FALSE)</f>
        <v>ЦФО</v>
      </c>
      <c r="E66" s="259"/>
      <c r="F66" s="260"/>
      <c r="G66" s="261"/>
      <c r="H66" s="255"/>
    </row>
    <row r="67" spans="1:8" ht="12.75" customHeight="1">
      <c r="A67" s="255"/>
      <c r="B67" s="267"/>
      <c r="C67" s="255"/>
      <c r="D67" s="255"/>
      <c r="E67" s="259"/>
      <c r="F67" s="259"/>
      <c r="G67" s="261"/>
      <c r="H67" s="255"/>
    </row>
    <row r="68" spans="1:8" ht="12.75" customHeight="1">
      <c r="A68" s="241">
        <v>7</v>
      </c>
      <c r="B68" s="266" t="str">
        <f>VLOOKUP(A68,'пр.взвешивания'!B6:E104,2,FALSE)</f>
        <v>КУЛАХМЕТОВА Эльмира Зайнуловна</v>
      </c>
      <c r="C68" s="268" t="str">
        <f>VLOOKUP(A68,'пр.взвешивания'!B6:F104,3,FALSE)</f>
        <v>05.07.1994 КМС</v>
      </c>
      <c r="D68" s="268" t="str">
        <f>VLOOKUP(A68,'пр.взвешивания'!B6:G104,4,FALSE)</f>
        <v>УФО</v>
      </c>
      <c r="E68" s="275"/>
      <c r="F68" s="275"/>
      <c r="G68" s="241"/>
      <c r="H68" s="241"/>
    </row>
    <row r="69" spans="1:8" ht="13.5" thickBot="1">
      <c r="A69" s="272"/>
      <c r="B69" s="273"/>
      <c r="C69" s="274"/>
      <c r="D69" s="274"/>
      <c r="E69" s="276"/>
      <c r="F69" s="276"/>
      <c r="G69" s="272"/>
      <c r="H69" s="272"/>
    </row>
    <row r="70" spans="1:8" ht="12.75" customHeight="1">
      <c r="A70" s="255">
        <v>9</v>
      </c>
      <c r="B70" s="278" t="str">
        <f>VLOOKUP(A70,'пр.взвешивания'!B6:E106,2,FALSE)</f>
        <v>СОСУКЕВИЧ Марина Павловна</v>
      </c>
      <c r="C70" s="279" t="str">
        <f>VLOOKUP(A70,'пр.взвешивания'!B6:F106,3,FALSE)</f>
        <v>15.06.1994, КМС</v>
      </c>
      <c r="D70" s="279" t="str">
        <f>VLOOKUP(A70,'пр.взвешивания'!B6:G106,4,FALSE)</f>
        <v>СФО</v>
      </c>
      <c r="E70" s="259"/>
      <c r="F70" s="260"/>
      <c r="G70" s="261"/>
      <c r="H70" s="255"/>
    </row>
    <row r="71" spans="1:8" ht="12.75">
      <c r="A71" s="255"/>
      <c r="B71" s="267"/>
      <c r="C71" s="255"/>
      <c r="D71" s="255"/>
      <c r="E71" s="259"/>
      <c r="F71" s="259"/>
      <c r="G71" s="261"/>
      <c r="H71" s="255"/>
    </row>
    <row r="72" spans="1:8" ht="12.75" customHeight="1">
      <c r="A72" s="241">
        <v>8</v>
      </c>
      <c r="B72" s="266" t="str">
        <f>VLOOKUP(A72,'пр.взвешивания'!B6:E108,2,FALSE)</f>
        <v>ЧЕРНЕВА Елена Александровна</v>
      </c>
      <c r="C72" s="268" t="str">
        <f>VLOOKUP(A72,'пр.взвешивания'!B6:F108,3,FALSE)</f>
        <v>18.02.94 кмс</v>
      </c>
      <c r="D72" s="268" t="str">
        <f>VLOOKUP(A72,'пр.взвешивания'!B6:G108,4,FALSE)</f>
        <v>ПФО</v>
      </c>
      <c r="E72" s="275"/>
      <c r="F72" s="275"/>
      <c r="G72" s="241"/>
      <c r="H72" s="241"/>
    </row>
    <row r="73" spans="1:8" ht="13.5" thickBot="1">
      <c r="A73" s="272"/>
      <c r="B73" s="273"/>
      <c r="C73" s="274"/>
      <c r="D73" s="274"/>
      <c r="E73" s="276"/>
      <c r="F73" s="276"/>
      <c r="G73" s="272"/>
      <c r="H73" s="272"/>
    </row>
    <row r="74" spans="1:8" ht="22.5" customHeight="1">
      <c r="A74" s="16" t="s">
        <v>10</v>
      </c>
      <c r="B74" s="6" t="s">
        <v>19</v>
      </c>
      <c r="C74" s="7"/>
      <c r="D74" s="7"/>
      <c r="E74" s="105" t="str">
        <f>HYPERLINK('пр.взвешивания'!E3)</f>
        <v>в.к. 64  кг.</v>
      </c>
      <c r="F74" s="7"/>
      <c r="G74" s="7"/>
      <c r="H74" s="7"/>
    </row>
    <row r="75" spans="1:8" ht="12.75" customHeight="1">
      <c r="A75" s="255">
        <v>6</v>
      </c>
      <c r="B75" s="266" t="str">
        <f>VLOOKUP(A75,'пр.взвешивания'!B6:E111,2,FALSE)</f>
        <v>ГОРНОСТАЕВА Валерия Владимировна</v>
      </c>
      <c r="C75" s="268" t="str">
        <f>VLOOKUP(A75,'пр.взвешивания'!B6:F111,3,FALSE)</f>
        <v>31.10.1994 КМС</v>
      </c>
      <c r="D75" s="268" t="str">
        <f>VLOOKUP(A75,'пр.взвешивания'!B6:G111,4,FALSE)</f>
        <v>ЦФО</v>
      </c>
      <c r="E75" s="259"/>
      <c r="F75" s="260"/>
      <c r="G75" s="261"/>
      <c r="H75" s="255"/>
    </row>
    <row r="76" spans="1:8" ht="12.75">
      <c r="A76" s="255"/>
      <c r="B76" s="267"/>
      <c r="C76" s="255"/>
      <c r="D76" s="255"/>
      <c r="E76" s="259"/>
      <c r="F76" s="259"/>
      <c r="G76" s="261"/>
      <c r="H76" s="255"/>
    </row>
    <row r="77" spans="1:8" ht="12.75" customHeight="1">
      <c r="A77" s="241">
        <v>8</v>
      </c>
      <c r="B77" s="266" t="str">
        <f>VLOOKUP(A77,'пр.взвешивания'!B6:E113,2,FALSE)</f>
        <v>ЧЕРНЕВА Елена Александровна</v>
      </c>
      <c r="C77" s="268" t="str">
        <f>VLOOKUP(A77,'пр.взвешивания'!B6:F113,3,FALSE)</f>
        <v>18.02.94 кмс</v>
      </c>
      <c r="D77" s="268" t="str">
        <f>VLOOKUP(A77,'пр.взвешивания'!B6:G113,4,FALSE)</f>
        <v>ПФО</v>
      </c>
      <c r="E77" s="275"/>
      <c r="F77" s="275"/>
      <c r="G77" s="241"/>
      <c r="H77" s="241"/>
    </row>
    <row r="78" spans="1:8" ht="13.5" thickBot="1">
      <c r="A78" s="272"/>
      <c r="B78" s="273"/>
      <c r="C78" s="274"/>
      <c r="D78" s="274"/>
      <c r="E78" s="276"/>
      <c r="F78" s="276"/>
      <c r="G78" s="272"/>
      <c r="H78" s="272"/>
    </row>
    <row r="79" spans="1:8" ht="12.75" customHeight="1">
      <c r="A79" s="255">
        <v>7</v>
      </c>
      <c r="B79" s="278" t="str">
        <f>VLOOKUP(A79,'пр.взвешивания'!B6:E115,2,FALSE)</f>
        <v>КУЛАХМЕТОВА Эльмира Зайнуловна</v>
      </c>
      <c r="C79" s="279" t="str">
        <f>VLOOKUP(A79,'пр.взвешивания'!B6:F115,3,FALSE)</f>
        <v>05.07.1994 КМС</v>
      </c>
      <c r="D79" s="279" t="str">
        <f>VLOOKUP(A79,'пр.взвешивания'!B6:G115,4,FALSE)</f>
        <v>УФО</v>
      </c>
      <c r="E79" s="259"/>
      <c r="F79" s="260"/>
      <c r="G79" s="261"/>
      <c r="H79" s="255"/>
    </row>
    <row r="80" spans="1:8" ht="12.75">
      <c r="A80" s="255"/>
      <c r="B80" s="267"/>
      <c r="C80" s="255"/>
      <c r="D80" s="255"/>
      <c r="E80" s="259"/>
      <c r="F80" s="259"/>
      <c r="G80" s="261"/>
      <c r="H80" s="255"/>
    </row>
    <row r="81" spans="1:8" ht="12.75" customHeight="1">
      <c r="A81" s="241">
        <v>9</v>
      </c>
      <c r="B81" s="266" t="str">
        <f>VLOOKUP(A81,'пр.взвешивания'!B6:E117,2,FALSE)</f>
        <v>СОСУКЕВИЧ Марина Павловна</v>
      </c>
      <c r="C81" s="268" t="str">
        <f>VLOOKUP(A81,'пр.взвешивания'!B6:F117,3,FALSE)</f>
        <v>15.06.1994, КМС</v>
      </c>
      <c r="D81" s="268" t="str">
        <f>VLOOKUP(A81,'пр.взвешивания'!B6:G117,4,FALSE)</f>
        <v>СФО</v>
      </c>
      <c r="E81" s="275"/>
      <c r="F81" s="275"/>
      <c r="G81" s="241"/>
      <c r="H81" s="241"/>
    </row>
    <row r="82" spans="1:8" ht="13.5" thickBot="1">
      <c r="A82" s="272"/>
      <c r="B82" s="273"/>
      <c r="C82" s="274"/>
      <c r="D82" s="274"/>
      <c r="E82" s="276"/>
      <c r="F82" s="276"/>
      <c r="G82" s="272"/>
      <c r="H82" s="272"/>
    </row>
    <row r="83" spans="1:8" ht="19.5" customHeight="1">
      <c r="A83" s="16" t="s">
        <v>10</v>
      </c>
      <c r="B83" s="6" t="s">
        <v>20</v>
      </c>
      <c r="C83" s="7"/>
      <c r="D83" s="7"/>
      <c r="E83" s="105" t="str">
        <f>HYPERLINK('пр.взвешивания'!E3)</f>
        <v>в.к. 64  кг.</v>
      </c>
      <c r="F83" s="7"/>
      <c r="G83" s="7"/>
      <c r="H83" s="7"/>
    </row>
    <row r="84" spans="1:8" ht="12.75" customHeight="1">
      <c r="A84" s="255">
        <v>6</v>
      </c>
      <c r="B84" s="266" t="str">
        <f>VLOOKUP(A84,'пр.взвешивания'!B6:E120,2,FALSE)</f>
        <v>ГОРНОСТАЕВА Валерия Владимировна</v>
      </c>
      <c r="C84" s="268" t="str">
        <f>VLOOKUP(A84,'пр.взвешивания'!B6:F120,3,FALSE)</f>
        <v>31.10.1994 КМС</v>
      </c>
      <c r="D84" s="268" t="str">
        <f>VLOOKUP(A84,'пр.взвешивания'!B6:G120,4,FALSE)</f>
        <v>ЦФО</v>
      </c>
      <c r="E84" s="259"/>
      <c r="F84" s="260"/>
      <c r="G84" s="261"/>
      <c r="H84" s="255"/>
    </row>
    <row r="85" spans="1:8" ht="12.75">
      <c r="A85" s="255"/>
      <c r="B85" s="267"/>
      <c r="C85" s="255"/>
      <c r="D85" s="255"/>
      <c r="E85" s="259"/>
      <c r="F85" s="259"/>
      <c r="G85" s="261"/>
      <c r="H85" s="255"/>
    </row>
    <row r="86" spans="1:8" ht="12.75" customHeight="1">
      <c r="A86" s="241">
        <v>9</v>
      </c>
      <c r="B86" s="266" t="str">
        <f>VLOOKUP(A86,'пр.взвешивания'!B6:E122,2,FALSE)</f>
        <v>СОСУКЕВИЧ Марина Павловна</v>
      </c>
      <c r="C86" s="268" t="str">
        <f>VLOOKUP(A86,'пр.взвешивания'!B6:F122,3,FALSE)</f>
        <v>15.06.1994, КМС</v>
      </c>
      <c r="D86" s="268" t="str">
        <f>VLOOKUP(A86,'пр.взвешивания'!B6:G122,4,FALSE)</f>
        <v>СФО</v>
      </c>
      <c r="E86" s="275"/>
      <c r="F86" s="275"/>
      <c r="G86" s="241"/>
      <c r="H86" s="241"/>
    </row>
    <row r="87" spans="1:8" ht="13.5" thickBot="1">
      <c r="A87" s="272"/>
      <c r="B87" s="273"/>
      <c r="C87" s="274"/>
      <c r="D87" s="274"/>
      <c r="E87" s="276"/>
      <c r="F87" s="276"/>
      <c r="G87" s="272"/>
      <c r="H87" s="272"/>
    </row>
    <row r="88" spans="1:8" ht="12.75" customHeight="1">
      <c r="A88" s="255">
        <v>8</v>
      </c>
      <c r="B88" s="278" t="str">
        <f>VLOOKUP(A88,'пр.взвешивания'!B6:E124,2,FALSE)</f>
        <v>ЧЕРНЕВА Елена Александровна</v>
      </c>
      <c r="C88" s="279" t="str">
        <f>VLOOKUP(A88,'пр.взвешивания'!B6:F124,3,FALSE)</f>
        <v>18.02.94 кмс</v>
      </c>
      <c r="D88" s="279" t="str">
        <f>VLOOKUP(A88,'пр.взвешивания'!B6:G124,4,FALSE)</f>
        <v>ПФО</v>
      </c>
      <c r="E88" s="259"/>
      <c r="F88" s="260"/>
      <c r="G88" s="261"/>
      <c r="H88" s="255"/>
    </row>
    <row r="89" spans="1:8" ht="12.75">
      <c r="A89" s="255"/>
      <c r="B89" s="267"/>
      <c r="C89" s="255"/>
      <c r="D89" s="255"/>
      <c r="E89" s="259"/>
      <c r="F89" s="259"/>
      <c r="G89" s="261"/>
      <c r="H89" s="255"/>
    </row>
    <row r="90" spans="1:8" ht="14.25" customHeight="1">
      <c r="A90" s="241">
        <v>7</v>
      </c>
      <c r="B90" s="266" t="str">
        <f>VLOOKUP(A90,'пр.взвешивания'!B6:E126,2,FALSE)</f>
        <v>КУЛАХМЕТОВА Эльмира Зайнуловна</v>
      </c>
      <c r="C90" s="268" t="str">
        <f>VLOOKUP(A90,'пр.взвешивания'!B6:F126,3,FALSE)</f>
        <v>05.07.1994 КМС</v>
      </c>
      <c r="D90" s="268" t="str">
        <f>VLOOKUP(A90,'пр.взвешивания'!B6:G126,4,FALSE)</f>
        <v>УФО</v>
      </c>
      <c r="E90" s="275"/>
      <c r="F90" s="275"/>
      <c r="G90" s="241"/>
      <c r="H90" s="241"/>
    </row>
    <row r="91" spans="1:8" ht="13.5" thickBot="1">
      <c r="A91" s="272"/>
      <c r="B91" s="273"/>
      <c r="C91" s="274"/>
      <c r="D91" s="274"/>
      <c r="E91" s="276"/>
      <c r="F91" s="276"/>
      <c r="G91" s="272"/>
      <c r="H91" s="272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263" t="s">
        <v>35</v>
      </c>
      <c r="B95" s="263"/>
      <c r="C95" s="263"/>
      <c r="D95" s="263"/>
      <c r="E95" s="263"/>
      <c r="F95" s="263"/>
      <c r="G95" s="263"/>
      <c r="H95" s="263"/>
    </row>
    <row r="96" spans="1:8" ht="20.25" customHeight="1">
      <c r="A96" s="16" t="s">
        <v>11</v>
      </c>
      <c r="B96" s="6" t="s">
        <v>18</v>
      </c>
      <c r="C96" s="6"/>
      <c r="D96" s="6"/>
      <c r="E96" s="105" t="str">
        <f>HYPERLINK('пр.взвешивания'!E3)</f>
        <v>в.к. 64  кг.</v>
      </c>
      <c r="F96" s="6"/>
      <c r="G96" s="6"/>
      <c r="H96" s="6"/>
    </row>
    <row r="97" spans="1:8" ht="12.75" customHeight="1">
      <c r="A97" s="255" t="s">
        <v>0</v>
      </c>
      <c r="B97" s="255" t="s">
        <v>1</v>
      </c>
      <c r="C97" s="255" t="s">
        <v>2</v>
      </c>
      <c r="D97" s="255" t="s">
        <v>3</v>
      </c>
      <c r="E97" s="255" t="s">
        <v>14</v>
      </c>
      <c r="F97" s="255" t="s">
        <v>15</v>
      </c>
      <c r="G97" s="255" t="s">
        <v>16</v>
      </c>
      <c r="H97" s="255" t="s">
        <v>17</v>
      </c>
    </row>
    <row r="98" spans="1:8" ht="12.75">
      <c r="A98" s="241"/>
      <c r="B98" s="241"/>
      <c r="C98" s="241"/>
      <c r="D98" s="241"/>
      <c r="E98" s="241"/>
      <c r="F98" s="241"/>
      <c r="G98" s="241"/>
      <c r="H98" s="241"/>
    </row>
    <row r="99" spans="1:8" ht="14.25" customHeight="1">
      <c r="A99" s="255">
        <v>10</v>
      </c>
      <c r="B99" s="266" t="str">
        <f>VLOOKUP(A99,'пр.взвешивания'!B6:E135,2,FALSE)</f>
        <v>ТАХТАРОВА Анна Вадимовна</v>
      </c>
      <c r="C99" s="268" t="str">
        <f>VLOOKUP(A99,'пр.взвешивания'!B6:F135,3,FALSE)</f>
        <v>13.03.1993 КМС</v>
      </c>
      <c r="D99" s="268" t="str">
        <f>VLOOKUP(A99,'пр.взвешивания'!B6:G135,4,FALSE)</f>
        <v>ЦФО</v>
      </c>
      <c r="E99" s="259"/>
      <c r="F99" s="260"/>
      <c r="G99" s="261"/>
      <c r="H99" s="255"/>
    </row>
    <row r="100" spans="1:8" ht="14.25" customHeight="1">
      <c r="A100" s="255"/>
      <c r="B100" s="267"/>
      <c r="C100" s="255"/>
      <c r="D100" s="255"/>
      <c r="E100" s="259"/>
      <c r="F100" s="259"/>
      <c r="G100" s="261"/>
      <c r="H100" s="255"/>
    </row>
    <row r="101" spans="1:8" ht="14.25" customHeight="1">
      <c r="A101" s="241">
        <v>11</v>
      </c>
      <c r="B101" s="266" t="str">
        <f>VLOOKUP(A101,'пр.взвешивания'!B6:E137,2,FALSE)</f>
        <v>БОРТВИНА Алина Олеговна</v>
      </c>
      <c r="C101" s="268" t="str">
        <f>VLOOKUP(A101,'пр.взвешивания'!B6:F137,3,FALSE)</f>
        <v>02.07.1995, КМС</v>
      </c>
      <c r="D101" s="268" t="str">
        <f>VLOOKUP(A101,'пр.взвешивания'!B6:G137,4,FALSE)</f>
        <v>СФО</v>
      </c>
      <c r="E101" s="275"/>
      <c r="F101" s="275"/>
      <c r="G101" s="241"/>
      <c r="H101" s="241"/>
    </row>
    <row r="102" spans="1:8" ht="14.25" customHeight="1" thickBot="1">
      <c r="A102" s="272"/>
      <c r="B102" s="273"/>
      <c r="C102" s="274"/>
      <c r="D102" s="274"/>
      <c r="E102" s="276"/>
      <c r="F102" s="276"/>
      <c r="G102" s="272"/>
      <c r="H102" s="272"/>
    </row>
    <row r="103" spans="1:8" ht="14.25" customHeight="1">
      <c r="A103" s="255">
        <v>14</v>
      </c>
      <c r="B103" s="278" t="str">
        <f>VLOOKUP(A103,'пр.взвешивания'!B6:E139,2,FALSE)</f>
        <v>ТРЕФИЛОВА Анна Александровна</v>
      </c>
      <c r="C103" s="279" t="str">
        <f>VLOOKUP(A103,'пр.взвешивания'!B6:F139,3,FALSE)</f>
        <v>11.01.1995 КМС</v>
      </c>
      <c r="D103" s="279" t="str">
        <f>VLOOKUP(A103,'пр.взвешивания'!B6:G139,4,FALSE)</f>
        <v>ЦФО</v>
      </c>
      <c r="E103" s="259"/>
      <c r="F103" s="260"/>
      <c r="G103" s="261"/>
      <c r="H103" s="255"/>
    </row>
    <row r="104" spans="1:8" ht="14.25" customHeight="1">
      <c r="A104" s="255"/>
      <c r="B104" s="267"/>
      <c r="C104" s="255"/>
      <c r="D104" s="255"/>
      <c r="E104" s="259"/>
      <c r="F104" s="259"/>
      <c r="G104" s="261"/>
      <c r="H104" s="255"/>
    </row>
    <row r="105" spans="1:8" ht="14.25" customHeight="1">
      <c r="A105" s="241">
        <v>13</v>
      </c>
      <c r="B105" s="266" t="str">
        <f>VLOOKUP(A105,'пр.взвешивания'!B6:E141,2,FALSE)</f>
        <v>БАРЫЛЬНИКОВА Анастасия Викторовна</v>
      </c>
      <c r="C105" s="268" t="str">
        <f>VLOOKUP(A105,'пр.взвешивания'!B6:F141,3,FALSE)</f>
        <v>24.08.1994, 1р</v>
      </c>
      <c r="D105" s="268" t="str">
        <f>VLOOKUP(A105,'пр.взвешивания'!B6:G141,4,FALSE)</f>
        <v>СФО</v>
      </c>
      <c r="E105" s="275"/>
      <c r="F105" s="275"/>
      <c r="G105" s="241"/>
      <c r="H105" s="241"/>
    </row>
    <row r="106" spans="1:8" ht="14.25" customHeight="1" thickBot="1">
      <c r="A106" s="272"/>
      <c r="B106" s="273"/>
      <c r="C106" s="274"/>
      <c r="D106" s="274"/>
      <c r="E106" s="276"/>
      <c r="F106" s="276"/>
      <c r="G106" s="272"/>
      <c r="H106" s="272"/>
    </row>
    <row r="107" spans="1:8" ht="14.25" customHeight="1">
      <c r="A107" s="241">
        <v>12</v>
      </c>
      <c r="B107" s="280" t="str">
        <f>VLOOKUP(A107,'пр.взвешивания'!B6:E143,2,FALSE)</f>
        <v>ПАТЯЕВА Анна Михайловна</v>
      </c>
      <c r="C107" s="282" t="str">
        <f>VLOOKUP(A107,'пр.взвешивания'!B6:F143,3,FALSE)</f>
        <v>19.07.1994  1р.</v>
      </c>
      <c r="D107" s="282" t="str">
        <f>VLOOKUP(A107,'пр.взвешивания'!B6:G143,4,FALSE)</f>
        <v>УФО</v>
      </c>
      <c r="E107" s="241" t="s">
        <v>32</v>
      </c>
      <c r="F107" s="275"/>
      <c r="G107" s="241"/>
      <c r="H107" s="241"/>
    </row>
    <row r="108" spans="1:8" ht="14.25" customHeight="1" thickBot="1">
      <c r="A108" s="272"/>
      <c r="B108" s="281"/>
      <c r="C108" s="274"/>
      <c r="D108" s="274"/>
      <c r="E108" s="272"/>
      <c r="F108" s="276"/>
      <c r="G108" s="272"/>
      <c r="H108" s="272"/>
    </row>
    <row r="109" spans="1:8" ht="14.25" customHeight="1">
      <c r="A109" s="16" t="s">
        <v>11</v>
      </c>
      <c r="B109" s="6" t="s">
        <v>19</v>
      </c>
      <c r="C109" s="62"/>
      <c r="D109" s="62"/>
      <c r="E109" s="105" t="str">
        <f>HYPERLINK('пр.взвешивания'!E3)</f>
        <v>в.к. 64  кг.</v>
      </c>
      <c r="F109" s="7"/>
      <c r="G109" s="7"/>
      <c r="H109" s="7"/>
    </row>
    <row r="110" spans="1:8" ht="14.25" customHeight="1">
      <c r="A110" s="255">
        <v>10</v>
      </c>
      <c r="B110" s="266" t="str">
        <f>VLOOKUP(A110,'пр.взвешивания'!B6:E146,2,FALSE)</f>
        <v>ТАХТАРОВА Анна Вадимовна</v>
      </c>
      <c r="C110" s="268" t="str">
        <f>VLOOKUP(A110,'пр.взвешивания'!B6:F146,3,FALSE)</f>
        <v>13.03.1993 КМС</v>
      </c>
      <c r="D110" s="268" t="str">
        <f>VLOOKUP(A110,'пр.взвешивания'!B6:G146,4,FALSE)</f>
        <v>ЦФО</v>
      </c>
      <c r="E110" s="259"/>
      <c r="F110" s="260"/>
      <c r="G110" s="261"/>
      <c r="H110" s="255"/>
    </row>
    <row r="111" spans="1:8" ht="14.25" customHeight="1">
      <c r="A111" s="255"/>
      <c r="B111" s="267"/>
      <c r="C111" s="255"/>
      <c r="D111" s="255"/>
      <c r="E111" s="259"/>
      <c r="F111" s="259"/>
      <c r="G111" s="261"/>
      <c r="H111" s="255"/>
    </row>
    <row r="112" spans="1:8" ht="14.25" customHeight="1">
      <c r="A112" s="241">
        <v>12</v>
      </c>
      <c r="B112" s="266" t="str">
        <f>VLOOKUP(A112,'пр.взвешивания'!B6:E148,2,FALSE)</f>
        <v>ПАТЯЕВА Анна Михайловна</v>
      </c>
      <c r="C112" s="268" t="str">
        <f>VLOOKUP(A112,'пр.взвешивания'!B6:F148,3,FALSE)</f>
        <v>19.07.1994  1р.</v>
      </c>
      <c r="D112" s="268" t="str">
        <f>VLOOKUP(A112,'пр.взвешивания'!B6:G148,4,FALSE)</f>
        <v>УФО</v>
      </c>
      <c r="E112" s="275"/>
      <c r="F112" s="275"/>
      <c r="G112" s="241"/>
      <c r="H112" s="241"/>
    </row>
    <row r="113" spans="1:8" ht="14.25" customHeight="1" thickBot="1">
      <c r="A113" s="272"/>
      <c r="B113" s="273"/>
      <c r="C113" s="274"/>
      <c r="D113" s="274"/>
      <c r="E113" s="276"/>
      <c r="F113" s="276"/>
      <c r="G113" s="272"/>
      <c r="H113" s="272"/>
    </row>
    <row r="114" spans="1:8" ht="14.25" customHeight="1">
      <c r="A114" s="255">
        <v>11</v>
      </c>
      <c r="B114" s="278" t="str">
        <f>VLOOKUP(A114,'пр.взвешивания'!B6:E150,2,FALSE)</f>
        <v>БОРТВИНА Алина Олеговна</v>
      </c>
      <c r="C114" s="279" t="str">
        <f>VLOOKUP(A114,'пр.взвешивания'!B6:F150,3,FALSE)</f>
        <v>02.07.1995, КМС</v>
      </c>
      <c r="D114" s="279" t="str">
        <f>VLOOKUP(A114,'пр.взвешивания'!B6:G150,4,FALSE)</f>
        <v>СФО</v>
      </c>
      <c r="E114" s="259"/>
      <c r="F114" s="260"/>
      <c r="G114" s="261"/>
      <c r="H114" s="255"/>
    </row>
    <row r="115" spans="1:8" ht="14.25" customHeight="1">
      <c r="A115" s="255"/>
      <c r="B115" s="267"/>
      <c r="C115" s="255"/>
      <c r="D115" s="255"/>
      <c r="E115" s="259"/>
      <c r="F115" s="259"/>
      <c r="G115" s="261"/>
      <c r="H115" s="255"/>
    </row>
    <row r="116" spans="1:8" ht="14.25" customHeight="1">
      <c r="A116" s="241">
        <v>13</v>
      </c>
      <c r="B116" s="266" t="str">
        <f>VLOOKUP(A116,'пр.взвешивания'!B6:E152,2,FALSE)</f>
        <v>БАРЫЛЬНИКОВА Анастасия Викторовна</v>
      </c>
      <c r="C116" s="268" t="str">
        <f>VLOOKUP(A116,'пр.взвешивания'!B6:F152,3,FALSE)</f>
        <v>24.08.1994, 1р</v>
      </c>
      <c r="D116" s="268" t="str">
        <f>VLOOKUP(A116,'пр.взвешивания'!B6:G152,4,FALSE)</f>
        <v>СФО</v>
      </c>
      <c r="E116" s="275"/>
      <c r="F116" s="275"/>
      <c r="G116" s="241"/>
      <c r="H116" s="241"/>
    </row>
    <row r="117" spans="1:8" ht="14.25" customHeight="1" thickBot="1">
      <c r="A117" s="272"/>
      <c r="B117" s="273"/>
      <c r="C117" s="274"/>
      <c r="D117" s="274"/>
      <c r="E117" s="276"/>
      <c r="F117" s="276"/>
      <c r="G117" s="272"/>
      <c r="H117" s="272"/>
    </row>
    <row r="118" spans="1:8" ht="14.25" customHeight="1">
      <c r="A118" s="241">
        <v>14</v>
      </c>
      <c r="B118" s="280" t="str">
        <f>VLOOKUP(A118,'пр.взвешивания'!B6:E154,2,FALSE)</f>
        <v>ТРЕФИЛОВА Анна Александровна</v>
      </c>
      <c r="C118" s="282" t="str">
        <f>VLOOKUP(A118,'пр.взвешивания'!B6:F154,3,FALSE)</f>
        <v>11.01.1995 КМС</v>
      </c>
      <c r="D118" s="282" t="str">
        <f>VLOOKUP(A118,'пр.взвешивания'!B6:G154,4,FALSE)</f>
        <v>ЦФО</v>
      </c>
      <c r="E118" s="241" t="s">
        <v>32</v>
      </c>
      <c r="F118" s="275"/>
      <c r="G118" s="241"/>
      <c r="H118" s="241"/>
    </row>
    <row r="119" spans="1:8" ht="14.25" customHeight="1" thickBot="1">
      <c r="A119" s="272"/>
      <c r="B119" s="281"/>
      <c r="C119" s="274"/>
      <c r="D119" s="274"/>
      <c r="E119" s="272"/>
      <c r="F119" s="276"/>
      <c r="G119" s="272"/>
      <c r="H119" s="272"/>
    </row>
    <row r="120" spans="1:8" ht="14.25" customHeight="1">
      <c r="A120" s="16" t="s">
        <v>11</v>
      </c>
      <c r="B120" s="6" t="s">
        <v>20</v>
      </c>
      <c r="C120" s="62"/>
      <c r="D120" s="62"/>
      <c r="E120" s="105" t="str">
        <f>HYPERLINK('пр.взвешивания'!E3)</f>
        <v>в.к. 64  кг.</v>
      </c>
      <c r="F120" s="7"/>
      <c r="G120" s="7"/>
      <c r="H120" s="7"/>
    </row>
    <row r="121" spans="1:8" ht="14.25" customHeight="1">
      <c r="A121" s="255">
        <v>10</v>
      </c>
      <c r="B121" s="266" t="str">
        <f>VLOOKUP(A121,'пр.взвешивания'!B6:E157,2,FALSE)</f>
        <v>ТАХТАРОВА Анна Вадимовна</v>
      </c>
      <c r="C121" s="268" t="str">
        <f>VLOOKUP(A121,'пр.взвешивания'!B6:F157,3,FALSE)</f>
        <v>13.03.1993 КМС</v>
      </c>
      <c r="D121" s="268" t="str">
        <f>VLOOKUP(A121,'пр.взвешивания'!B6:G157,4,FALSE)</f>
        <v>ЦФО</v>
      </c>
      <c r="E121" s="259"/>
      <c r="F121" s="260"/>
      <c r="G121" s="261"/>
      <c r="H121" s="255"/>
    </row>
    <row r="122" spans="1:8" ht="14.25" customHeight="1">
      <c r="A122" s="255"/>
      <c r="B122" s="267"/>
      <c r="C122" s="255"/>
      <c r="D122" s="255"/>
      <c r="E122" s="259"/>
      <c r="F122" s="259"/>
      <c r="G122" s="261"/>
      <c r="H122" s="255"/>
    </row>
    <row r="123" spans="1:8" ht="14.25" customHeight="1">
      <c r="A123" s="241">
        <v>13</v>
      </c>
      <c r="B123" s="266" t="str">
        <f>VLOOKUP(A123,'пр.взвешивания'!B6:E159,2,FALSE)</f>
        <v>БАРЫЛЬНИКОВА Анастасия Викторовна</v>
      </c>
      <c r="C123" s="268" t="str">
        <f>VLOOKUP(A123,'пр.взвешивания'!B6:F159,3,FALSE)</f>
        <v>24.08.1994, 1р</v>
      </c>
      <c r="D123" s="268" t="str">
        <f>VLOOKUP(A123,'пр.взвешивания'!B6:G159,4,FALSE)</f>
        <v>СФО</v>
      </c>
      <c r="E123" s="275"/>
      <c r="F123" s="275"/>
      <c r="G123" s="241"/>
      <c r="H123" s="241"/>
    </row>
    <row r="124" spans="1:8" ht="14.25" customHeight="1" thickBot="1">
      <c r="A124" s="272"/>
      <c r="B124" s="273"/>
      <c r="C124" s="274"/>
      <c r="D124" s="274"/>
      <c r="E124" s="276"/>
      <c r="F124" s="276"/>
      <c r="G124" s="272"/>
      <c r="H124" s="272"/>
    </row>
    <row r="125" spans="1:8" ht="14.25" customHeight="1">
      <c r="A125" s="255">
        <v>12</v>
      </c>
      <c r="B125" s="278" t="str">
        <f>VLOOKUP(A125,'пр.взвешивания'!B6:E161,2,FALSE)</f>
        <v>ПАТЯЕВА Анна Михайловна</v>
      </c>
      <c r="C125" s="279" t="str">
        <f>VLOOKUP(A125,'пр.взвешивания'!B6:F161,3,FALSE)</f>
        <v>19.07.1994  1р.</v>
      </c>
      <c r="D125" s="279" t="str">
        <f>VLOOKUP(A125,'пр.взвешивания'!B6:G161,4,FALSE)</f>
        <v>УФО</v>
      </c>
      <c r="E125" s="259"/>
      <c r="F125" s="260"/>
      <c r="G125" s="261"/>
      <c r="H125" s="255"/>
    </row>
    <row r="126" spans="1:8" ht="14.25" customHeight="1">
      <c r="A126" s="255"/>
      <c r="B126" s="267"/>
      <c r="C126" s="255"/>
      <c r="D126" s="255"/>
      <c r="E126" s="259"/>
      <c r="F126" s="259"/>
      <c r="G126" s="261"/>
      <c r="H126" s="255"/>
    </row>
    <row r="127" spans="1:8" ht="14.25" customHeight="1">
      <c r="A127" s="241">
        <v>14</v>
      </c>
      <c r="B127" s="266" t="str">
        <f>VLOOKUP(A127,'пр.взвешивания'!B6:E163,2,FALSE)</f>
        <v>ТРЕФИЛОВА Анна Александровна</v>
      </c>
      <c r="C127" s="268" t="str">
        <f>VLOOKUP(A127,'пр.взвешивания'!B6:F163,3,FALSE)</f>
        <v>11.01.1995 КМС</v>
      </c>
      <c r="D127" s="268" t="str">
        <f>VLOOKUP(A127,'пр.взвешивания'!B6:G163,4,FALSE)</f>
        <v>ЦФО</v>
      </c>
      <c r="E127" s="275"/>
      <c r="F127" s="275"/>
      <c r="G127" s="241"/>
      <c r="H127" s="241"/>
    </row>
    <row r="128" spans="1:8" ht="14.25" customHeight="1" thickBot="1">
      <c r="A128" s="272"/>
      <c r="B128" s="273"/>
      <c r="C128" s="274"/>
      <c r="D128" s="274"/>
      <c r="E128" s="276"/>
      <c r="F128" s="276"/>
      <c r="G128" s="272"/>
      <c r="H128" s="272"/>
    </row>
    <row r="129" spans="1:8" ht="14.25" customHeight="1">
      <c r="A129" s="241">
        <v>11</v>
      </c>
      <c r="B129" s="280" t="str">
        <f>VLOOKUP(A129,'пр.взвешивания'!B6:E165,2,FALSE)</f>
        <v>БОРТВИНА Алина Олеговна</v>
      </c>
      <c r="C129" s="282" t="str">
        <f>VLOOKUP(A129,'пр.взвешивания'!B6:F165,3,FALSE)</f>
        <v>02.07.1995, КМС</v>
      </c>
      <c r="D129" s="282" t="str">
        <f>VLOOKUP(A129,'пр.взвешивания'!B6:G165,4,FALSE)</f>
        <v>СФО</v>
      </c>
      <c r="E129" s="241" t="s">
        <v>32</v>
      </c>
      <c r="F129" s="275"/>
      <c r="G129" s="241"/>
      <c r="H129" s="241"/>
    </row>
    <row r="130" spans="1:8" ht="14.25" customHeight="1" thickBot="1">
      <c r="A130" s="272"/>
      <c r="B130" s="281"/>
      <c r="C130" s="274"/>
      <c r="D130" s="274"/>
      <c r="E130" s="272"/>
      <c r="F130" s="276"/>
      <c r="G130" s="272"/>
      <c r="H130" s="272"/>
    </row>
    <row r="131" spans="1:8" ht="14.25" customHeight="1">
      <c r="A131" s="16" t="s">
        <v>11</v>
      </c>
      <c r="B131" s="6" t="s">
        <v>26</v>
      </c>
      <c r="C131" s="62"/>
      <c r="D131" s="62"/>
      <c r="E131" s="105" t="str">
        <f>HYPERLINK('пр.взвешивания'!E3)</f>
        <v>в.к. 64  кг.</v>
      </c>
      <c r="F131" s="7"/>
      <c r="G131" s="7"/>
      <c r="H131" s="7"/>
    </row>
    <row r="132" spans="1:8" ht="14.25" customHeight="1">
      <c r="A132" s="255">
        <v>10</v>
      </c>
      <c r="B132" s="266" t="str">
        <f>VLOOKUP(A132,'пр.взвешивания'!B6:E168,2,FALSE)</f>
        <v>ТАХТАРОВА Анна Вадимовна</v>
      </c>
      <c r="C132" s="268" t="str">
        <f>VLOOKUP(A132,'пр.взвешивания'!B6:F168,3,FALSE)</f>
        <v>13.03.1993 КМС</v>
      </c>
      <c r="D132" s="268" t="str">
        <f>VLOOKUP(A132,'пр.взвешивания'!B6:G168,4,FALSE)</f>
        <v>ЦФО</v>
      </c>
      <c r="E132" s="259"/>
      <c r="F132" s="260"/>
      <c r="G132" s="261"/>
      <c r="H132" s="255"/>
    </row>
    <row r="133" spans="1:8" ht="14.25" customHeight="1">
      <c r="A133" s="255"/>
      <c r="B133" s="267"/>
      <c r="C133" s="255"/>
      <c r="D133" s="255"/>
      <c r="E133" s="259"/>
      <c r="F133" s="259"/>
      <c r="G133" s="261"/>
      <c r="H133" s="255"/>
    </row>
    <row r="134" spans="1:8" ht="14.25" customHeight="1">
      <c r="A134" s="241">
        <v>14</v>
      </c>
      <c r="B134" s="266" t="str">
        <f>VLOOKUP(A134,'пр.взвешивания'!B6:E170,2,FALSE)</f>
        <v>ТРЕФИЛОВА Анна Александровна</v>
      </c>
      <c r="C134" s="268" t="str">
        <f>VLOOKUP(A134,'пр.взвешивания'!B6:F170,3,FALSE)</f>
        <v>11.01.1995 КМС</v>
      </c>
      <c r="D134" s="268" t="str">
        <f>VLOOKUP(A134,'пр.взвешивания'!B6:G170,4,FALSE)</f>
        <v>ЦФО</v>
      </c>
      <c r="E134" s="275"/>
      <c r="F134" s="275"/>
      <c r="G134" s="241"/>
      <c r="H134" s="241"/>
    </row>
    <row r="135" spans="1:8" ht="14.25" customHeight="1" thickBot="1">
      <c r="A135" s="272"/>
      <c r="B135" s="273"/>
      <c r="C135" s="274"/>
      <c r="D135" s="274"/>
      <c r="E135" s="276"/>
      <c r="F135" s="276"/>
      <c r="G135" s="272"/>
      <c r="H135" s="272"/>
    </row>
    <row r="136" spans="1:8" ht="14.25" customHeight="1">
      <c r="A136" s="255">
        <v>12</v>
      </c>
      <c r="B136" s="278" t="str">
        <f>VLOOKUP(A136,'пр.взвешивания'!B6:E172,2,FALSE)</f>
        <v>ПАТЯЕВА Анна Михайловна</v>
      </c>
      <c r="C136" s="279" t="str">
        <f>VLOOKUP(A136,'пр.взвешивания'!B6:F172,3,FALSE)</f>
        <v>19.07.1994  1р.</v>
      </c>
      <c r="D136" s="279" t="str">
        <f>VLOOKUP(A136,'пр.взвешивания'!B6:G172,4,FALSE)</f>
        <v>УФО</v>
      </c>
      <c r="E136" s="259"/>
      <c r="F136" s="260"/>
      <c r="G136" s="261"/>
      <c r="H136" s="255"/>
    </row>
    <row r="137" spans="1:8" ht="14.25" customHeight="1">
      <c r="A137" s="255"/>
      <c r="B137" s="267"/>
      <c r="C137" s="255"/>
      <c r="D137" s="255"/>
      <c r="E137" s="259"/>
      <c r="F137" s="259"/>
      <c r="G137" s="261"/>
      <c r="H137" s="255"/>
    </row>
    <row r="138" spans="1:8" ht="14.25" customHeight="1">
      <c r="A138" s="241">
        <v>11</v>
      </c>
      <c r="B138" s="266" t="str">
        <f>VLOOKUP(A138,'пр.взвешивания'!B6:E174,2,FALSE)</f>
        <v>БОРТВИНА Алина Олеговна</v>
      </c>
      <c r="C138" s="268" t="str">
        <f>VLOOKUP(A138,'пр.взвешивания'!B6:F174,3,FALSE)</f>
        <v>02.07.1995, КМС</v>
      </c>
      <c r="D138" s="268" t="str">
        <f>VLOOKUP(A138,'пр.взвешивания'!B6:G174,4,FALSE)</f>
        <v>СФО</v>
      </c>
      <c r="E138" s="275"/>
      <c r="F138" s="275"/>
      <c r="G138" s="241"/>
      <c r="H138" s="241"/>
    </row>
    <row r="139" spans="1:8" ht="14.25" customHeight="1" thickBot="1">
      <c r="A139" s="272"/>
      <c r="B139" s="273"/>
      <c r="C139" s="274"/>
      <c r="D139" s="274"/>
      <c r="E139" s="276"/>
      <c r="F139" s="276"/>
      <c r="G139" s="272"/>
      <c r="H139" s="272"/>
    </row>
    <row r="140" spans="1:8" ht="14.25" customHeight="1">
      <c r="A140" s="241">
        <v>13</v>
      </c>
      <c r="B140" s="280" t="str">
        <f>VLOOKUP(A140,'пр.взвешивания'!B6:E176,2,FALSE)</f>
        <v>БАРЫЛЬНИКОВА Анастасия Викторовна</v>
      </c>
      <c r="C140" s="282" t="str">
        <f>VLOOKUP(A140,'пр.взвешивания'!B6:F176,3,FALSE)</f>
        <v>24.08.1994, 1р</v>
      </c>
      <c r="D140" s="282" t="str">
        <f>VLOOKUP(A140,'пр.взвешивания'!B6:G176,4,FALSE)</f>
        <v>СФО</v>
      </c>
      <c r="E140" s="241" t="s">
        <v>32</v>
      </c>
      <c r="F140" s="275"/>
      <c r="G140" s="241"/>
      <c r="H140" s="241"/>
    </row>
    <row r="141" spans="1:8" ht="14.25" customHeight="1" thickBot="1">
      <c r="A141" s="272"/>
      <c r="B141" s="281"/>
      <c r="C141" s="274"/>
      <c r="D141" s="274"/>
      <c r="E141" s="272"/>
      <c r="F141" s="276"/>
      <c r="G141" s="272"/>
      <c r="H141" s="272"/>
    </row>
    <row r="142" spans="1:8" ht="14.25" customHeight="1">
      <c r="A142" s="16" t="s">
        <v>11</v>
      </c>
      <c r="B142" s="6" t="s">
        <v>27</v>
      </c>
      <c r="C142" s="62"/>
      <c r="D142" s="62"/>
      <c r="E142" s="105" t="str">
        <f>HYPERLINK('пр.взвешивания'!E3)</f>
        <v>в.к. 64  кг.</v>
      </c>
      <c r="F142" s="7"/>
      <c r="G142" s="7"/>
      <c r="H142" s="7"/>
    </row>
    <row r="143" spans="1:8" ht="14.25" customHeight="1">
      <c r="A143" s="255">
        <v>14</v>
      </c>
      <c r="B143" s="266" t="str">
        <f>VLOOKUP(A143,'пр.взвешивания'!B6:E179,2,FALSE)</f>
        <v>ТРЕФИЛОВА Анна Александровна</v>
      </c>
      <c r="C143" s="268" t="str">
        <f>VLOOKUP(A143,'пр.взвешивания'!B6:F179,3,FALSE)</f>
        <v>11.01.1995 КМС</v>
      </c>
      <c r="D143" s="268" t="str">
        <f>VLOOKUP(A143,'пр.взвешивания'!B6:G179,4,FALSE)</f>
        <v>ЦФО</v>
      </c>
      <c r="E143" s="259"/>
      <c r="F143" s="260"/>
      <c r="G143" s="261"/>
      <c r="H143" s="255"/>
    </row>
    <row r="144" spans="1:8" ht="14.25" customHeight="1">
      <c r="A144" s="255"/>
      <c r="B144" s="267"/>
      <c r="C144" s="255"/>
      <c r="D144" s="255"/>
      <c r="E144" s="259"/>
      <c r="F144" s="259"/>
      <c r="G144" s="261"/>
      <c r="H144" s="255"/>
    </row>
    <row r="145" spans="1:8" ht="14.25" customHeight="1">
      <c r="A145" s="241">
        <v>11</v>
      </c>
      <c r="B145" s="266" t="str">
        <f>VLOOKUP(A145,'пр.взвешивания'!B6:E181,2,FALSE)</f>
        <v>БОРТВИНА Алина Олеговна</v>
      </c>
      <c r="C145" s="268" t="str">
        <f>VLOOKUP(A145,'пр.взвешивания'!B6:F181,3,FALSE)</f>
        <v>02.07.1995, КМС</v>
      </c>
      <c r="D145" s="268" t="str">
        <f>VLOOKUP(A145,'пр.взвешивания'!B6:G181,4,FALSE)</f>
        <v>СФО</v>
      </c>
      <c r="E145" s="275"/>
      <c r="F145" s="275"/>
      <c r="G145" s="241"/>
      <c r="H145" s="241"/>
    </row>
    <row r="146" spans="1:8" ht="14.25" customHeight="1" thickBot="1">
      <c r="A146" s="272"/>
      <c r="B146" s="273"/>
      <c r="C146" s="274"/>
      <c r="D146" s="274"/>
      <c r="E146" s="276"/>
      <c r="F146" s="276"/>
      <c r="G146" s="272"/>
      <c r="H146" s="272"/>
    </row>
    <row r="147" spans="1:8" ht="14.25" customHeight="1">
      <c r="A147" s="255">
        <v>13</v>
      </c>
      <c r="B147" s="278" t="str">
        <f>VLOOKUP(A147,'пр.взвешивания'!B6:E183,2,FALSE)</f>
        <v>БАРЫЛЬНИКОВА Анастасия Викторовна</v>
      </c>
      <c r="C147" s="279" t="str">
        <f>VLOOKUP(A147,'пр.взвешивания'!B6:F183,3,FALSE)</f>
        <v>24.08.1994, 1р</v>
      </c>
      <c r="D147" s="279" t="str">
        <f>VLOOKUP(A147,'пр.взвешивания'!B6:G183,4,FALSE)</f>
        <v>СФО</v>
      </c>
      <c r="E147" s="259"/>
      <c r="F147" s="260"/>
      <c r="G147" s="261"/>
      <c r="H147" s="255"/>
    </row>
    <row r="148" spans="1:8" ht="14.25" customHeight="1">
      <c r="A148" s="255"/>
      <c r="B148" s="267"/>
      <c r="C148" s="255"/>
      <c r="D148" s="255"/>
      <c r="E148" s="259"/>
      <c r="F148" s="259"/>
      <c r="G148" s="261"/>
      <c r="H148" s="255"/>
    </row>
    <row r="149" spans="1:8" ht="14.25" customHeight="1">
      <c r="A149" s="241">
        <v>12</v>
      </c>
      <c r="B149" s="266" t="str">
        <f>VLOOKUP(A149,'пр.взвешивания'!B6:E185,2,FALSE)</f>
        <v>ПАТЯЕВА Анна Михайловна</v>
      </c>
      <c r="C149" s="268" t="str">
        <f>VLOOKUP(A149,'пр.взвешивания'!B6:F185,3,FALSE)</f>
        <v>19.07.1994  1р.</v>
      </c>
      <c r="D149" s="268" t="str">
        <f>VLOOKUP(A149,'пр.взвешивания'!B16:G185,4,FALSE)</f>
        <v>УФО</v>
      </c>
      <c r="E149" s="275"/>
      <c r="F149" s="275"/>
      <c r="G149" s="241"/>
      <c r="H149" s="241"/>
    </row>
    <row r="150" spans="1:8" ht="14.25" customHeight="1" thickBot="1">
      <c r="A150" s="272"/>
      <c r="B150" s="273"/>
      <c r="C150" s="274"/>
      <c r="D150" s="274"/>
      <c r="E150" s="276"/>
      <c r="F150" s="276"/>
      <c r="G150" s="272"/>
      <c r="H150" s="272"/>
    </row>
    <row r="151" spans="1:8" ht="14.25" customHeight="1">
      <c r="A151" s="241">
        <v>10</v>
      </c>
      <c r="B151" s="280" t="str">
        <f>VLOOKUP(A151,'пр.взвешивания'!B6:E187,2,FALSE)</f>
        <v>ТАХТАРОВА Анна Вадимовна</v>
      </c>
      <c r="C151" s="282" t="str">
        <f>VLOOKUP(A151,'пр.взвешивания'!B6:F187,3,FALSE)</f>
        <v>13.03.1993 КМС</v>
      </c>
      <c r="D151" s="282" t="str">
        <f>VLOOKUP(A151,'пр.взвешивания'!B6:G187,4,FALSE)</f>
        <v>ЦФО</v>
      </c>
      <c r="E151" s="241" t="s">
        <v>32</v>
      </c>
      <c r="F151" s="275"/>
      <c r="G151" s="241"/>
      <c r="H151" s="241"/>
    </row>
    <row r="152" spans="1:8" ht="14.25" customHeight="1" thickBot="1">
      <c r="A152" s="272"/>
      <c r="B152" s="281"/>
      <c r="C152" s="274"/>
      <c r="D152" s="274"/>
      <c r="E152" s="272"/>
      <c r="F152" s="276"/>
      <c r="G152" s="272"/>
      <c r="H152" s="272"/>
    </row>
    <row r="153" ht="14.25" customHeight="1"/>
    <row r="154" ht="14.25" customHeight="1"/>
    <row r="155" ht="14.25" customHeight="1"/>
    <row r="156" spans="1:8" ht="14.25" customHeight="1">
      <c r="A156" s="263" t="s">
        <v>13</v>
      </c>
      <c r="B156" s="263"/>
      <c r="C156" s="263"/>
      <c r="D156" s="263"/>
      <c r="E156" s="263"/>
      <c r="F156" s="263"/>
      <c r="G156" s="263"/>
      <c r="H156" s="263"/>
    </row>
    <row r="157" spans="1:8" ht="14.25" customHeight="1">
      <c r="A157" s="17" t="s">
        <v>12</v>
      </c>
      <c r="B157" s="6" t="s">
        <v>18</v>
      </c>
      <c r="C157" s="6"/>
      <c r="D157" s="6"/>
      <c r="E157" s="105" t="str">
        <f>HYPERLINK('пр.взвешивания'!E3)</f>
        <v>в.к. 64  кг.</v>
      </c>
      <c r="F157" s="6"/>
      <c r="G157" s="6"/>
      <c r="H157" s="6"/>
    </row>
    <row r="158" spans="1:8" ht="14.25" customHeight="1">
      <c r="A158" s="255" t="s">
        <v>0</v>
      </c>
      <c r="B158" s="255" t="s">
        <v>1</v>
      </c>
      <c r="C158" s="255" t="s">
        <v>2</v>
      </c>
      <c r="D158" s="255" t="s">
        <v>3</v>
      </c>
      <c r="E158" s="255" t="s">
        <v>14</v>
      </c>
      <c r="F158" s="255" t="s">
        <v>15</v>
      </c>
      <c r="G158" s="255" t="s">
        <v>16</v>
      </c>
      <c r="H158" s="255" t="s">
        <v>17</v>
      </c>
    </row>
    <row r="159" spans="1:8" ht="14.25" customHeight="1">
      <c r="A159" s="241"/>
      <c r="B159" s="255"/>
      <c r="C159" s="255"/>
      <c r="D159" s="255"/>
      <c r="E159" s="241"/>
      <c r="F159" s="241"/>
      <c r="G159" s="241"/>
      <c r="H159" s="241"/>
    </row>
    <row r="160" spans="1:8" ht="14.25" customHeight="1">
      <c r="A160" s="283">
        <v>15</v>
      </c>
      <c r="B160" s="266" t="str">
        <f>VLOOKUP(A160,'пр.взвешивания'!B6:E196,2,FALSE)</f>
        <v>САЛТАНОВА Мария Анатольевна</v>
      </c>
      <c r="C160" s="268" t="str">
        <f>VLOOKUP(A160,'пр.взвешивания'!B6:F196,3,FALSE)</f>
        <v>29.07.1993 КМС</v>
      </c>
      <c r="D160" s="268" t="str">
        <f>VLOOKUP(A160,'пр.взвешивания'!B6:G196,4,FALSE)</f>
        <v>УФО</v>
      </c>
      <c r="E160" s="259"/>
      <c r="F160" s="260"/>
      <c r="G160" s="261"/>
      <c r="H160" s="255"/>
    </row>
    <row r="161" spans="1:8" ht="14.25" customHeight="1">
      <c r="A161" s="283"/>
      <c r="B161" s="267"/>
      <c r="C161" s="255"/>
      <c r="D161" s="255"/>
      <c r="E161" s="259"/>
      <c r="F161" s="259"/>
      <c r="G161" s="261"/>
      <c r="H161" s="255"/>
    </row>
    <row r="162" spans="1:8" ht="14.25" customHeight="1">
      <c r="A162" s="241">
        <v>16</v>
      </c>
      <c r="B162" s="266" t="str">
        <f>VLOOKUP(A162,'пр.взвешивания'!B6:E198,2,FALSE)</f>
        <v>РИ Айко Чангиевна</v>
      </c>
      <c r="C162" s="268" t="str">
        <f>VLOOKUP(A162,'пр.взвешивания'!B6:F198,3,FALSE)</f>
        <v>16.02.1994 кмс</v>
      </c>
      <c r="D162" s="268" t="str">
        <f>VLOOKUP(A162,'пр.взвешивания'!B6:G198,4,FALSE)</f>
        <v>СФО</v>
      </c>
      <c r="E162" s="275"/>
      <c r="F162" s="275"/>
      <c r="G162" s="241"/>
      <c r="H162" s="241"/>
    </row>
    <row r="163" spans="1:8" ht="14.25" customHeight="1" thickBot="1">
      <c r="A163" s="272"/>
      <c r="B163" s="273"/>
      <c r="C163" s="274"/>
      <c r="D163" s="274"/>
      <c r="E163" s="276"/>
      <c r="F163" s="276"/>
      <c r="G163" s="272"/>
      <c r="H163" s="272"/>
    </row>
    <row r="164" spans="1:8" ht="14.25" customHeight="1">
      <c r="A164" s="255">
        <v>18</v>
      </c>
      <c r="B164" s="278" t="str">
        <f>VLOOKUP(A164,'пр.взвешивания'!B6:E200,2,FALSE)</f>
        <v>МАСЛОВА Мария Михайловна</v>
      </c>
      <c r="C164" s="279" t="str">
        <f>VLOOKUP(A164,'пр.взвешивания'!B6:F200,3,FALSE)</f>
        <v>23.11.1994 КМС</v>
      </c>
      <c r="D164" s="279" t="str">
        <f>VLOOKUP(A164,'пр.взвешивания'!B6:G200,4,FALSE)</f>
        <v>С-П</v>
      </c>
      <c r="E164" s="259"/>
      <c r="F164" s="260"/>
      <c r="G164" s="261"/>
      <c r="H164" s="255"/>
    </row>
    <row r="165" spans="1:8" ht="14.25" customHeight="1">
      <c r="A165" s="255"/>
      <c r="B165" s="267"/>
      <c r="C165" s="255"/>
      <c r="D165" s="255"/>
      <c r="E165" s="259"/>
      <c r="F165" s="259"/>
      <c r="G165" s="261"/>
      <c r="H165" s="255"/>
    </row>
    <row r="166" spans="1:8" ht="14.25" customHeight="1">
      <c r="A166" s="241">
        <v>17</v>
      </c>
      <c r="B166" s="266" t="str">
        <f>VLOOKUP(A166,'пр.взвешивания'!B6:E202,2,FALSE)</f>
        <v>МАГЗУМОВА Екатерина Шухратжоновна</v>
      </c>
      <c r="C166" s="268" t="str">
        <f>VLOOKUP(A166,'пр.взвешивания'!B6:F202,3,FALSE)</f>
        <v>01.05.1993 КМС</v>
      </c>
      <c r="D166" s="268" t="str">
        <f>VLOOKUP(A166,'пр.взвешивания'!B6:G202,4,FALSE)</f>
        <v>ПФО</v>
      </c>
      <c r="E166" s="275"/>
      <c r="F166" s="275"/>
      <c r="G166" s="241"/>
      <c r="H166" s="241"/>
    </row>
    <row r="167" spans="1:8" ht="14.25" customHeight="1" thickBot="1">
      <c r="A167" s="272"/>
      <c r="B167" s="273"/>
      <c r="C167" s="274"/>
      <c r="D167" s="274"/>
      <c r="E167" s="276"/>
      <c r="F167" s="276"/>
      <c r="G167" s="272"/>
      <c r="H167" s="272"/>
    </row>
    <row r="168" spans="1:5" ht="14.25" customHeight="1">
      <c r="A168" s="17" t="s">
        <v>12</v>
      </c>
      <c r="B168" s="6" t="s">
        <v>19</v>
      </c>
      <c r="C168" s="7"/>
      <c r="D168" s="7"/>
      <c r="E168" s="105" t="str">
        <f>HYPERLINK('пр.взвешивания'!E3)</f>
        <v>в.к. 64  кг.</v>
      </c>
    </row>
    <row r="169" spans="1:8" ht="14.25" customHeight="1">
      <c r="A169" s="283">
        <v>15</v>
      </c>
      <c r="B169" s="266" t="str">
        <f>VLOOKUP(A169,'пр.взвешивания'!B6:E205,2,FALSE)</f>
        <v>САЛТАНОВА Мария Анатольевна</v>
      </c>
      <c r="C169" s="268" t="str">
        <f>VLOOKUP(A169,'пр.взвешивания'!B6:F205,3,FALSE)</f>
        <v>29.07.1993 КМС</v>
      </c>
      <c r="D169" s="268" t="str">
        <f>VLOOKUP(A169,'пр.взвешивания'!B6:G205,4,FALSE)</f>
        <v>УФО</v>
      </c>
      <c r="E169" s="259"/>
      <c r="F169" s="260"/>
      <c r="G169" s="261"/>
      <c r="H169" s="255"/>
    </row>
    <row r="170" spans="1:8" ht="14.25" customHeight="1">
      <c r="A170" s="283"/>
      <c r="B170" s="267"/>
      <c r="C170" s="255"/>
      <c r="D170" s="255"/>
      <c r="E170" s="259"/>
      <c r="F170" s="259"/>
      <c r="G170" s="261"/>
      <c r="H170" s="255"/>
    </row>
    <row r="171" spans="1:8" ht="14.25" customHeight="1">
      <c r="A171" s="241">
        <v>17</v>
      </c>
      <c r="B171" s="266" t="str">
        <f>VLOOKUP(A171,'пр.взвешивания'!B6:E207,2,FALSE)</f>
        <v>МАГЗУМОВА Екатерина Шухратжоновна</v>
      </c>
      <c r="C171" s="268" t="str">
        <f>VLOOKUP(A171,'пр.взвешивания'!B6:F207,3,FALSE)</f>
        <v>01.05.1993 КМС</v>
      </c>
      <c r="D171" s="268" t="str">
        <f>VLOOKUP(A171,'пр.взвешивания'!B6:G207,4,FALSE)</f>
        <v>ПФО</v>
      </c>
      <c r="E171" s="275"/>
      <c r="F171" s="275"/>
      <c r="G171" s="241"/>
      <c r="H171" s="241"/>
    </row>
    <row r="172" spans="1:8" ht="14.25" customHeight="1" thickBot="1">
      <c r="A172" s="272"/>
      <c r="B172" s="273"/>
      <c r="C172" s="274"/>
      <c r="D172" s="274"/>
      <c r="E172" s="276"/>
      <c r="F172" s="276"/>
      <c r="G172" s="272"/>
      <c r="H172" s="272"/>
    </row>
    <row r="173" spans="1:8" ht="14.25" customHeight="1">
      <c r="A173" s="255">
        <v>16</v>
      </c>
      <c r="B173" s="278" t="str">
        <f>VLOOKUP(A173,'пр.взвешивания'!B6:E209,2,FALSE)</f>
        <v>РИ Айко Чангиевна</v>
      </c>
      <c r="C173" s="279" t="str">
        <f>VLOOKUP(A173,'пр.взвешивания'!B6:F209,3,FALSE)</f>
        <v>16.02.1994 кмс</v>
      </c>
      <c r="D173" s="279" t="str">
        <f>VLOOKUP(A173,'пр.взвешивания'!B6:G209,4,FALSE)</f>
        <v>СФО</v>
      </c>
      <c r="E173" s="259"/>
      <c r="F173" s="260"/>
      <c r="G173" s="261"/>
      <c r="H173" s="255"/>
    </row>
    <row r="174" spans="1:8" ht="14.25" customHeight="1">
      <c r="A174" s="255"/>
      <c r="B174" s="267"/>
      <c r="C174" s="255"/>
      <c r="D174" s="255"/>
      <c r="E174" s="259"/>
      <c r="F174" s="259"/>
      <c r="G174" s="261"/>
      <c r="H174" s="255"/>
    </row>
    <row r="175" spans="1:8" ht="14.25" customHeight="1">
      <c r="A175" s="241">
        <v>18</v>
      </c>
      <c r="B175" s="266" t="str">
        <f>VLOOKUP(A175,'пр.взвешивания'!B6:E211,2,FALSE)</f>
        <v>МАСЛОВА Мария Михайловна</v>
      </c>
      <c r="C175" s="268" t="str">
        <f>VLOOKUP(A175,'пр.взвешивания'!B6:F211,3,FALSE)</f>
        <v>23.11.1994 КМС</v>
      </c>
      <c r="D175" s="268" t="str">
        <f>VLOOKUP(A175,'пр.взвешивания'!B6:G211,4,FALSE)</f>
        <v>С-П</v>
      </c>
      <c r="E175" s="275"/>
      <c r="F175" s="275"/>
      <c r="G175" s="241"/>
      <c r="H175" s="241"/>
    </row>
    <row r="176" spans="1:8" ht="14.25" customHeight="1" thickBot="1">
      <c r="A176" s="272"/>
      <c r="B176" s="273"/>
      <c r="C176" s="274"/>
      <c r="D176" s="274"/>
      <c r="E176" s="276"/>
      <c r="F176" s="276"/>
      <c r="G176" s="272"/>
      <c r="H176" s="272"/>
    </row>
    <row r="177" spans="1:8" ht="14.25" customHeight="1">
      <c r="A177" s="17" t="s">
        <v>12</v>
      </c>
      <c r="B177" s="6" t="s">
        <v>20</v>
      </c>
      <c r="C177" s="4"/>
      <c r="D177" s="4"/>
      <c r="E177" s="105" t="str">
        <f>HYPERLINK('пр.взвешивания'!E3)</f>
        <v>в.к. 64  кг.</v>
      </c>
      <c r="F177" s="4"/>
      <c r="G177" s="4"/>
      <c r="H177" s="4"/>
    </row>
    <row r="178" spans="1:8" ht="14.25" customHeight="1">
      <c r="A178" s="283">
        <v>15</v>
      </c>
      <c r="B178" s="266" t="str">
        <f>VLOOKUP(A178,'пр.взвешивания'!B6:E214,2,FALSE)</f>
        <v>САЛТАНОВА Мария Анатольевна</v>
      </c>
      <c r="C178" s="268" t="str">
        <f>VLOOKUP(A178,'пр.взвешивания'!B6:F214,3,FALSE)</f>
        <v>29.07.1993 КМС</v>
      </c>
      <c r="D178" s="268" t="str">
        <f>VLOOKUP(A178,'пр.взвешивания'!B6:G214,4,FALSE)</f>
        <v>УФО</v>
      </c>
      <c r="E178" s="259"/>
      <c r="F178" s="260"/>
      <c r="G178" s="261"/>
      <c r="H178" s="255"/>
    </row>
    <row r="179" spans="1:8" ht="14.25" customHeight="1">
      <c r="A179" s="283"/>
      <c r="B179" s="267"/>
      <c r="C179" s="255"/>
      <c r="D179" s="255"/>
      <c r="E179" s="259"/>
      <c r="F179" s="259"/>
      <c r="G179" s="261"/>
      <c r="H179" s="255"/>
    </row>
    <row r="180" spans="1:8" ht="14.25" customHeight="1">
      <c r="A180" s="241">
        <v>18</v>
      </c>
      <c r="B180" s="266" t="str">
        <f>VLOOKUP(A180,'пр.взвешивания'!B6:E216,2,FALSE)</f>
        <v>МАСЛОВА Мария Михайловна</v>
      </c>
      <c r="C180" s="268" t="str">
        <f>VLOOKUP(A180,'пр.взвешивания'!B6:F216,3,FALSE)</f>
        <v>23.11.1994 КМС</v>
      </c>
      <c r="D180" s="268" t="str">
        <f>VLOOKUP(A180,'пр.взвешивания'!B6:G216,4,FALSE)</f>
        <v>С-П</v>
      </c>
      <c r="E180" s="275"/>
      <c r="F180" s="275"/>
      <c r="G180" s="241"/>
      <c r="H180" s="241"/>
    </row>
    <row r="181" spans="1:8" ht="14.25" customHeight="1" thickBot="1">
      <c r="A181" s="272"/>
      <c r="B181" s="273"/>
      <c r="C181" s="274"/>
      <c r="D181" s="274"/>
      <c r="E181" s="276"/>
      <c r="F181" s="276"/>
      <c r="G181" s="272"/>
      <c r="H181" s="272"/>
    </row>
    <row r="182" spans="1:8" ht="14.25" customHeight="1">
      <c r="A182" s="255">
        <v>17</v>
      </c>
      <c r="B182" s="278" t="str">
        <f>VLOOKUP(A182,'пр.взвешивания'!B6:E218,2,FALSE)</f>
        <v>МАГЗУМОВА Екатерина Шухратжоновна</v>
      </c>
      <c r="C182" s="279" t="str">
        <f>VLOOKUP(A182,'пр.взвешивания'!B6:F218,3,FALSE)</f>
        <v>01.05.1993 КМС</v>
      </c>
      <c r="D182" s="279" t="str">
        <f>VLOOKUP(A182,'пр.взвешивания'!B6:G218,4,FALSE)</f>
        <v>ПФО</v>
      </c>
      <c r="E182" s="259"/>
      <c r="F182" s="260"/>
      <c r="G182" s="261"/>
      <c r="H182" s="255"/>
    </row>
    <row r="183" spans="1:8" ht="14.25" customHeight="1">
      <c r="A183" s="255"/>
      <c r="B183" s="267"/>
      <c r="C183" s="255"/>
      <c r="D183" s="255"/>
      <c r="E183" s="259"/>
      <c r="F183" s="259"/>
      <c r="G183" s="261"/>
      <c r="H183" s="255"/>
    </row>
    <row r="184" spans="1:8" ht="14.25" customHeight="1">
      <c r="A184" s="241">
        <v>16</v>
      </c>
      <c r="B184" s="266" t="str">
        <f>VLOOKUP(A184,'пр.взвешивания'!B6:E220,2,FALSE)</f>
        <v>РИ Айко Чангиевна</v>
      </c>
      <c r="C184" s="268" t="str">
        <f>VLOOKUP(A184,'пр.взвешивания'!B6:F220,3,FALSE)</f>
        <v>16.02.1994 кмс</v>
      </c>
      <c r="D184" s="268" t="str">
        <f>VLOOKUP(A184,'пр.взвешивания'!B6:G220,4,FALSE)</f>
        <v>СФО</v>
      </c>
      <c r="E184" s="275"/>
      <c r="F184" s="275"/>
      <c r="G184" s="241"/>
      <c r="H184" s="241"/>
    </row>
    <row r="185" spans="1:8" ht="14.25" customHeight="1" thickBot="1">
      <c r="A185" s="272"/>
      <c r="B185" s="273"/>
      <c r="C185" s="274"/>
      <c r="D185" s="274"/>
      <c r="E185" s="276"/>
      <c r="F185" s="276"/>
      <c r="G185" s="272"/>
      <c r="H185" s="272"/>
    </row>
    <row r="186" ht="14.25" customHeight="1"/>
    <row r="187" ht="14.25" customHeight="1"/>
    <row r="188" spans="1:8" ht="14.25" customHeight="1">
      <c r="A188" s="263" t="s">
        <v>13</v>
      </c>
      <c r="B188" s="263"/>
      <c r="C188" s="263"/>
      <c r="D188" s="263"/>
      <c r="E188" s="263"/>
      <c r="F188" s="263"/>
      <c r="G188" s="263"/>
      <c r="H188" s="263"/>
    </row>
    <row r="189" spans="1:8" ht="14.25" customHeight="1">
      <c r="A189" s="17" t="s">
        <v>7</v>
      </c>
      <c r="B189" s="6" t="s">
        <v>18</v>
      </c>
      <c r="C189" s="6"/>
      <c r="D189" s="6"/>
      <c r="E189" s="105" t="str">
        <f>HYPERLINK('пр.взвешивания'!E3)</f>
        <v>в.к. 64  кг.</v>
      </c>
      <c r="F189" s="6"/>
      <c r="G189" s="6"/>
      <c r="H189" s="6"/>
    </row>
    <row r="190" spans="1:8" ht="14.25" customHeight="1">
      <c r="A190" s="255" t="s">
        <v>0</v>
      </c>
      <c r="B190" s="255" t="s">
        <v>1</v>
      </c>
      <c r="C190" s="255" t="s">
        <v>2</v>
      </c>
      <c r="D190" s="255" t="s">
        <v>3</v>
      </c>
      <c r="E190" s="255" t="s">
        <v>14</v>
      </c>
      <c r="F190" s="255" t="s">
        <v>15</v>
      </c>
      <c r="G190" s="255" t="s">
        <v>16</v>
      </c>
      <c r="H190" s="255" t="s">
        <v>17</v>
      </c>
    </row>
    <row r="191" spans="1:8" ht="14.25" customHeight="1">
      <c r="A191" s="255"/>
      <c r="B191" s="255"/>
      <c r="C191" s="255"/>
      <c r="D191" s="255"/>
      <c r="E191" s="241"/>
      <c r="F191" s="241"/>
      <c r="G191" s="241"/>
      <c r="H191" s="241"/>
    </row>
    <row r="192" spans="1:8" ht="14.25" customHeight="1">
      <c r="A192" s="264">
        <f>'пр. хода'!M6</f>
        <v>4</v>
      </c>
      <c r="B192" s="266" t="str">
        <f>VLOOKUP(A192,'пр.взвешивания'!B6:E228,2,FALSE)</f>
        <v>ЛЯЛИНА Екатерина Дмитриевна</v>
      </c>
      <c r="C192" s="268" t="str">
        <f>VLOOKUP(A192,'пр.взвешивания'!B6:F228,3,FALSE)</f>
        <v>24.01.1993 КМС</v>
      </c>
      <c r="D192" s="268" t="str">
        <f>VLOOKUP(A192,'пр.взвешивания'!B6:G228,4,FALSE)</f>
        <v>МОС</v>
      </c>
      <c r="E192" s="269"/>
      <c r="F192" s="270"/>
      <c r="G192" s="271"/>
      <c r="H192" s="242"/>
    </row>
    <row r="193" spans="1:8" ht="14.25" customHeight="1">
      <c r="A193" s="265"/>
      <c r="B193" s="267"/>
      <c r="C193" s="255"/>
      <c r="D193" s="255"/>
      <c r="E193" s="259"/>
      <c r="F193" s="259"/>
      <c r="G193" s="261"/>
      <c r="H193" s="255"/>
    </row>
    <row r="194" spans="1:8" ht="14.25" customHeight="1">
      <c r="A194" s="241">
        <f>'пр. хода'!M10</f>
        <v>7</v>
      </c>
      <c r="B194" s="266" t="str">
        <f>VLOOKUP(A194,'пр.взвешивания'!B6:E230,2,FALSE)</f>
        <v>КУЛАХМЕТОВА Эльмира Зайнуловна</v>
      </c>
      <c r="C194" s="268" t="str">
        <f>VLOOKUP(A194,'пр.взвешивания'!B6:F230,3,FALSE)</f>
        <v>05.07.1994 КМС</v>
      </c>
      <c r="D194" s="268" t="str">
        <f>VLOOKUP(A194,'пр.взвешивания'!B6:G230,4,FALSE)</f>
        <v>УФО</v>
      </c>
      <c r="E194" s="275"/>
      <c r="F194" s="275"/>
      <c r="G194" s="241"/>
      <c r="H194" s="241"/>
    </row>
    <row r="195" spans="1:8" ht="14.25" customHeight="1" thickBot="1">
      <c r="A195" s="272"/>
      <c r="B195" s="273"/>
      <c r="C195" s="274"/>
      <c r="D195" s="274"/>
      <c r="E195" s="276"/>
      <c r="F195" s="276"/>
      <c r="G195" s="272"/>
      <c r="H195" s="272"/>
    </row>
    <row r="196" spans="1:8" ht="14.25" customHeight="1">
      <c r="A196" s="277">
        <f>'пр. хода'!M8</f>
        <v>6</v>
      </c>
      <c r="B196" s="278" t="str">
        <f>VLOOKUP(A196,'пр.взвешивания'!B6:E232,2,FALSE)</f>
        <v>ГОРНОСТАЕВА Валерия Владимировна</v>
      </c>
      <c r="C196" s="279" t="str">
        <f>VLOOKUP(A196,'пр.взвешивания'!B6:F232,3,FALSE)</f>
        <v>31.10.1994 КМС</v>
      </c>
      <c r="D196" s="279" t="str">
        <f>VLOOKUP(A196,'пр.взвешивания'!B6:G232,4,FALSE)</f>
        <v>ЦФО</v>
      </c>
      <c r="E196" s="259"/>
      <c r="F196" s="260"/>
      <c r="G196" s="261"/>
      <c r="H196" s="255"/>
    </row>
    <row r="197" spans="1:8" ht="14.25" customHeight="1">
      <c r="A197" s="242"/>
      <c r="B197" s="267"/>
      <c r="C197" s="255"/>
      <c r="D197" s="255"/>
      <c r="E197" s="259"/>
      <c r="F197" s="259"/>
      <c r="G197" s="261"/>
      <c r="H197" s="255"/>
    </row>
    <row r="198" spans="1:8" ht="14.25" customHeight="1">
      <c r="A198" s="241">
        <f>'пр. хода'!M12</f>
        <v>2</v>
      </c>
      <c r="B198" s="266" t="str">
        <f>VLOOKUP(A198,'пр.взвешивания'!B6:E234,2,FALSE)</f>
        <v>МЕНЯЙКИНА Кристина Евгеньевна</v>
      </c>
      <c r="C198" s="268" t="str">
        <f>VLOOKUP(A198,'пр.взвешивания'!B6:F234,3,FALSE)</f>
        <v>19.04.1994, КМС</v>
      </c>
      <c r="D198" s="268" t="str">
        <f>VLOOKUP(A198,'пр.взвешивания'!B6:G234,4,FALSE)</f>
        <v>СФО</v>
      </c>
      <c r="E198" s="275"/>
      <c r="F198" s="275"/>
      <c r="G198" s="241"/>
      <c r="H198" s="241"/>
    </row>
    <row r="199" spans="1:8" ht="14.25" customHeight="1" thickBot="1">
      <c r="A199" s="272"/>
      <c r="B199" s="273"/>
      <c r="C199" s="274"/>
      <c r="D199" s="274"/>
      <c r="E199" s="276"/>
      <c r="F199" s="276"/>
      <c r="G199" s="272"/>
      <c r="H199" s="272"/>
    </row>
    <row r="200" spans="1:5" ht="14.25" customHeight="1">
      <c r="A200" s="17" t="s">
        <v>7</v>
      </c>
      <c r="B200" s="6" t="s">
        <v>19</v>
      </c>
      <c r="E200" s="105" t="str">
        <f>HYPERLINK('пр.взвешивания'!E3)</f>
        <v>в.к. 64  кг.</v>
      </c>
    </row>
    <row r="201" spans="1:8" ht="14.25" customHeight="1">
      <c r="A201" s="264">
        <f>'пр. хода'!M6</f>
        <v>4</v>
      </c>
      <c r="B201" s="266" t="str">
        <f>VLOOKUP(A201,'пр.взвешивания'!B6:E237,2,FALSE)</f>
        <v>ЛЯЛИНА Екатерина Дмитриевна</v>
      </c>
      <c r="C201" s="268" t="str">
        <f>VLOOKUP(A201,'пр.взвешивания'!B6:F237,3,FALSE)</f>
        <v>24.01.1993 КМС</v>
      </c>
      <c r="D201" s="268" t="str">
        <f>VLOOKUP(A201,'пр.взвешивания'!B6:G237,4,FALSE)</f>
        <v>МОС</v>
      </c>
      <c r="E201" s="259"/>
      <c r="F201" s="260"/>
      <c r="G201" s="261"/>
      <c r="H201" s="255"/>
    </row>
    <row r="202" spans="1:8" ht="14.25" customHeight="1">
      <c r="A202" s="265"/>
      <c r="B202" s="267"/>
      <c r="C202" s="255"/>
      <c r="D202" s="255"/>
      <c r="E202" s="259"/>
      <c r="F202" s="259"/>
      <c r="G202" s="261"/>
      <c r="H202" s="255"/>
    </row>
    <row r="203" spans="1:8" ht="14.25" customHeight="1">
      <c r="A203" s="241">
        <f>'пр. хода'!M8</f>
        <v>6</v>
      </c>
      <c r="B203" s="266" t="str">
        <f>VLOOKUP(A203,'пр.взвешивания'!B6:E239,2,FALSE)</f>
        <v>ГОРНОСТАЕВА Валерия Владимировна</v>
      </c>
      <c r="C203" s="268" t="str">
        <f>VLOOKUP(A203,'пр.взвешивания'!B6:F239,3,FALSE)</f>
        <v>31.10.1994 КМС</v>
      </c>
      <c r="D203" s="268" t="str">
        <f>VLOOKUP(A203,'пр.взвешивания'!B6:G239,4,FALSE)</f>
        <v>ЦФО</v>
      </c>
      <c r="E203" s="275"/>
      <c r="F203" s="275"/>
      <c r="G203" s="241"/>
      <c r="H203" s="241"/>
    </row>
    <row r="204" spans="1:8" ht="14.25" customHeight="1" thickBot="1">
      <c r="A204" s="272"/>
      <c r="B204" s="273"/>
      <c r="C204" s="274"/>
      <c r="D204" s="274"/>
      <c r="E204" s="276"/>
      <c r="F204" s="276"/>
      <c r="G204" s="272"/>
      <c r="H204" s="272"/>
    </row>
    <row r="205" spans="1:8" ht="14.25" customHeight="1">
      <c r="A205" s="277">
        <f>'пр. хода'!M12</f>
        <v>2</v>
      </c>
      <c r="B205" s="278" t="str">
        <f>VLOOKUP(A205,'пр.взвешивания'!B6:E241,2,FALSE)</f>
        <v>МЕНЯЙКИНА Кристина Евгеньевна</v>
      </c>
      <c r="C205" s="279" t="str">
        <f>VLOOKUP(A205,'пр.взвешивания'!B6:F241,3,FALSE)</f>
        <v>19.04.1994, КМС</v>
      </c>
      <c r="D205" s="279" t="str">
        <f>VLOOKUP(A205,'пр.взвешивания'!B6:G241,4,FALSE)</f>
        <v>СФО</v>
      </c>
      <c r="E205" s="259"/>
      <c r="F205" s="260"/>
      <c r="G205" s="261"/>
      <c r="H205" s="255"/>
    </row>
    <row r="206" spans="1:8" ht="14.25" customHeight="1">
      <c r="A206" s="242"/>
      <c r="B206" s="267"/>
      <c r="C206" s="255"/>
      <c r="D206" s="255"/>
      <c r="E206" s="259"/>
      <c r="F206" s="259"/>
      <c r="G206" s="261"/>
      <c r="H206" s="255"/>
    </row>
    <row r="207" spans="1:8" ht="14.25" customHeight="1">
      <c r="A207" s="241">
        <f>'пр. хода'!M10</f>
        <v>7</v>
      </c>
      <c r="B207" s="266" t="str">
        <f>VLOOKUP(A207,'пр.взвешивания'!B6:E243,2,FALSE)</f>
        <v>КУЛАХМЕТОВА Эльмира Зайнуловна</v>
      </c>
      <c r="C207" s="268" t="str">
        <f>VLOOKUP(A207,'пр.взвешивания'!B6:F243,3,FALSE)</f>
        <v>05.07.1994 КМС</v>
      </c>
      <c r="D207" s="268" t="str">
        <f>VLOOKUP(A207,'пр.взвешивания'!B6:G243,4,FALSE)</f>
        <v>УФО</v>
      </c>
      <c r="E207" s="275"/>
      <c r="F207" s="275"/>
      <c r="G207" s="241"/>
      <c r="H207" s="241"/>
    </row>
    <row r="208" spans="1:8" ht="14.25" customHeight="1" thickBot="1">
      <c r="A208" s="272"/>
      <c r="B208" s="273"/>
      <c r="C208" s="274"/>
      <c r="D208" s="274"/>
      <c r="E208" s="276"/>
      <c r="F208" s="276"/>
      <c r="G208" s="272"/>
      <c r="H208" s="272"/>
    </row>
    <row r="209" ht="14.25" customHeight="1"/>
    <row r="210" spans="1:8" ht="14.25" customHeight="1">
      <c r="A210" s="17" t="s">
        <v>8</v>
      </c>
      <c r="B210" s="6" t="s">
        <v>158</v>
      </c>
      <c r="C210" s="6"/>
      <c r="D210" s="6"/>
      <c r="E210" s="105" t="str">
        <f>HYPERLINK('пр.взвешивания'!E3)</f>
        <v>в.к. 64  кг.</v>
      </c>
      <c r="F210" s="6"/>
      <c r="G210" s="6"/>
      <c r="H210" s="6"/>
    </row>
    <row r="211" spans="1:8" ht="14.25" customHeight="1">
      <c r="A211" s="255" t="s">
        <v>0</v>
      </c>
      <c r="B211" s="255" t="s">
        <v>1</v>
      </c>
      <c r="C211" s="255" t="s">
        <v>2</v>
      </c>
      <c r="D211" s="255" t="s">
        <v>3</v>
      </c>
      <c r="E211" s="255" t="s">
        <v>14</v>
      </c>
      <c r="F211" s="255" t="s">
        <v>15</v>
      </c>
      <c r="G211" s="255" t="s">
        <v>16</v>
      </c>
      <c r="H211" s="255" t="s">
        <v>17</v>
      </c>
    </row>
    <row r="212" spans="1:8" ht="14.25" customHeight="1">
      <c r="A212" s="241"/>
      <c r="B212" s="255"/>
      <c r="C212" s="255"/>
      <c r="D212" s="255"/>
      <c r="E212" s="241"/>
      <c r="F212" s="241"/>
      <c r="G212" s="241"/>
      <c r="H212" s="241"/>
    </row>
    <row r="213" spans="1:8" ht="14.25" customHeight="1">
      <c r="A213" s="264">
        <f>'пр. хода'!M17</f>
        <v>14</v>
      </c>
      <c r="B213" s="266" t="str">
        <f>VLOOKUP(A213,'пр.взвешивания'!B6:E249,2,FALSE)</f>
        <v>ТРЕФИЛОВА Анна Александровна</v>
      </c>
      <c r="C213" s="268" t="str">
        <f>VLOOKUP(A213,'пр.взвешивания'!B6:F249,3,FALSE)</f>
        <v>11.01.1995 КМС</v>
      </c>
      <c r="D213" s="268" t="str">
        <f>VLOOKUP(A213,'пр.взвешивания'!B6:G249,4,FALSE)</f>
        <v>ЦФО</v>
      </c>
      <c r="E213" s="259"/>
      <c r="F213" s="260"/>
      <c r="G213" s="261"/>
      <c r="H213" s="255"/>
    </row>
    <row r="214" spans="1:8" ht="14.25" customHeight="1">
      <c r="A214" s="265"/>
      <c r="B214" s="267"/>
      <c r="C214" s="255"/>
      <c r="D214" s="255"/>
      <c r="E214" s="259"/>
      <c r="F214" s="259"/>
      <c r="G214" s="261"/>
      <c r="H214" s="255"/>
    </row>
    <row r="215" spans="1:8" ht="14.25" customHeight="1">
      <c r="A215" s="241">
        <f>'пр. хода'!M21</f>
        <v>15</v>
      </c>
      <c r="B215" s="266" t="str">
        <f>VLOOKUP(A215,'пр.взвешивания'!B6:E251,2,FALSE)</f>
        <v>САЛТАНОВА Мария Анатольевна</v>
      </c>
      <c r="C215" s="268" t="str">
        <f>VLOOKUP(A215,'пр.взвешивания'!B6:F251,3,FALSE)</f>
        <v>29.07.1993 КМС</v>
      </c>
      <c r="D215" s="268" t="str">
        <f>VLOOKUP(A215,'пр.взвешивания'!B6:G251,4,FALSE)</f>
        <v>УФО</v>
      </c>
      <c r="E215" s="275"/>
      <c r="F215" s="275"/>
      <c r="G215" s="241"/>
      <c r="H215" s="241"/>
    </row>
    <row r="216" spans="1:8" ht="14.25" customHeight="1" thickBot="1">
      <c r="A216" s="272"/>
      <c r="B216" s="273"/>
      <c r="C216" s="274"/>
      <c r="D216" s="274"/>
      <c r="E216" s="276"/>
      <c r="F216" s="276"/>
      <c r="G216" s="272"/>
      <c r="H216" s="272"/>
    </row>
    <row r="217" spans="1:8" ht="14.25" customHeight="1">
      <c r="A217" s="277">
        <f>'пр. хода'!M19</f>
        <v>16</v>
      </c>
      <c r="B217" s="278" t="str">
        <f>VLOOKUP(A217,'пр.взвешивания'!B6:E253,2,FALSE)</f>
        <v>РИ Айко Чангиевна</v>
      </c>
      <c r="C217" s="279" t="str">
        <f>VLOOKUP(A217,'пр.взвешивания'!B6:F253,3,FALSE)</f>
        <v>16.02.1994 кмс</v>
      </c>
      <c r="D217" s="279" t="str">
        <f>VLOOKUP(A217,'пр.взвешивания'!B6:G253,4,FALSE)</f>
        <v>СФО</v>
      </c>
      <c r="E217" s="259"/>
      <c r="F217" s="260"/>
      <c r="G217" s="261"/>
      <c r="H217" s="255"/>
    </row>
    <row r="218" spans="1:8" ht="14.25" customHeight="1">
      <c r="A218" s="242"/>
      <c r="B218" s="267"/>
      <c r="C218" s="255"/>
      <c r="D218" s="255"/>
      <c r="E218" s="259"/>
      <c r="F218" s="259"/>
      <c r="G218" s="261"/>
      <c r="H218" s="255"/>
    </row>
    <row r="219" spans="1:8" ht="14.25" customHeight="1">
      <c r="A219" s="241">
        <f>'пр. хода'!M23</f>
        <v>13</v>
      </c>
      <c r="B219" s="266" t="str">
        <f>VLOOKUP(A219,'пр.взвешивания'!B6:E255,2,FALSE)</f>
        <v>БАРЫЛЬНИКОВА Анастасия Викторовна</v>
      </c>
      <c r="C219" s="268" t="str">
        <f>VLOOKUP(A219,'пр.взвешивания'!B6:F255,3,FALSE)</f>
        <v>24.08.1994, 1р</v>
      </c>
      <c r="D219" s="268" t="str">
        <f>VLOOKUP(A219,'пр.взвешивания'!B6:G255,4,FALSE)</f>
        <v>СФО</v>
      </c>
      <c r="E219" s="275"/>
      <c r="F219" s="275"/>
      <c r="G219" s="241"/>
      <c r="H219" s="241"/>
    </row>
    <row r="220" spans="1:8" ht="14.25" customHeight="1" thickBot="1">
      <c r="A220" s="272"/>
      <c r="B220" s="273"/>
      <c r="C220" s="274"/>
      <c r="D220" s="274"/>
      <c r="E220" s="276"/>
      <c r="F220" s="276"/>
      <c r="G220" s="272"/>
      <c r="H220" s="272"/>
    </row>
    <row r="221" spans="1:5" ht="14.25" customHeight="1">
      <c r="A221" s="17" t="s">
        <v>8</v>
      </c>
      <c r="B221" s="6" t="s">
        <v>159</v>
      </c>
      <c r="E221" s="105" t="str">
        <f>HYPERLINK('пр.взвешивания'!E3)</f>
        <v>в.к. 64  кг.</v>
      </c>
    </row>
    <row r="222" spans="1:8" ht="14.25" customHeight="1">
      <c r="A222" s="264">
        <f>'пр. хода'!M17</f>
        <v>14</v>
      </c>
      <c r="B222" s="266" t="str">
        <f>VLOOKUP(A222,'пр.взвешивания'!B6:E258,2,FALSE)</f>
        <v>ТРЕФИЛОВА Анна Александровна</v>
      </c>
      <c r="C222" s="268" t="str">
        <f>VLOOKUP(A222,'пр.взвешивания'!B6:F258,3,FALSE)</f>
        <v>11.01.1995 КМС</v>
      </c>
      <c r="D222" s="268" t="str">
        <f>VLOOKUP(A222,'пр.взвешивания'!B6:G258,4,FALSE)</f>
        <v>ЦФО</v>
      </c>
      <c r="E222" s="259"/>
      <c r="F222" s="260"/>
      <c r="G222" s="261"/>
      <c r="H222" s="255"/>
    </row>
    <row r="223" spans="1:8" ht="14.25" customHeight="1">
      <c r="A223" s="265"/>
      <c r="B223" s="267"/>
      <c r="C223" s="255"/>
      <c r="D223" s="255"/>
      <c r="E223" s="259"/>
      <c r="F223" s="259"/>
      <c r="G223" s="261"/>
      <c r="H223" s="255"/>
    </row>
    <row r="224" spans="1:8" ht="14.25" customHeight="1">
      <c r="A224" s="241">
        <f>'пр. хода'!M19</f>
        <v>16</v>
      </c>
      <c r="B224" s="266" t="str">
        <f>VLOOKUP(A224,'пр.взвешивания'!B6:E260,2,FALSE)</f>
        <v>РИ Айко Чангиевна</v>
      </c>
      <c r="C224" s="268" t="str">
        <f>VLOOKUP(A224,'пр.взвешивания'!B6:F260,3,FALSE)</f>
        <v>16.02.1994 кмс</v>
      </c>
      <c r="D224" s="268" t="str">
        <f>VLOOKUP(A224,'пр.взвешивания'!B6:G260,4,FALSE)</f>
        <v>СФО</v>
      </c>
      <c r="E224" s="275"/>
      <c r="F224" s="275"/>
      <c r="G224" s="241"/>
      <c r="H224" s="241"/>
    </row>
    <row r="225" spans="1:8" ht="14.25" customHeight="1" thickBot="1">
      <c r="A225" s="272"/>
      <c r="B225" s="273"/>
      <c r="C225" s="274"/>
      <c r="D225" s="274"/>
      <c r="E225" s="276"/>
      <c r="F225" s="276"/>
      <c r="G225" s="272"/>
      <c r="H225" s="272"/>
    </row>
    <row r="226" spans="1:8" ht="14.25" customHeight="1">
      <c r="A226" s="277">
        <f>'пр. хода'!M23</f>
        <v>13</v>
      </c>
      <c r="B226" s="278" t="str">
        <f>VLOOKUP(A226,'пр.взвешивания'!B6:E262,2,FALSE)</f>
        <v>БАРЫЛЬНИКОВА Анастасия Викторовна</v>
      </c>
      <c r="C226" s="279" t="str">
        <f>VLOOKUP(A226,'пр.взвешивания'!B6:F262,3,FALSE)</f>
        <v>24.08.1994, 1р</v>
      </c>
      <c r="D226" s="279" t="str">
        <f>VLOOKUP(A226,'пр.взвешивания'!B6:G262,4,FALSE)</f>
        <v>СФО</v>
      </c>
      <c r="E226" s="259"/>
      <c r="F226" s="260"/>
      <c r="G226" s="261"/>
      <c r="H226" s="255"/>
    </row>
    <row r="227" spans="1:8" ht="14.25" customHeight="1">
      <c r="A227" s="242"/>
      <c r="B227" s="267"/>
      <c r="C227" s="255"/>
      <c r="D227" s="255"/>
      <c r="E227" s="259"/>
      <c r="F227" s="259"/>
      <c r="G227" s="261"/>
      <c r="H227" s="255"/>
    </row>
    <row r="228" spans="1:8" ht="14.25" customHeight="1">
      <c r="A228" s="241">
        <f>'пр. хода'!M21</f>
        <v>15</v>
      </c>
      <c r="B228" s="266" t="str">
        <f>VLOOKUP(A228,'пр.взвешивания'!B6:E264,2,FALSE)</f>
        <v>САЛТАНОВА Мария Анатольевна</v>
      </c>
      <c r="C228" s="268" t="str">
        <f>VLOOKUP(A228,'пр.взвешивания'!B6:F264,3,FALSE)</f>
        <v>29.07.1993 КМС</v>
      </c>
      <c r="D228" s="268" t="str">
        <f>VLOOKUP(A228,'пр.взвешивания'!B6:G264,4,FALSE)</f>
        <v>УФО</v>
      </c>
      <c r="E228" s="275"/>
      <c r="F228" s="275"/>
      <c r="G228" s="241"/>
      <c r="H228" s="241"/>
    </row>
    <row r="229" spans="1:8" ht="14.25" customHeight="1" thickBot="1">
      <c r="A229" s="272"/>
      <c r="B229" s="273"/>
      <c r="C229" s="274"/>
      <c r="D229" s="274"/>
      <c r="E229" s="276"/>
      <c r="F229" s="276"/>
      <c r="G229" s="272"/>
      <c r="H229" s="272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sheetProtection/>
  <mergeCells count="773">
    <mergeCell ref="G149:G150"/>
    <mergeCell ref="H149:H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149:A150"/>
    <mergeCell ref="B149:B150"/>
    <mergeCell ref="C149:C150"/>
    <mergeCell ref="D149:D150"/>
    <mergeCell ref="E149:E150"/>
    <mergeCell ref="F149:F150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5:A146"/>
    <mergeCell ref="B145:B146"/>
    <mergeCell ref="C145:C146"/>
    <mergeCell ref="D145:D146"/>
    <mergeCell ref="E145:E146"/>
    <mergeCell ref="F145:F146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0:A141"/>
    <mergeCell ref="B140:B141"/>
    <mergeCell ref="C140:C141"/>
    <mergeCell ref="D140:D141"/>
    <mergeCell ref="E140:E141"/>
    <mergeCell ref="F140:F141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36:A137"/>
    <mergeCell ref="B136:B137"/>
    <mergeCell ref="C136:C137"/>
    <mergeCell ref="D136:D137"/>
    <mergeCell ref="E136:E137"/>
    <mergeCell ref="F136:F137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E127:E128"/>
    <mergeCell ref="F127:F128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3:A124"/>
    <mergeCell ref="B123:B124"/>
    <mergeCell ref="C123:C124"/>
    <mergeCell ref="D123:D124"/>
    <mergeCell ref="E123:E124"/>
    <mergeCell ref="F123:F124"/>
    <mergeCell ref="G118:G119"/>
    <mergeCell ref="H118:H119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18:A119"/>
    <mergeCell ref="B118:B119"/>
    <mergeCell ref="C118:C119"/>
    <mergeCell ref="D118:D119"/>
    <mergeCell ref="E118:E119"/>
    <mergeCell ref="F118:F119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4:A115"/>
    <mergeCell ref="B114:B115"/>
    <mergeCell ref="C114:C115"/>
    <mergeCell ref="D114:D115"/>
    <mergeCell ref="E114:E115"/>
    <mergeCell ref="F114:F115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0:A111"/>
    <mergeCell ref="B110:B111"/>
    <mergeCell ref="C110:C111"/>
    <mergeCell ref="D110:D111"/>
    <mergeCell ref="E110:E111"/>
    <mergeCell ref="F110:F111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5:A106"/>
    <mergeCell ref="B105:B106"/>
    <mergeCell ref="C105:C106"/>
    <mergeCell ref="D105:D106"/>
    <mergeCell ref="E105:E106"/>
    <mergeCell ref="F105:F106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1:A102"/>
    <mergeCell ref="B101:B102"/>
    <mergeCell ref="C101:C102"/>
    <mergeCell ref="D101:D102"/>
    <mergeCell ref="E101:E102"/>
    <mergeCell ref="F101:F102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9:B80"/>
    <mergeCell ref="C79:C80"/>
    <mergeCell ref="D79:D80"/>
    <mergeCell ref="E79:E80"/>
    <mergeCell ref="F79:F80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5:A56"/>
    <mergeCell ref="B55:B56"/>
    <mergeCell ref="C55:C56"/>
    <mergeCell ref="D55:D56"/>
    <mergeCell ref="E55:E56"/>
    <mergeCell ref="F55:F56"/>
    <mergeCell ref="E51:E52"/>
    <mergeCell ref="F51:F52"/>
    <mergeCell ref="G51:G52"/>
    <mergeCell ref="H51:H52"/>
    <mergeCell ref="E53:E54"/>
    <mergeCell ref="F53:F54"/>
    <mergeCell ref="G53:G54"/>
    <mergeCell ref="H53:H54"/>
    <mergeCell ref="G46:G47"/>
    <mergeCell ref="H46:H47"/>
    <mergeCell ref="E49:E50"/>
    <mergeCell ref="F49:F50"/>
    <mergeCell ref="G49:G50"/>
    <mergeCell ref="H49:H50"/>
    <mergeCell ref="A46:A47"/>
    <mergeCell ref="B46:B47"/>
    <mergeCell ref="C46:C47"/>
    <mergeCell ref="D46:D47"/>
    <mergeCell ref="E46:E47"/>
    <mergeCell ref="F46:F47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E38:E39"/>
    <mergeCell ref="F38:F39"/>
    <mergeCell ref="G38:G39"/>
    <mergeCell ref="H38:H39"/>
    <mergeCell ref="E40:E41"/>
    <mergeCell ref="F40:F41"/>
    <mergeCell ref="G40:G41"/>
    <mergeCell ref="H40:H41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4:G25"/>
    <mergeCell ref="H24:H25"/>
    <mergeCell ref="E27:E28"/>
    <mergeCell ref="F27:F28"/>
    <mergeCell ref="G27:G28"/>
    <mergeCell ref="H27:H28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53:A54"/>
    <mergeCell ref="B53:B54"/>
    <mergeCell ref="C53:C54"/>
    <mergeCell ref="D53:D54"/>
    <mergeCell ref="E13:E14"/>
    <mergeCell ref="F13:F14"/>
    <mergeCell ref="A18:A19"/>
    <mergeCell ref="B18:B19"/>
    <mergeCell ref="C18:C19"/>
    <mergeCell ref="D18:D19"/>
    <mergeCell ref="A49:A50"/>
    <mergeCell ref="B49:B50"/>
    <mergeCell ref="C49:C50"/>
    <mergeCell ref="D49:D50"/>
    <mergeCell ref="A51:A52"/>
    <mergeCell ref="B51:B52"/>
    <mergeCell ref="C51:C52"/>
    <mergeCell ref="D51:D52"/>
    <mergeCell ref="G182:G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A182:A183"/>
    <mergeCell ref="B182:B183"/>
    <mergeCell ref="C182:C183"/>
    <mergeCell ref="D182:D183"/>
    <mergeCell ref="E182:E183"/>
    <mergeCell ref="F182:F183"/>
    <mergeCell ref="G178:G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78:A179"/>
    <mergeCell ref="B178:B179"/>
    <mergeCell ref="C178:C179"/>
    <mergeCell ref="D178:D179"/>
    <mergeCell ref="E178:E179"/>
    <mergeCell ref="F178:F179"/>
    <mergeCell ref="G173:G174"/>
    <mergeCell ref="H173:H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73:A174"/>
    <mergeCell ref="B173:B174"/>
    <mergeCell ref="C173:C174"/>
    <mergeCell ref="D173:D174"/>
    <mergeCell ref="E173:E174"/>
    <mergeCell ref="F173:F174"/>
    <mergeCell ref="G169:G170"/>
    <mergeCell ref="H169:H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169:A170"/>
    <mergeCell ref="B169:B170"/>
    <mergeCell ref="C169:C170"/>
    <mergeCell ref="D169:D170"/>
    <mergeCell ref="E169:E170"/>
    <mergeCell ref="F169:F170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4:A165"/>
    <mergeCell ref="B164:B165"/>
    <mergeCell ref="C164:C165"/>
    <mergeCell ref="D164:D165"/>
    <mergeCell ref="E164:E165"/>
    <mergeCell ref="F164:F165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0:A161"/>
    <mergeCell ref="B160:B161"/>
    <mergeCell ref="C160:C161"/>
    <mergeCell ref="D160:D161"/>
    <mergeCell ref="E160:E161"/>
    <mergeCell ref="F160:F161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D38:D39"/>
    <mergeCell ref="A40:A41"/>
    <mergeCell ref="B40:B41"/>
    <mergeCell ref="C40:C41"/>
    <mergeCell ref="D40:D41"/>
    <mergeCell ref="A38:A39"/>
    <mergeCell ref="G226:G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A226:A227"/>
    <mergeCell ref="B226:B227"/>
    <mergeCell ref="C226:C227"/>
    <mergeCell ref="D226:D227"/>
    <mergeCell ref="E226:E227"/>
    <mergeCell ref="F226:F227"/>
    <mergeCell ref="G222:G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A222:A223"/>
    <mergeCell ref="B222:B223"/>
    <mergeCell ref="C222:C223"/>
    <mergeCell ref="D222:D223"/>
    <mergeCell ref="E222:E223"/>
    <mergeCell ref="F222:F223"/>
    <mergeCell ref="G217:G218"/>
    <mergeCell ref="H217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E215:E216"/>
    <mergeCell ref="F215:F216"/>
    <mergeCell ref="G215:G216"/>
    <mergeCell ref="H215:H216"/>
    <mergeCell ref="A217:A218"/>
    <mergeCell ref="B217:B218"/>
    <mergeCell ref="C217:C218"/>
    <mergeCell ref="D217:D218"/>
    <mergeCell ref="E217:E218"/>
    <mergeCell ref="F217:F218"/>
    <mergeCell ref="E90:E91"/>
    <mergeCell ref="F90:F91"/>
    <mergeCell ref="G90:G91"/>
    <mergeCell ref="H90:H91"/>
    <mergeCell ref="A90:A91"/>
    <mergeCell ref="B90:B91"/>
    <mergeCell ref="C90:C91"/>
    <mergeCell ref="D90:D91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A5:A6"/>
    <mergeCell ref="B5:B6"/>
    <mergeCell ref="C5:C6"/>
    <mergeCell ref="D5:D6"/>
    <mergeCell ref="A84:A85"/>
    <mergeCell ref="B84:B85"/>
    <mergeCell ref="C84:C85"/>
    <mergeCell ref="D84:D85"/>
    <mergeCell ref="B38:B39"/>
    <mergeCell ref="C38:C39"/>
    <mergeCell ref="E5:E6"/>
    <mergeCell ref="F5:F6"/>
    <mergeCell ref="G5:G6"/>
    <mergeCell ref="H5:H6"/>
    <mergeCell ref="B3:B4"/>
    <mergeCell ref="C3:C4"/>
    <mergeCell ref="D3:D4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A215:A216"/>
    <mergeCell ref="B215:B216"/>
    <mergeCell ref="C215:C216"/>
    <mergeCell ref="D215:D216"/>
    <mergeCell ref="A13:A14"/>
    <mergeCell ref="B13:B14"/>
    <mergeCell ref="C13:C14"/>
    <mergeCell ref="D13:D14"/>
    <mergeCell ref="A95:H95"/>
    <mergeCell ref="A97:A98"/>
    <mergeCell ref="G211:G212"/>
    <mergeCell ref="H211:H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A211:A212"/>
    <mergeCell ref="B211:B212"/>
    <mergeCell ref="C211:C212"/>
    <mergeCell ref="D211:D212"/>
    <mergeCell ref="E211:E212"/>
    <mergeCell ref="F211:F212"/>
    <mergeCell ref="G205:G206"/>
    <mergeCell ref="H205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05:A206"/>
    <mergeCell ref="B205:B206"/>
    <mergeCell ref="C205:C206"/>
    <mergeCell ref="D205:D206"/>
    <mergeCell ref="E205:E206"/>
    <mergeCell ref="F205:F206"/>
    <mergeCell ref="G201:G202"/>
    <mergeCell ref="H201:H202"/>
    <mergeCell ref="E203:E204"/>
    <mergeCell ref="F203:F204"/>
    <mergeCell ref="G203:G204"/>
    <mergeCell ref="H203:H204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196:A197"/>
    <mergeCell ref="B196:B197"/>
    <mergeCell ref="C196:C197"/>
    <mergeCell ref="D196:D197"/>
    <mergeCell ref="E196:E197"/>
    <mergeCell ref="F196:F197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zoomScalePageLayoutView="0" workbookViewId="0" topLeftCell="A1">
      <selection activeCell="B6" sqref="B6:H41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6.8515625" style="0" customWidth="1"/>
    <col min="6" max="6" width="15.8515625" style="0" customWidth="1"/>
    <col min="7" max="7" width="10.57421875" style="0" customWidth="1"/>
    <col min="8" max="8" width="14.28125" style="0" customWidth="1"/>
  </cols>
  <sheetData>
    <row r="1" spans="1:7" ht="25.5" customHeight="1">
      <c r="A1" s="302" t="str">
        <f>HYPERLINK('[3]реквизиты'!$A$2)</f>
        <v>Первенство России по самбо среди юниорок 1993-94 г.р.</v>
      </c>
      <c r="B1" s="303"/>
      <c r="C1" s="303"/>
      <c r="D1" s="303"/>
      <c r="E1" s="303"/>
      <c r="F1" s="303"/>
      <c r="G1" s="303"/>
    </row>
    <row r="2" spans="1:7" ht="18.75" customHeight="1">
      <c r="A2" s="304" t="str">
        <f>HYPERLINK('[3]реквизиты'!$A$3)</f>
        <v>18-22 февраля 2013 г.   г.В.Пышма</v>
      </c>
      <c r="B2" s="305"/>
      <c r="C2" s="305"/>
      <c r="D2" s="305"/>
      <c r="E2" s="305"/>
      <c r="F2" s="305"/>
      <c r="G2" s="305"/>
    </row>
    <row r="3" spans="1:7" ht="18.75" customHeight="1">
      <c r="A3" s="99"/>
      <c r="B3" s="100"/>
      <c r="C3" s="100"/>
      <c r="D3" s="100"/>
      <c r="E3" s="100" t="s">
        <v>53</v>
      </c>
      <c r="F3" s="100"/>
      <c r="G3" s="100"/>
    </row>
    <row r="4" spans="1:8" ht="12.75" customHeight="1">
      <c r="A4" s="241" t="s">
        <v>34</v>
      </c>
      <c r="B4" s="241" t="s">
        <v>0</v>
      </c>
      <c r="C4" s="241" t="s">
        <v>1</v>
      </c>
      <c r="D4" s="241" t="s">
        <v>21</v>
      </c>
      <c r="E4" s="235" t="s">
        <v>22</v>
      </c>
      <c r="F4" s="307"/>
      <c r="G4" s="241" t="s">
        <v>23</v>
      </c>
      <c r="H4" s="241" t="s">
        <v>24</v>
      </c>
    </row>
    <row r="5" spans="1:8" ht="12.75">
      <c r="A5" s="242"/>
      <c r="B5" s="242"/>
      <c r="C5" s="242"/>
      <c r="D5" s="242"/>
      <c r="E5" s="236"/>
      <c r="F5" s="254"/>
      <c r="G5" s="242"/>
      <c r="H5" s="242"/>
    </row>
    <row r="6" spans="1:8" ht="12.75">
      <c r="A6" s="255">
        <v>1</v>
      </c>
      <c r="B6" s="287">
        <v>1</v>
      </c>
      <c r="C6" s="288" t="s">
        <v>78</v>
      </c>
      <c r="D6" s="288" t="s">
        <v>79</v>
      </c>
      <c r="E6" s="284" t="s">
        <v>80</v>
      </c>
      <c r="F6" s="295" t="s">
        <v>81</v>
      </c>
      <c r="G6" s="301">
        <v>0</v>
      </c>
      <c r="H6" s="267" t="s">
        <v>82</v>
      </c>
    </row>
    <row r="7" spans="1:8" ht="12.75">
      <c r="A7" s="255"/>
      <c r="B7" s="287"/>
      <c r="C7" s="288"/>
      <c r="D7" s="288"/>
      <c r="E7" s="284"/>
      <c r="F7" s="295"/>
      <c r="G7" s="301"/>
      <c r="H7" s="267"/>
    </row>
    <row r="8" spans="1:8" ht="12.75">
      <c r="A8" s="255">
        <v>2</v>
      </c>
      <c r="B8" s="287">
        <v>2</v>
      </c>
      <c r="C8" s="267" t="s">
        <v>59</v>
      </c>
      <c r="D8" s="255" t="s">
        <v>60</v>
      </c>
      <c r="E8" s="284" t="s">
        <v>61</v>
      </c>
      <c r="F8" s="293" t="s">
        <v>62</v>
      </c>
      <c r="G8" s="261" t="s">
        <v>63</v>
      </c>
      <c r="H8" s="267" t="s">
        <v>64</v>
      </c>
    </row>
    <row r="9" spans="1:8" ht="12.75">
      <c r="A9" s="255"/>
      <c r="B9" s="287"/>
      <c r="C9" s="267"/>
      <c r="D9" s="255"/>
      <c r="E9" s="284"/>
      <c r="F9" s="293"/>
      <c r="G9" s="261"/>
      <c r="H9" s="267"/>
    </row>
    <row r="10" spans="1:8" ht="12.75">
      <c r="A10" s="255">
        <v>3</v>
      </c>
      <c r="B10" s="287">
        <v>3</v>
      </c>
      <c r="C10" s="267" t="s">
        <v>88</v>
      </c>
      <c r="D10" s="291" t="s">
        <v>89</v>
      </c>
      <c r="E10" s="231" t="s">
        <v>85</v>
      </c>
      <c r="F10" s="285" t="s">
        <v>90</v>
      </c>
      <c r="G10" s="261"/>
      <c r="H10" s="267" t="s">
        <v>91</v>
      </c>
    </row>
    <row r="11" spans="1:8" ht="12.75">
      <c r="A11" s="255"/>
      <c r="B11" s="287"/>
      <c r="C11" s="267"/>
      <c r="D11" s="292"/>
      <c r="E11" s="231"/>
      <c r="F11" s="285"/>
      <c r="G11" s="261"/>
      <c r="H11" s="292"/>
    </row>
    <row r="12" spans="1:8" ht="12.75">
      <c r="A12" s="255">
        <v>4</v>
      </c>
      <c r="B12" s="287">
        <v>4</v>
      </c>
      <c r="C12" s="267" t="s">
        <v>73</v>
      </c>
      <c r="D12" s="255" t="s">
        <v>74</v>
      </c>
      <c r="E12" s="284" t="s">
        <v>75</v>
      </c>
      <c r="F12" s="298" t="s">
        <v>76</v>
      </c>
      <c r="G12" s="300"/>
      <c r="H12" s="267" t="s">
        <v>77</v>
      </c>
    </row>
    <row r="13" spans="1:8" ht="12.75">
      <c r="A13" s="255"/>
      <c r="B13" s="287"/>
      <c r="C13" s="267"/>
      <c r="D13" s="255"/>
      <c r="E13" s="284"/>
      <c r="F13" s="298"/>
      <c r="G13" s="300"/>
      <c r="H13" s="267"/>
    </row>
    <row r="14" spans="1:8" ht="12.75" customHeight="1">
      <c r="A14" s="255">
        <v>5</v>
      </c>
      <c r="B14" s="287">
        <v>5</v>
      </c>
      <c r="C14" s="288" t="s">
        <v>113</v>
      </c>
      <c r="D14" s="286" t="s">
        <v>114</v>
      </c>
      <c r="E14" s="284" t="s">
        <v>80</v>
      </c>
      <c r="F14" s="285" t="s">
        <v>115</v>
      </c>
      <c r="G14" s="286"/>
      <c r="H14" s="286" t="s">
        <v>116</v>
      </c>
    </row>
    <row r="15" spans="1:8" ht="12.75" customHeight="1">
      <c r="A15" s="255"/>
      <c r="B15" s="287"/>
      <c r="C15" s="288"/>
      <c r="D15" s="286"/>
      <c r="E15" s="284"/>
      <c r="F15" s="285"/>
      <c r="G15" s="286"/>
      <c r="H15" s="286"/>
    </row>
    <row r="16" spans="1:8" ht="12.75">
      <c r="A16" s="255">
        <v>6</v>
      </c>
      <c r="B16" s="287">
        <v>6</v>
      </c>
      <c r="C16" s="288" t="s">
        <v>92</v>
      </c>
      <c r="D16" s="286" t="s">
        <v>93</v>
      </c>
      <c r="E16" s="284" t="s">
        <v>94</v>
      </c>
      <c r="F16" s="298" t="s">
        <v>95</v>
      </c>
      <c r="G16" s="286"/>
      <c r="H16" s="286" t="s">
        <v>96</v>
      </c>
    </row>
    <row r="17" spans="1:8" ht="12.75">
      <c r="A17" s="255"/>
      <c r="B17" s="287"/>
      <c r="C17" s="288"/>
      <c r="D17" s="286"/>
      <c r="E17" s="284"/>
      <c r="F17" s="298"/>
      <c r="G17" s="286"/>
      <c r="H17" s="286"/>
    </row>
    <row r="18" spans="1:8" ht="12.75">
      <c r="A18" s="255">
        <v>7</v>
      </c>
      <c r="B18" s="287">
        <v>7</v>
      </c>
      <c r="C18" s="267" t="s">
        <v>130</v>
      </c>
      <c r="D18" s="299" t="s">
        <v>131</v>
      </c>
      <c r="E18" s="284" t="s">
        <v>56</v>
      </c>
      <c r="F18" s="285" t="s">
        <v>132</v>
      </c>
      <c r="G18" s="290"/>
      <c r="H18" s="267" t="s">
        <v>133</v>
      </c>
    </row>
    <row r="19" spans="1:8" ht="12.75">
      <c r="A19" s="255"/>
      <c r="B19" s="287"/>
      <c r="C19" s="267"/>
      <c r="D19" s="267"/>
      <c r="E19" s="284"/>
      <c r="F19" s="285"/>
      <c r="G19" s="290"/>
      <c r="H19" s="267"/>
    </row>
    <row r="20" spans="1:8" ht="12.75">
      <c r="A20" s="255">
        <v>8</v>
      </c>
      <c r="B20" s="287">
        <v>8</v>
      </c>
      <c r="C20" s="288" t="s">
        <v>121</v>
      </c>
      <c r="D20" s="286" t="s">
        <v>122</v>
      </c>
      <c r="E20" s="231" t="s">
        <v>80</v>
      </c>
      <c r="F20" s="295" t="s">
        <v>123</v>
      </c>
      <c r="G20" s="286"/>
      <c r="H20" s="288" t="s">
        <v>124</v>
      </c>
    </row>
    <row r="21" spans="1:8" ht="12.75">
      <c r="A21" s="255"/>
      <c r="B21" s="287"/>
      <c r="C21" s="288" t="s">
        <v>125</v>
      </c>
      <c r="D21" s="297" t="s">
        <v>126</v>
      </c>
      <c r="E21" s="294"/>
      <c r="F21" s="295" t="s">
        <v>127</v>
      </c>
      <c r="G21" s="286" t="s">
        <v>128</v>
      </c>
      <c r="H21" s="288" t="s">
        <v>129</v>
      </c>
    </row>
    <row r="22" spans="1:8" ht="12.75">
      <c r="A22" s="255">
        <v>9</v>
      </c>
      <c r="B22" s="287">
        <v>9</v>
      </c>
      <c r="C22" s="267" t="s">
        <v>105</v>
      </c>
      <c r="D22" s="255" t="s">
        <v>106</v>
      </c>
      <c r="E22" s="296" t="s">
        <v>61</v>
      </c>
      <c r="F22" s="293" t="s">
        <v>107</v>
      </c>
      <c r="G22" s="261"/>
      <c r="H22" s="267" t="s">
        <v>108</v>
      </c>
    </row>
    <row r="23" spans="1:8" ht="12.75">
      <c r="A23" s="255"/>
      <c r="B23" s="287"/>
      <c r="C23" s="267"/>
      <c r="D23" s="255"/>
      <c r="E23" s="296"/>
      <c r="F23" s="293"/>
      <c r="G23" s="261"/>
      <c r="H23" s="267"/>
    </row>
    <row r="24" spans="1:8" ht="12.75">
      <c r="A24" s="255">
        <v>10</v>
      </c>
      <c r="B24" s="287">
        <v>10</v>
      </c>
      <c r="C24" s="288" t="s">
        <v>97</v>
      </c>
      <c r="D24" s="286" t="s">
        <v>98</v>
      </c>
      <c r="E24" s="284" t="s">
        <v>94</v>
      </c>
      <c r="F24" s="285" t="s">
        <v>99</v>
      </c>
      <c r="G24" s="286"/>
      <c r="H24" s="286" t="s">
        <v>100</v>
      </c>
    </row>
    <row r="25" spans="1:8" ht="12.75">
      <c r="A25" s="255"/>
      <c r="B25" s="287"/>
      <c r="C25" s="288"/>
      <c r="D25" s="286"/>
      <c r="E25" s="284"/>
      <c r="F25" s="285"/>
      <c r="G25" s="286"/>
      <c r="H25" s="286"/>
    </row>
    <row r="26" spans="1:8" ht="12.75">
      <c r="A26" s="255">
        <v>11</v>
      </c>
      <c r="B26" s="287">
        <v>11</v>
      </c>
      <c r="C26" s="267" t="s">
        <v>109</v>
      </c>
      <c r="D26" s="255" t="s">
        <v>110</v>
      </c>
      <c r="E26" s="284" t="s">
        <v>61</v>
      </c>
      <c r="F26" s="293" t="s">
        <v>111</v>
      </c>
      <c r="G26" s="261"/>
      <c r="H26" s="267" t="s">
        <v>112</v>
      </c>
    </row>
    <row r="27" spans="1:8" ht="12.75">
      <c r="A27" s="255"/>
      <c r="B27" s="287"/>
      <c r="C27" s="267"/>
      <c r="D27" s="255"/>
      <c r="E27" s="284"/>
      <c r="F27" s="293"/>
      <c r="G27" s="261"/>
      <c r="H27" s="267"/>
    </row>
    <row r="28" spans="1:8" ht="12.75">
      <c r="A28" s="255">
        <v>12</v>
      </c>
      <c r="B28" s="287">
        <v>12</v>
      </c>
      <c r="C28" s="267" t="s">
        <v>54</v>
      </c>
      <c r="D28" s="255" t="s">
        <v>55</v>
      </c>
      <c r="E28" s="284" t="s">
        <v>56</v>
      </c>
      <c r="F28" s="293" t="s">
        <v>57</v>
      </c>
      <c r="G28" s="261"/>
      <c r="H28" s="267" t="s">
        <v>58</v>
      </c>
    </row>
    <row r="29" spans="1:8" ht="12.75">
      <c r="A29" s="255"/>
      <c r="B29" s="287"/>
      <c r="C29" s="267"/>
      <c r="D29" s="255"/>
      <c r="E29" s="284"/>
      <c r="F29" s="293"/>
      <c r="G29" s="261"/>
      <c r="H29" s="267"/>
    </row>
    <row r="30" spans="1:8" ht="12.75">
      <c r="A30" s="255">
        <v>13</v>
      </c>
      <c r="B30" s="287">
        <v>13</v>
      </c>
      <c r="C30" s="267" t="s">
        <v>65</v>
      </c>
      <c r="D30" s="255" t="s">
        <v>66</v>
      </c>
      <c r="E30" s="284" t="s">
        <v>61</v>
      </c>
      <c r="F30" s="293" t="s">
        <v>67</v>
      </c>
      <c r="G30" s="261"/>
      <c r="H30" s="267" t="s">
        <v>68</v>
      </c>
    </row>
    <row r="31" spans="1:8" ht="12.75">
      <c r="A31" s="255"/>
      <c r="B31" s="287"/>
      <c r="C31" s="267"/>
      <c r="D31" s="255"/>
      <c r="E31" s="284"/>
      <c r="F31" s="293"/>
      <c r="G31" s="261"/>
      <c r="H31" s="267"/>
    </row>
    <row r="32" spans="1:8" ht="12.75">
      <c r="A32" s="255">
        <v>14</v>
      </c>
      <c r="B32" s="287">
        <v>14</v>
      </c>
      <c r="C32" s="288" t="s">
        <v>117</v>
      </c>
      <c r="D32" s="286" t="s">
        <v>118</v>
      </c>
      <c r="E32" s="284" t="s">
        <v>94</v>
      </c>
      <c r="F32" s="285" t="s">
        <v>119</v>
      </c>
      <c r="G32" s="286"/>
      <c r="H32" s="286" t="s">
        <v>120</v>
      </c>
    </row>
    <row r="33" spans="1:8" ht="12.75">
      <c r="A33" s="255"/>
      <c r="B33" s="287"/>
      <c r="C33" s="288"/>
      <c r="D33" s="286"/>
      <c r="E33" s="284"/>
      <c r="F33" s="285"/>
      <c r="G33" s="286"/>
      <c r="H33" s="286"/>
    </row>
    <row r="34" spans="1:8" ht="12.75">
      <c r="A34" s="255">
        <v>15</v>
      </c>
      <c r="B34" s="287">
        <v>15</v>
      </c>
      <c r="C34" s="267" t="s">
        <v>101</v>
      </c>
      <c r="D34" s="255" t="s">
        <v>102</v>
      </c>
      <c r="E34" s="284" t="s">
        <v>56</v>
      </c>
      <c r="F34" s="285" t="s">
        <v>103</v>
      </c>
      <c r="G34" s="261"/>
      <c r="H34" s="267" t="s">
        <v>104</v>
      </c>
    </row>
    <row r="35" spans="1:8" ht="12.75">
      <c r="A35" s="255"/>
      <c r="B35" s="287"/>
      <c r="C35" s="267"/>
      <c r="D35" s="255"/>
      <c r="E35" s="284"/>
      <c r="F35" s="285"/>
      <c r="G35" s="261"/>
      <c r="H35" s="267"/>
    </row>
    <row r="36" spans="1:8" ht="12.75">
      <c r="A36" s="255">
        <v>16</v>
      </c>
      <c r="B36" s="287">
        <v>16</v>
      </c>
      <c r="C36" s="267" t="s">
        <v>69</v>
      </c>
      <c r="D36" s="291" t="s">
        <v>70</v>
      </c>
      <c r="E36" s="231" t="s">
        <v>61</v>
      </c>
      <c r="F36" s="285" t="s">
        <v>71</v>
      </c>
      <c r="G36" s="261"/>
      <c r="H36" s="267" t="s">
        <v>72</v>
      </c>
    </row>
    <row r="37" spans="1:8" ht="12.75">
      <c r="A37" s="255"/>
      <c r="B37" s="287"/>
      <c r="C37" s="267"/>
      <c r="D37" s="292"/>
      <c r="E37" s="231"/>
      <c r="F37" s="285"/>
      <c r="G37" s="261"/>
      <c r="H37" s="292"/>
    </row>
    <row r="38" spans="1:8" ht="12.75">
      <c r="A38" s="255">
        <v>17</v>
      </c>
      <c r="B38" s="287">
        <v>17</v>
      </c>
      <c r="C38" s="267" t="s">
        <v>134</v>
      </c>
      <c r="D38" s="267" t="s">
        <v>135</v>
      </c>
      <c r="E38" s="284" t="s">
        <v>80</v>
      </c>
      <c r="F38" s="289" t="s">
        <v>136</v>
      </c>
      <c r="G38" s="290"/>
      <c r="H38" s="267" t="s">
        <v>137</v>
      </c>
    </row>
    <row r="39" spans="1:8" ht="12.75">
      <c r="A39" s="255"/>
      <c r="B39" s="287"/>
      <c r="C39" s="267"/>
      <c r="D39" s="267"/>
      <c r="E39" s="284"/>
      <c r="F39" s="289"/>
      <c r="G39" s="290"/>
      <c r="H39" s="306"/>
    </row>
    <row r="40" spans="1:8" ht="12.75">
      <c r="A40" s="255">
        <v>18</v>
      </c>
      <c r="B40" s="287">
        <v>18</v>
      </c>
      <c r="C40" s="288" t="s">
        <v>83</v>
      </c>
      <c r="D40" s="286" t="s">
        <v>84</v>
      </c>
      <c r="E40" s="284" t="s">
        <v>85</v>
      </c>
      <c r="F40" s="285" t="s">
        <v>86</v>
      </c>
      <c r="G40" s="286"/>
      <c r="H40" s="286" t="s">
        <v>87</v>
      </c>
    </row>
    <row r="41" spans="1:8" ht="12.75">
      <c r="A41" s="255"/>
      <c r="B41" s="287"/>
      <c r="C41" s="288"/>
      <c r="D41" s="286"/>
      <c r="E41" s="284"/>
      <c r="F41" s="285"/>
      <c r="G41" s="286"/>
      <c r="H41" s="286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sheetProtection/>
  <mergeCells count="153">
    <mergeCell ref="H36:H37"/>
    <mergeCell ref="H38:H39"/>
    <mergeCell ref="H40:H41"/>
    <mergeCell ref="E4:F5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8:H9"/>
    <mergeCell ref="H10:H11"/>
    <mergeCell ref="A1:G1"/>
    <mergeCell ref="A2:G2"/>
    <mergeCell ref="A4:A5"/>
    <mergeCell ref="B4:B5"/>
    <mergeCell ref="C4:C5"/>
    <mergeCell ref="D4:D5"/>
    <mergeCell ref="G4:G5"/>
    <mergeCell ref="H4:H5"/>
    <mergeCell ref="G6:G7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E6:E7"/>
    <mergeCell ref="F6:F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E38:E39"/>
    <mergeCell ref="F38:F39"/>
    <mergeCell ref="G38:G39"/>
    <mergeCell ref="A36:A37"/>
    <mergeCell ref="B36:B37"/>
    <mergeCell ref="C36:C37"/>
    <mergeCell ref="D36:D37"/>
    <mergeCell ref="A38:A39"/>
    <mergeCell ref="B38:B39"/>
    <mergeCell ref="C38:C39"/>
    <mergeCell ref="D38:D39"/>
    <mergeCell ref="E36:E37"/>
    <mergeCell ref="F36:F37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2013-02-21T13:06:47Z</cp:lastPrinted>
  <dcterms:created xsi:type="dcterms:W3CDTF">1996-10-08T23:32:33Z</dcterms:created>
  <dcterms:modified xsi:type="dcterms:W3CDTF">2013-02-21T16:22:16Z</dcterms:modified>
  <cp:category/>
  <cp:version/>
  <cp:contentType/>
  <cp:contentStatus/>
</cp:coreProperties>
</file>