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<sst xmlns="http://schemas.openxmlformats.org/spreadsheetml/2006/main" count="152" uniqueCount="96">
  <si>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</si>
  <si>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</si>
  <si>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</si>
  <si>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</si>
  <si>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</si>
  <si>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</si>
  <si>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</si>
  <si>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</si>
  <si>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</si>
  <si>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</si>
  <si>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</si>
  <si>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</si>
  <si>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</si>
  <si>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</si>
  <si>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</si>
  <si>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</si>
  <si>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</si>
  <si>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 xml:space="preserve"> место</t>
  </si>
  <si>
    <t>7-8</t>
  </si>
  <si>
    <t>1 место</t>
  </si>
  <si>
    <t>БЕЦЕКАЕВ Руслан Асланбекович</t>
  </si>
  <si>
    <t>26.12.91 кмс</t>
  </si>
  <si>
    <t>ПФО Самарская</t>
  </si>
  <si>
    <t>Самара, Пр</t>
  </si>
  <si>
    <t>Коновалов АП, Киргизов ВВ</t>
  </si>
  <si>
    <t>ГАСРАТОВ Шараф Гаджикурбанович</t>
  </si>
  <si>
    <t>07.06.93 1</t>
  </si>
  <si>
    <t>Тольятти</t>
  </si>
  <si>
    <t>Мельниченко О</t>
  </si>
  <si>
    <t>АМИНЕВ Альберт Ринатович</t>
  </si>
  <si>
    <t>28.07.93 1</t>
  </si>
  <si>
    <t>ПФО Башкортостан</t>
  </si>
  <si>
    <t>Уфа, МО</t>
  </si>
  <si>
    <t xml:space="preserve"> Самсонов ВМ, Филиппов НА</t>
  </si>
  <si>
    <t>ХУДОИЕВ Сайдо Бухоревич</t>
  </si>
  <si>
    <t>06.02.92 1</t>
  </si>
  <si>
    <t>Уфа, Пр</t>
  </si>
  <si>
    <t>Елизаров ВА, Самсонов ВМ, Филиппов НА</t>
  </si>
  <si>
    <t>АКИШИН Сергей Федорович</t>
  </si>
  <si>
    <t>02.07.88 1</t>
  </si>
  <si>
    <t>ПФО Оренбургская</t>
  </si>
  <si>
    <t>Орск, МО</t>
  </si>
  <si>
    <t>Долбымов ИР</t>
  </si>
  <si>
    <t>СИПЛАТОВ Денис Валерьевич</t>
  </si>
  <si>
    <t>20.11.83 1</t>
  </si>
  <si>
    <t>ПФО Ульяновская</t>
  </si>
  <si>
    <t>Димитровград, Пр</t>
  </si>
  <si>
    <t>Исаев ЕН</t>
  </si>
  <si>
    <t>МИХАЙЛОВ Никита Александрович</t>
  </si>
  <si>
    <t>26.05.94 кмс</t>
  </si>
  <si>
    <t>Плисов ОВ, Исаев ЕН</t>
  </si>
  <si>
    <t>ГАБИДУЛЛИН Ильнур Ибрагимович</t>
  </si>
  <si>
    <t>21.05.87 1</t>
  </si>
  <si>
    <t>ШИМАРОВ Иван Юрьевич</t>
  </si>
  <si>
    <t>01.01.94 кмс</t>
  </si>
  <si>
    <t>ПФО Нижегородская</t>
  </si>
  <si>
    <t>Кстово, Пр</t>
  </si>
  <si>
    <t>Храмов СН</t>
  </si>
  <si>
    <t>ВАСЮКОВ Олег Григорьевич</t>
  </si>
  <si>
    <t>10.11.91 кмс</t>
  </si>
  <si>
    <t>Фролов ИМ</t>
  </si>
  <si>
    <t>СОРОКИН Сергей Николаевич</t>
  </si>
  <si>
    <t>20.10.84 кмс</t>
  </si>
  <si>
    <t>Бондаренко СС</t>
  </si>
  <si>
    <t>ЗУЕВ Евгений Валерьевич</t>
  </si>
  <si>
    <t>20.06.89 кмс</t>
  </si>
  <si>
    <t>ЦФО Кострамская</t>
  </si>
  <si>
    <t>Кострома, Пр</t>
  </si>
  <si>
    <t>Кушнерик ГГ</t>
  </si>
  <si>
    <t>КУШНЕРИК Илья Генадьевич</t>
  </si>
  <si>
    <t>06.07.90 мс</t>
  </si>
  <si>
    <t>АЙВАЗЯН Гарик Робертович</t>
  </si>
  <si>
    <t>05.05.85 мс</t>
  </si>
  <si>
    <t>ЗАХАРОВ Михаил Валерьевич</t>
  </si>
  <si>
    <t>22.03.1991 кмс</t>
  </si>
  <si>
    <t>ПФО Пермский</t>
  </si>
  <si>
    <t>Пермь МО</t>
  </si>
  <si>
    <t>Багдерин ПГ</t>
  </si>
  <si>
    <t>НАЗАРОВ Илья Андреевич</t>
  </si>
  <si>
    <t>17.05.94 1</t>
  </si>
  <si>
    <t>Ульяновск</t>
  </si>
  <si>
    <t>Иванов ГФ, Забалдуев ВИ</t>
  </si>
  <si>
    <t>ТЕРЕХИН Евгений Александрович</t>
  </si>
  <si>
    <t>01.10.89 1</t>
  </si>
  <si>
    <t>ЧАУЖИН Дмитрий Сергеевич</t>
  </si>
  <si>
    <t>20.07.86 кмс</t>
  </si>
  <si>
    <t>КРЕНДЯСОВ Григорий Леонидович</t>
  </si>
  <si>
    <t>24.05.86 1</t>
  </si>
  <si>
    <t>в.к.  74 кг.</t>
  </si>
  <si>
    <t>3:0</t>
  </si>
  <si>
    <t>4:0</t>
  </si>
  <si>
    <t>сн</t>
  </si>
  <si>
    <t>5-6</t>
  </si>
  <si>
    <t>9-12</t>
  </si>
  <si>
    <t>13-16</t>
  </si>
  <si>
    <t>17-19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</si>
</sst>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 tint="-0.4999699890613556"/>
      </right>
      <top style="thin"/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12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2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2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2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6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16" fillId="33" borderId="26" xfId="42" applyFont="1" applyFill="1" applyBorder="1" applyAlignment="1" applyProtection="1">
      <alignment horizontal="center" vertical="center" wrapText="1"/>
      <protection/>
    </xf>
    <xf numFmtId="0" fontId="16" fillId="33" borderId="27" xfId="42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42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52" fillId="0" borderId="3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11" xfId="42" applyFont="1" applyFill="1" applyBorder="1" applyAlignment="1" applyProtection="1">
      <alignment horizontal="center" vertical="center" wrapText="1"/>
      <protection/>
    </xf>
    <xf numFmtId="0" fontId="52" fillId="0" borderId="40" xfId="0" applyNumberFormat="1" applyFont="1" applyBorder="1" applyAlignment="1">
      <alignment horizontal="left" vertical="center" wrapText="1"/>
    </xf>
    <xf numFmtId="0" fontId="52" fillId="0" borderId="43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10" fillId="33" borderId="25" xfId="42" applyFont="1" applyFill="1" applyBorder="1" applyAlignment="1" applyProtection="1">
      <alignment horizontal="center" vertical="center" wrapText="1"/>
      <protection/>
    </xf>
    <xf numFmtId="0" fontId="10" fillId="33" borderId="26" xfId="42" applyFont="1" applyFill="1" applyBorder="1" applyAlignment="1" applyProtection="1">
      <alignment horizontal="center" vertical="center" wrapText="1"/>
      <protection/>
    </xf>
    <xf numFmtId="0" fontId="10" fillId="33" borderId="27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4" fillId="0" borderId="34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4" fontId="7" fillId="0" borderId="34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38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52" fillId="0" borderId="55" xfId="42" applyNumberFormat="1" applyFont="1" applyBorder="1" applyAlignment="1" applyProtection="1">
      <alignment horizontal="left" vertical="center" wrapText="1"/>
      <protection/>
    </xf>
    <xf numFmtId="0" fontId="52" fillId="0" borderId="35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7" fillId="0" borderId="55" xfId="42" applyNumberFormat="1" applyFont="1" applyBorder="1" applyAlignment="1" applyProtection="1">
      <alignment horizontal="left" vertical="center" wrapText="1"/>
      <protection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2" fillId="0" borderId="5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37" xfId="42" applyNumberFormat="1" applyFont="1" applyBorder="1" applyAlignment="1" applyProtection="1">
      <alignment horizontal="center" vertical="center" wrapText="1"/>
      <protection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2" fillId="0" borderId="15" xfId="42" applyNumberFormat="1" applyFont="1" applyBorder="1" applyAlignment="1" applyProtection="1">
      <alignment horizontal="center" vertical="center" wrapText="1"/>
      <protection/>
    </xf>
    <xf numFmtId="0" fontId="2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Alignment="1">
      <alignment horizontal="center" vertical="center"/>
    </xf>
    <xf numFmtId="0" fontId="4" fillId="0" borderId="46" xfId="42" applyNumberFormat="1" applyFont="1" applyBorder="1" applyAlignment="1" applyProtection="1">
      <alignment horizontal="center" vertical="center"/>
      <protection/>
    </xf>
    <xf numFmtId="0" fontId="4" fillId="0" borderId="78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25" xfId="42" applyNumberFormat="1" applyFont="1" applyFill="1" applyBorder="1" applyAlignment="1" applyProtection="1">
      <alignment horizontal="center" vertical="center" wrapText="1"/>
      <protection/>
    </xf>
    <xf numFmtId="0" fontId="6" fillId="33" borderId="26" xfId="42" applyNumberFormat="1" applyFont="1" applyFill="1" applyBorder="1" applyAlignment="1" applyProtection="1">
      <alignment horizontal="center" vertical="center" wrapText="1"/>
      <protection/>
    </xf>
    <xf numFmtId="0" fontId="6" fillId="33" borderId="27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5;&#1088;&#1086;&#1075;&#1088;&#1072;&#1084;&#1084;&#1099;%20&#1087;&#1086;%20&#1089;&#1072;&#1084;&#1073;&#1086;\&#1090;&#1091;&#1088;&#1085;&#1080;&#1088;%20&#1076;&#1077;&#1088;&#1103;&#1073;&#1080;&#1085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Всероссийский турнир по боевому самбо памяти Михаила Юнкомовича Дерябина</v>
          </cell>
        </row>
        <row r="3">
          <cell r="A3" t="str">
            <v>12-14 октября 2012 года, г. Димитровград</v>
          </cell>
        </row>
        <row r="6">
          <cell r="A6" t="str">
            <v>Гл. судья, судья МК</v>
          </cell>
        </row>
        <row r="7">
          <cell r="G7" t="str">
            <v>Р. Г. Заляев</v>
          </cell>
        </row>
        <row r="8">
          <cell r="A8" t="str">
            <v>Гл. секретарь, судья 1К</v>
          </cell>
          <cell r="G8" t="str">
            <v>/Октябрьский/</v>
          </cell>
        </row>
        <row r="9">
          <cell r="G9" t="str">
            <v>А. 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zoomScalePageLayoutView="0" workbookViewId="0" topLeftCell="A13">
      <selection activeCell="H45" sqref="A1:H45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17.8515625" style="0" customWidth="1"/>
    <col min="4" max="4" width="15.421875" style="0" customWidth="1"/>
    <col min="5" max="5" width="12.5742187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98" t="s">
        <v>13</v>
      </c>
      <c r="B1" s="98"/>
      <c r="C1" s="98"/>
      <c r="D1" s="98"/>
      <c r="E1" s="98"/>
      <c r="F1" s="98"/>
      <c r="G1" s="98"/>
      <c r="H1" s="98"/>
    </row>
    <row r="2" spans="2:8" ht="30" customHeight="1" thickBot="1">
      <c r="B2" s="140" t="s">
        <v>15</v>
      </c>
      <c r="C2" s="140"/>
      <c r="D2" s="95" t="str">
        <f>HYPERLINK('[1]реквизиты'!$A$2)</f>
        <v>IV Всероссийский турнир по боевому самбо памяти Михаила Юнкомовича Дерябина</v>
      </c>
      <c r="E2" s="96"/>
      <c r="F2" s="96"/>
      <c r="G2" s="96"/>
      <c r="H2" s="97"/>
    </row>
    <row r="3" spans="2:7" ht="30" customHeight="1" thickBot="1">
      <c r="B3" s="18"/>
      <c r="C3" s="137" t="str">
        <f>HYPERLINK('[1]реквизиты'!$A$3)</f>
        <v>12-14 октября 2012 года, г. Димитровград</v>
      </c>
      <c r="D3" s="137"/>
      <c r="F3" s="138" t="str">
        <f>HYPERLINK('пр.взв.'!D4)</f>
        <v>в.к.  74 кг.</v>
      </c>
      <c r="G3" s="139"/>
    </row>
    <row r="4" spans="1:8" ht="12.75" customHeight="1">
      <c r="A4" s="112" t="s">
        <v>17</v>
      </c>
      <c r="B4" s="114" t="s">
        <v>5</v>
      </c>
      <c r="C4" s="116" t="s">
        <v>6</v>
      </c>
      <c r="D4" s="118" t="s">
        <v>7</v>
      </c>
      <c r="E4" s="131" t="s">
        <v>8</v>
      </c>
      <c r="F4" s="118"/>
      <c r="G4" s="123" t="s">
        <v>10</v>
      </c>
      <c r="H4" s="100" t="s">
        <v>9</v>
      </c>
    </row>
    <row r="5" spans="1:8" ht="9.75" customHeight="1" thickBot="1">
      <c r="A5" s="113"/>
      <c r="B5" s="115"/>
      <c r="C5" s="117"/>
      <c r="D5" s="119"/>
      <c r="E5" s="132"/>
      <c r="F5" s="119"/>
      <c r="G5" s="124"/>
      <c r="H5" s="101"/>
    </row>
    <row r="6" spans="1:8" ht="11.25" customHeight="1">
      <c r="A6" s="120">
        <v>1</v>
      </c>
      <c r="B6" s="122">
        <f>'пр.хода'!K17</f>
        <v>5</v>
      </c>
      <c r="C6" s="134" t="str">
        <f>VLOOKUP(B6,'пр.взв.'!B4:H107,2,FALSE)</f>
        <v>АЙВАЗЯН Гарик Робертович</v>
      </c>
      <c r="D6" s="135" t="str">
        <f>VLOOKUP(B6,'пр.взв.'!B7:H44,3,FALSE)</f>
        <v>05.05.85 мс</v>
      </c>
      <c r="E6" s="125" t="str">
        <f>VLOOKUP(B6,'пр.взв.'!B7:H44,4,FALSE)</f>
        <v>ЦФО Кострамская</v>
      </c>
      <c r="F6" s="129" t="str">
        <f>VLOOKUP(B6,'пр.взв.'!B7:H44,5,FALSE)</f>
        <v>Кострома, Пр</v>
      </c>
      <c r="G6" s="127">
        <f>VLOOKUP(B6,'пр.взв.'!B7:H44,6,FALSE)</f>
        <v>0</v>
      </c>
      <c r="H6" s="102" t="str">
        <f>VLOOKUP(B6,'пр.взв.'!B7:H44,7,FALSE)</f>
        <v>Кушнерик ГГ</v>
      </c>
    </row>
    <row r="7" spans="1:8" ht="11.25" customHeight="1">
      <c r="A7" s="121"/>
      <c r="B7" s="109"/>
      <c r="C7" s="104"/>
      <c r="D7" s="136"/>
      <c r="E7" s="126"/>
      <c r="F7" s="130"/>
      <c r="G7" s="128"/>
      <c r="H7" s="103"/>
    </row>
    <row r="8" spans="1:8" ht="11.25" customHeight="1">
      <c r="A8" s="121">
        <v>2</v>
      </c>
      <c r="B8" s="109">
        <f>'пр.хода'!K25</f>
        <v>6</v>
      </c>
      <c r="C8" s="133" t="str">
        <f>VLOOKUP(B8,'пр.взв.'!B1:H109,2,FALSE)</f>
        <v>ЧАУЖИН Дмитрий Сергеевич</v>
      </c>
      <c r="D8" s="106" t="str">
        <f>VLOOKUP(B8,'пр.взв.'!B9:H46,3,FALSE)</f>
        <v>20.07.86 кмс</v>
      </c>
      <c r="E8" s="107" t="str">
        <f>VLOOKUP(B8,'пр.взв.'!B9:H46,4,FALSE)</f>
        <v>ПФО Самарская</v>
      </c>
      <c r="F8" s="110" t="str">
        <f>VLOOKUP(B8,'пр.взв.'!B9:H46,5,FALSE)</f>
        <v>Тольятти</v>
      </c>
      <c r="G8" s="111">
        <f>VLOOKUP(B8,'пр.взв.'!B9:H46,6,FALSE)</f>
        <v>0</v>
      </c>
      <c r="H8" s="99" t="str">
        <f>VLOOKUP(B8,'пр.взв.'!B9:H46,7,FALSE)</f>
        <v>Мельниченко О</v>
      </c>
    </row>
    <row r="9" spans="1:8" ht="11.25" customHeight="1">
      <c r="A9" s="121"/>
      <c r="B9" s="109"/>
      <c r="C9" s="105"/>
      <c r="D9" s="106"/>
      <c r="E9" s="107"/>
      <c r="F9" s="110"/>
      <c r="G9" s="111"/>
      <c r="H9" s="99"/>
    </row>
    <row r="10" spans="1:8" ht="11.25" customHeight="1">
      <c r="A10" s="121">
        <v>3</v>
      </c>
      <c r="B10" s="109">
        <f>'пр.хода'!O6</f>
        <v>16</v>
      </c>
      <c r="C10" s="133" t="str">
        <f>VLOOKUP(B10,'пр.взв.'!B1:H111,2,FALSE)</f>
        <v>ЗУЕВ Евгений Валерьевич</v>
      </c>
      <c r="D10" s="106" t="str">
        <f>VLOOKUP(B10,'пр.взв.'!B1:H48,3,FALSE)</f>
        <v>20.06.89 кмс</v>
      </c>
      <c r="E10" s="107" t="str">
        <f>VLOOKUP(B10,'пр.взв.'!B1:H48,4,FALSE)</f>
        <v>ЦФО Кострамская</v>
      </c>
      <c r="F10" s="110" t="str">
        <f>VLOOKUP(B10,'пр.взв.'!B1:H48,5,FALSE)</f>
        <v>Кострома, Пр</v>
      </c>
      <c r="G10" s="111">
        <f>VLOOKUP(B10,'пр.взв.'!B1:H48,6,FALSE)</f>
        <v>0</v>
      </c>
      <c r="H10" s="99" t="str">
        <f>VLOOKUP(B10,'пр.взв.'!B1:H48,7,FALSE)</f>
        <v>Кушнерик ГГ</v>
      </c>
    </row>
    <row r="11" spans="1:8" ht="11.25" customHeight="1">
      <c r="A11" s="121"/>
      <c r="B11" s="109"/>
      <c r="C11" s="105"/>
      <c r="D11" s="106"/>
      <c r="E11" s="107"/>
      <c r="F11" s="110"/>
      <c r="G11" s="111"/>
      <c r="H11" s="99"/>
    </row>
    <row r="12" spans="1:8" ht="11.25" customHeight="1">
      <c r="A12" s="121">
        <v>3</v>
      </c>
      <c r="B12" s="109">
        <f>'пр.хода'!P39</f>
        <v>11</v>
      </c>
      <c r="C12" s="104" t="str">
        <f>VLOOKUP(B12,'пр.взв.'!B1:H113,2,FALSE)</f>
        <v>НАЗАРОВ Илья Андреевич</v>
      </c>
      <c r="D12" s="106" t="str">
        <f>VLOOKUP(B12,'пр.взв.'!B1:H50,3,FALSE)</f>
        <v>17.05.94 1</v>
      </c>
      <c r="E12" s="107" t="str">
        <f>VLOOKUP(B12,'пр.взв.'!B1:H50,4,FALSE)</f>
        <v>ПФО Ульяновская</v>
      </c>
      <c r="F12" s="110" t="str">
        <f>VLOOKUP(B12,'пр.взв.'!B1:H50,5,FALSE)</f>
        <v>Ульяновск</v>
      </c>
      <c r="G12" s="111">
        <f>VLOOKUP(B12,'пр.взв.'!B1:H50,6,FALSE)</f>
        <v>0</v>
      </c>
      <c r="H12" s="99" t="str">
        <f>VLOOKUP(B12,'пр.взв.'!B1:H50,7,FALSE)</f>
        <v>Иванов ГФ, Забалдуев ВИ</v>
      </c>
    </row>
    <row r="13" spans="1:8" ht="11.25" customHeight="1">
      <c r="A13" s="121"/>
      <c r="B13" s="109"/>
      <c r="C13" s="105"/>
      <c r="D13" s="106"/>
      <c r="E13" s="107"/>
      <c r="F13" s="110"/>
      <c r="G13" s="111"/>
      <c r="H13" s="99"/>
    </row>
    <row r="14" spans="1:8" ht="11.25" customHeight="1">
      <c r="A14" s="108" t="s">
        <v>92</v>
      </c>
      <c r="B14" s="109">
        <v>19</v>
      </c>
      <c r="C14" s="104" t="str">
        <f>VLOOKUP(B14,'пр.взв.'!B1:H115,2,FALSE)</f>
        <v>КРЕНДЯСОВ Григорий Леонидович</v>
      </c>
      <c r="D14" s="106" t="str">
        <f>VLOOKUP(B14,'пр.взв.'!B1:H52,3,FALSE)</f>
        <v>24.05.86 1</v>
      </c>
      <c r="E14" s="107" t="str">
        <f>VLOOKUP(B14,'пр.взв.'!B1:H52,4,FALSE)</f>
        <v>ПФО Самарская</v>
      </c>
      <c r="F14" s="110" t="str">
        <f>VLOOKUP(B14,'пр.взв.'!B1:H52,5,FALSE)</f>
        <v>Тольятти</v>
      </c>
      <c r="G14" s="111">
        <f>VLOOKUP(B14,'пр.взв.'!B1:H52,6,FALSE)</f>
        <v>0</v>
      </c>
      <c r="H14" s="99" t="str">
        <f>VLOOKUP(B14,'пр.взв.'!B1:H52,7,FALSE)</f>
        <v>Мельниченко О</v>
      </c>
    </row>
    <row r="15" spans="1:8" ht="11.25" customHeight="1">
      <c r="A15" s="108"/>
      <c r="B15" s="109"/>
      <c r="C15" s="105"/>
      <c r="D15" s="106"/>
      <c r="E15" s="107"/>
      <c r="F15" s="110"/>
      <c r="G15" s="111"/>
      <c r="H15" s="99"/>
    </row>
    <row r="16" spans="1:8" ht="11.25" customHeight="1">
      <c r="A16" s="108" t="s">
        <v>92</v>
      </c>
      <c r="B16" s="109">
        <v>8</v>
      </c>
      <c r="C16" s="104" t="str">
        <f>VLOOKUP(B16,'пр.взв.'!B1:H117,2,FALSE)</f>
        <v>БЕЦЕКАЕВ Руслан Асланбекович</v>
      </c>
      <c r="D16" s="106" t="str">
        <f>VLOOKUP(B16,'пр.взв.'!B1:H54,3,FALSE)</f>
        <v>26.12.91 кмс</v>
      </c>
      <c r="E16" s="107" t="str">
        <f>VLOOKUP(B16,'пр.взв.'!B1:H54,4,FALSE)</f>
        <v>ПФО Самарская</v>
      </c>
      <c r="F16" s="110" t="str">
        <f>VLOOKUP(B16,'пр.взв.'!B1:H54,5,FALSE)</f>
        <v>Самара, Пр</v>
      </c>
      <c r="G16" s="111">
        <f>VLOOKUP(B16,'пр.взв.'!B1:H54,6,FALSE)</f>
        <v>0</v>
      </c>
      <c r="H16" s="99" t="str">
        <f>VLOOKUP(B16,'пр.взв.'!B1:H54,7,FALSE)</f>
        <v>Коновалов АП, Киргизов ВВ</v>
      </c>
    </row>
    <row r="17" spans="1:8" ht="11.25" customHeight="1">
      <c r="A17" s="108"/>
      <c r="B17" s="109"/>
      <c r="C17" s="105"/>
      <c r="D17" s="106"/>
      <c r="E17" s="107"/>
      <c r="F17" s="110"/>
      <c r="G17" s="111"/>
      <c r="H17" s="99"/>
    </row>
    <row r="18" spans="1:8" ht="11.25" customHeight="1">
      <c r="A18" s="108" t="s">
        <v>18</v>
      </c>
      <c r="B18" s="109">
        <v>13</v>
      </c>
      <c r="C18" s="104" t="str">
        <f>VLOOKUP(B18,'пр.взв.'!B1:H119,2,FALSE)</f>
        <v>ГАСРАТОВ Шараф Гаджикурбанович</v>
      </c>
      <c r="D18" s="106" t="str">
        <f>VLOOKUP(B18,'пр.взв.'!B1:H56,3,FALSE)</f>
        <v>07.06.93 1</v>
      </c>
      <c r="E18" s="107" t="str">
        <f>VLOOKUP(B18,'пр.взв.'!B1:H56,4,FALSE)</f>
        <v>ПФО Самарская</v>
      </c>
      <c r="F18" s="110" t="str">
        <f>VLOOKUP(B18,'пр.взв.'!B1:H56,5,FALSE)</f>
        <v>Тольятти</v>
      </c>
      <c r="G18" s="111">
        <f>VLOOKUP(B18,'пр.взв.'!B1:H56,6,FALSE)</f>
        <v>0</v>
      </c>
      <c r="H18" s="99" t="str">
        <f>VLOOKUP(B18,'пр.взв.'!B1:H56,7,FALSE)</f>
        <v>Мельниченко О</v>
      </c>
    </row>
    <row r="19" spans="1:8" ht="11.25" customHeight="1">
      <c r="A19" s="108"/>
      <c r="B19" s="109"/>
      <c r="C19" s="105"/>
      <c r="D19" s="106"/>
      <c r="E19" s="107"/>
      <c r="F19" s="110"/>
      <c r="G19" s="111"/>
      <c r="H19" s="99"/>
    </row>
    <row r="20" spans="1:8" ht="11.25" customHeight="1">
      <c r="A20" s="108" t="s">
        <v>18</v>
      </c>
      <c r="B20" s="109">
        <v>10</v>
      </c>
      <c r="C20" s="104" t="str">
        <f>VLOOKUP(B20,'пр.взв.'!B1:H121,2,FALSE)</f>
        <v>ВАСЮКОВ Олег Григорьевич</v>
      </c>
      <c r="D20" s="106" t="str">
        <f>VLOOKUP(B20,'пр.взв.'!B2:H58,3,FALSE)</f>
        <v>10.11.91 кмс</v>
      </c>
      <c r="E20" s="107" t="str">
        <f>VLOOKUP(B20,'пр.взв.'!B2:H58,4,FALSE)</f>
        <v>ПФО Нижегородская</v>
      </c>
      <c r="F20" s="110" t="str">
        <f>VLOOKUP(B20,'пр.взв.'!B2:H58,5,FALSE)</f>
        <v>Кстово, Пр</v>
      </c>
      <c r="G20" s="111">
        <f>VLOOKUP(B20,'пр.взв.'!B2:H58,6,FALSE)</f>
        <v>0</v>
      </c>
      <c r="H20" s="99" t="str">
        <f>VLOOKUP(B20,'пр.взв.'!B2:H58,7,FALSE)</f>
        <v>Фролов ИМ</v>
      </c>
    </row>
    <row r="21" spans="1:8" ht="11.25" customHeight="1">
      <c r="A21" s="108"/>
      <c r="B21" s="109"/>
      <c r="C21" s="105"/>
      <c r="D21" s="106"/>
      <c r="E21" s="107"/>
      <c r="F21" s="110"/>
      <c r="G21" s="111"/>
      <c r="H21" s="99"/>
    </row>
    <row r="22" spans="1:8" ht="11.25" customHeight="1">
      <c r="A22" s="108" t="s">
        <v>93</v>
      </c>
      <c r="B22" s="109">
        <v>1</v>
      </c>
      <c r="C22" s="104" t="str">
        <f>VLOOKUP(B22,'пр.взв.'!B2:H123,2,FALSE)</f>
        <v>ШИМАРОВ Иван Юрьевич</v>
      </c>
      <c r="D22" s="106" t="str">
        <f>VLOOKUP(B22,'пр.взв.'!B2:H60,3,FALSE)</f>
        <v>01.01.94 кмс</v>
      </c>
      <c r="E22" s="107" t="str">
        <f>VLOOKUP(B22,'пр.взв.'!B2:H60,4,FALSE)</f>
        <v>ПФО Нижегородская</v>
      </c>
      <c r="F22" s="110" t="str">
        <f>VLOOKUP(B22,'пр.взв.'!B2:H60,5,FALSE)</f>
        <v>Кстово, Пр</v>
      </c>
      <c r="G22" s="111">
        <f>VLOOKUP(B22,'пр.взв.'!B2:H60,6,FALSE)</f>
        <v>0</v>
      </c>
      <c r="H22" s="99" t="str">
        <f>VLOOKUP(B22,'пр.взв.'!B2:H60,7,FALSE)</f>
        <v>Храмов СН</v>
      </c>
    </row>
    <row r="23" spans="1:8" ht="11.25" customHeight="1">
      <c r="A23" s="108"/>
      <c r="B23" s="109"/>
      <c r="C23" s="105"/>
      <c r="D23" s="106"/>
      <c r="E23" s="107"/>
      <c r="F23" s="110"/>
      <c r="G23" s="111"/>
      <c r="H23" s="99"/>
    </row>
    <row r="24" spans="1:8" ht="11.25" customHeight="1">
      <c r="A24" s="108" t="s">
        <v>93</v>
      </c>
      <c r="B24" s="109">
        <v>7</v>
      </c>
      <c r="C24" s="104" t="str">
        <f>VLOOKUP(B24,'пр.взв.'!B2:H125,2,FALSE)</f>
        <v>СОРОКИН Сергей Николаевич</v>
      </c>
      <c r="D24" s="106" t="str">
        <f>VLOOKUP(B24,'пр.взв.'!B2:H62,3,FALSE)</f>
        <v>20.10.84 кмс</v>
      </c>
      <c r="E24" s="107" t="str">
        <f>VLOOKUP(B24,'пр.взв.'!B2:H62,4,FALSE)</f>
        <v>ПФО Нижегородская</v>
      </c>
      <c r="F24" s="110" t="str">
        <f>VLOOKUP(B24,'пр.взв.'!B2:H62,5,FALSE)</f>
        <v>Кстово, Пр</v>
      </c>
      <c r="G24" s="111">
        <f>VLOOKUP(B24,'пр.взв.'!B2:H62,6,FALSE)</f>
        <v>0</v>
      </c>
      <c r="H24" s="99" t="str">
        <f>VLOOKUP(B24,'пр.взв.'!B2:H62,7,FALSE)</f>
        <v>Бондаренко СС</v>
      </c>
    </row>
    <row r="25" spans="1:8" ht="11.25" customHeight="1">
      <c r="A25" s="108"/>
      <c r="B25" s="109"/>
      <c r="C25" s="105"/>
      <c r="D25" s="106"/>
      <c r="E25" s="107"/>
      <c r="F25" s="110"/>
      <c r="G25" s="111"/>
      <c r="H25" s="99"/>
    </row>
    <row r="26" spans="1:8" ht="11.25" customHeight="1">
      <c r="A26" s="108" t="s">
        <v>93</v>
      </c>
      <c r="B26" s="109">
        <v>14</v>
      </c>
      <c r="C26" s="104" t="str">
        <f>VLOOKUP(B26,'пр.взв.'!B2:H127,2,FALSE)</f>
        <v>ТЕРЕХИН Евгений Александрович</v>
      </c>
      <c r="D26" s="106" t="str">
        <f>VLOOKUP(B26,'пр.взв.'!B2:H64,3,FALSE)</f>
        <v>01.10.89 1</v>
      </c>
      <c r="E26" s="107" t="str">
        <f>VLOOKUP(B26,'пр.взв.'!B2:H64,4,FALSE)</f>
        <v>ПФО Ульяновская</v>
      </c>
      <c r="F26" s="110" t="str">
        <f>VLOOKUP(B26,'пр.взв.'!B2:H64,5,FALSE)</f>
        <v>Ульяновск</v>
      </c>
      <c r="G26" s="111">
        <f>VLOOKUP(B26,'пр.взв.'!B2:H64,6,FALSE)</f>
        <v>0</v>
      </c>
      <c r="H26" s="99" t="str">
        <f>VLOOKUP(B26,'пр.взв.'!B2:H64,7,FALSE)</f>
        <v>Иванов ГФ, Забалдуев ВИ</v>
      </c>
    </row>
    <row r="27" spans="1:8" ht="11.25" customHeight="1">
      <c r="A27" s="108"/>
      <c r="B27" s="109"/>
      <c r="C27" s="105"/>
      <c r="D27" s="106"/>
      <c r="E27" s="107"/>
      <c r="F27" s="110"/>
      <c r="G27" s="111"/>
      <c r="H27" s="99"/>
    </row>
    <row r="28" spans="1:8" ht="11.25" customHeight="1">
      <c r="A28" s="108" t="s">
        <v>93</v>
      </c>
      <c r="B28" s="109">
        <v>12</v>
      </c>
      <c r="C28" s="104" t="str">
        <f>VLOOKUP(B28,'пр.взв.'!B2:H129,2,FALSE)</f>
        <v>ХУДОИЕВ Сайдо Бухоревич</v>
      </c>
      <c r="D28" s="106" t="str">
        <f>VLOOKUP(B28,'пр.взв.'!B2:H66,3,FALSE)</f>
        <v>06.02.92 1</v>
      </c>
      <c r="E28" s="107" t="str">
        <f>VLOOKUP(B28,'пр.взв.'!B2:H66,4,FALSE)</f>
        <v>ПФО Башкортостан</v>
      </c>
      <c r="F28" s="110" t="str">
        <f>VLOOKUP(B28,'пр.взв.'!B2:H66,5,FALSE)</f>
        <v>Уфа, Пр</v>
      </c>
      <c r="G28" s="111">
        <f>VLOOKUP(B28,'пр.взв.'!B2:H66,6,FALSE)</f>
        <v>0</v>
      </c>
      <c r="H28" s="99" t="str">
        <f>VLOOKUP(B28,'пр.взв.'!B2:H66,7,FALSE)</f>
        <v>Елизаров ВА, Самсонов ВМ, Филиппов НА</v>
      </c>
    </row>
    <row r="29" spans="1:8" ht="11.25" customHeight="1">
      <c r="A29" s="108"/>
      <c r="B29" s="109"/>
      <c r="C29" s="105"/>
      <c r="D29" s="106"/>
      <c r="E29" s="107"/>
      <c r="F29" s="110"/>
      <c r="G29" s="111"/>
      <c r="H29" s="99"/>
    </row>
    <row r="30" spans="1:8" ht="11.25" customHeight="1">
      <c r="A30" s="108" t="s">
        <v>94</v>
      </c>
      <c r="B30" s="109">
        <v>9</v>
      </c>
      <c r="C30" s="104" t="str">
        <f>VLOOKUP(B30,'пр.взв.'!B2:H131,2,FALSE)</f>
        <v>ЗАХАРОВ Михаил Валерьевич</v>
      </c>
      <c r="D30" s="106" t="str">
        <f>VLOOKUP(B30,'пр.взв.'!B3:H68,3,FALSE)</f>
        <v>22.03.1991 кмс</v>
      </c>
      <c r="E30" s="107" t="str">
        <f>VLOOKUP(B30,'пр.взв.'!B3:H68,4,FALSE)</f>
        <v>ПФО Пермский</v>
      </c>
      <c r="F30" s="110" t="str">
        <f>VLOOKUP(B30,'пр.взв.'!B3:H68,5,FALSE)</f>
        <v>Пермь МО</v>
      </c>
      <c r="G30" s="111">
        <f>VLOOKUP(B30,'пр.взв.'!B3:H68,6,FALSE)</f>
        <v>0</v>
      </c>
      <c r="H30" s="99" t="str">
        <f>VLOOKUP(B30,'пр.взв.'!B3:H68,7,FALSE)</f>
        <v>Багдерин ПГ</v>
      </c>
    </row>
    <row r="31" spans="1:8" ht="11.25" customHeight="1">
      <c r="A31" s="108"/>
      <c r="B31" s="109"/>
      <c r="C31" s="105"/>
      <c r="D31" s="106"/>
      <c r="E31" s="107"/>
      <c r="F31" s="110"/>
      <c r="G31" s="111"/>
      <c r="H31" s="99"/>
    </row>
    <row r="32" spans="1:8" ht="11.25" customHeight="1">
      <c r="A32" s="108" t="s">
        <v>94</v>
      </c>
      <c r="B32" s="109">
        <v>15</v>
      </c>
      <c r="C32" s="104" t="str">
        <f>VLOOKUP(B32,'пр.взв.'!B3:H133,2,FALSE)</f>
        <v>АКИШИН Сергей Федорович</v>
      </c>
      <c r="D32" s="106" t="str">
        <f>VLOOKUP(B32,'пр.взв.'!B3:H70,3,FALSE)</f>
        <v>02.07.88 1</v>
      </c>
      <c r="E32" s="107" t="str">
        <f>VLOOKUP(B32,'пр.взв.'!B3:H70,4,FALSE)</f>
        <v>ПФО Оренбургская</v>
      </c>
      <c r="F32" s="110" t="str">
        <f>VLOOKUP(B32,'пр.взв.'!B3:H70,5,FALSE)</f>
        <v>Орск, МО</v>
      </c>
      <c r="G32" s="111">
        <f>VLOOKUP(B32,'пр.взв.'!B3:H70,6,FALSE)</f>
        <v>0</v>
      </c>
      <c r="H32" s="99" t="str">
        <f>VLOOKUP(B32,'пр.взв.'!B3:H70,7,FALSE)</f>
        <v>Долбымов ИР</v>
      </c>
    </row>
    <row r="33" spans="1:8" ht="11.25" customHeight="1">
      <c r="A33" s="108"/>
      <c r="B33" s="109"/>
      <c r="C33" s="105"/>
      <c r="D33" s="106"/>
      <c r="E33" s="107"/>
      <c r="F33" s="110"/>
      <c r="G33" s="111"/>
      <c r="H33" s="99"/>
    </row>
    <row r="34" spans="1:8" ht="11.25" customHeight="1">
      <c r="A34" s="108" t="s">
        <v>94</v>
      </c>
      <c r="B34" s="109">
        <v>4</v>
      </c>
      <c r="C34" s="104" t="str">
        <f>VLOOKUP(B34,'пр.взв.'!B3:H135,2,FALSE)</f>
        <v>МИХАЙЛОВ Никита Александрович</v>
      </c>
      <c r="D34" s="106" t="str">
        <f>VLOOKUP(B34,'пр.взв.'!B3:H72,3,FALSE)</f>
        <v>26.05.94 кмс</v>
      </c>
      <c r="E34" s="107" t="str">
        <f>VLOOKUP(B34,'пр.взв.'!B3:H72,4,FALSE)</f>
        <v>ПФО Ульяновская</v>
      </c>
      <c r="F34" s="110" t="str">
        <f>VLOOKUP(B34,'пр.взв.'!B3:H72,5,FALSE)</f>
        <v>Димитровград, Пр</v>
      </c>
      <c r="G34" s="111">
        <f>VLOOKUP(B34,'пр.взв.'!B3:H72,6,FALSE)</f>
        <v>0</v>
      </c>
      <c r="H34" s="99" t="str">
        <f>VLOOKUP(B34,'пр.взв.'!B3:H72,7,FALSE)</f>
        <v>Плисов ОВ, Исаев ЕН</v>
      </c>
    </row>
    <row r="35" spans="1:8" ht="11.25" customHeight="1">
      <c r="A35" s="108"/>
      <c r="B35" s="109"/>
      <c r="C35" s="105"/>
      <c r="D35" s="106"/>
      <c r="E35" s="107"/>
      <c r="F35" s="110"/>
      <c r="G35" s="111"/>
      <c r="H35" s="99"/>
    </row>
    <row r="36" spans="1:8" ht="11.25" customHeight="1">
      <c r="A36" s="108" t="s">
        <v>94</v>
      </c>
      <c r="B36" s="109">
        <v>18</v>
      </c>
      <c r="C36" s="104" t="str">
        <f>VLOOKUP(B36,'пр.взв.'!B3:H137,2,FALSE)</f>
        <v>ГАБИДУЛЛИН Ильнур Ибрагимович</v>
      </c>
      <c r="D36" s="106" t="str">
        <f>VLOOKUP(B36,'пр.взв.'!B3:H74,3,FALSE)</f>
        <v>21.05.87 1</v>
      </c>
      <c r="E36" s="107" t="str">
        <f>VLOOKUP(B36,'пр.взв.'!B5:H74,4,FALSE)</f>
        <v>ПФО Ульяновская</v>
      </c>
      <c r="F36" s="110" t="str">
        <f>VLOOKUP(B36,'пр.взв.'!B3:H74,5,FALSE)</f>
        <v>Димитровград, Пр</v>
      </c>
      <c r="G36" s="111">
        <f>VLOOKUP(B36,'пр.взв.'!B3:H74,6,FALSE)</f>
        <v>0</v>
      </c>
      <c r="H36" s="99" t="str">
        <f>VLOOKUP(B36,'пр.взв.'!B3:H74,7,FALSE)</f>
        <v>Плисов ОВ, Исаев ЕН</v>
      </c>
    </row>
    <row r="37" spans="1:8" ht="11.25" customHeight="1">
      <c r="A37" s="108"/>
      <c r="B37" s="109"/>
      <c r="C37" s="105"/>
      <c r="D37" s="106"/>
      <c r="E37" s="107"/>
      <c r="F37" s="110"/>
      <c r="G37" s="111"/>
      <c r="H37" s="99"/>
    </row>
    <row r="38" spans="1:8" ht="11.25" customHeight="1">
      <c r="A38" s="108" t="s">
        <v>95</v>
      </c>
      <c r="B38" s="109">
        <v>17</v>
      </c>
      <c r="C38" s="104" t="str">
        <f>VLOOKUP(B38,'пр.взв.'!B3:H139,2,FALSE)</f>
        <v>СИПЛАТОВ Денис Валерьевич</v>
      </c>
      <c r="D38" s="106" t="str">
        <f>VLOOKUP(B38,'пр.взв.'!B3:H76,3,FALSE)</f>
        <v>20.11.83 1</v>
      </c>
      <c r="E38" s="107" t="str">
        <f>VLOOKUP(B38,'пр.взв.'!B3:H76,4,FALSE)</f>
        <v>ПФО Ульяновская</v>
      </c>
      <c r="F38" s="110" t="str">
        <f>VLOOKUP(B38,'пр.взв.'!B3:H76,5,FALSE)</f>
        <v>Димитровград, Пр</v>
      </c>
      <c r="G38" s="111">
        <f>VLOOKUP(B38,'пр.взв.'!B3:H76,6,FALSE)</f>
        <v>0</v>
      </c>
      <c r="H38" s="99" t="str">
        <f>VLOOKUP(B38,'пр.взв.'!B3:H76,7,FALSE)</f>
        <v>Исаев ЕН</v>
      </c>
    </row>
    <row r="39" spans="1:8" ht="11.25" customHeight="1">
      <c r="A39" s="108"/>
      <c r="B39" s="109"/>
      <c r="C39" s="105"/>
      <c r="D39" s="106"/>
      <c r="E39" s="107"/>
      <c r="F39" s="110"/>
      <c r="G39" s="111"/>
      <c r="H39" s="99"/>
    </row>
    <row r="40" spans="1:8" ht="11.25" customHeight="1">
      <c r="A40" s="108" t="s">
        <v>95</v>
      </c>
      <c r="B40" s="109">
        <v>3</v>
      </c>
      <c r="C40" s="104" t="str">
        <f>VLOOKUP(B40,'пр.взв.'!B3:H141,2,FALSE)</f>
        <v>АМИНЕВ Альберт Ринатович</v>
      </c>
      <c r="D40" s="106" t="str">
        <f>VLOOKUP(B40,'пр.взв.'!B4:H78,3,FALSE)</f>
        <v>28.07.93 1</v>
      </c>
      <c r="E40" s="107" t="str">
        <f>VLOOKUP(B40,'пр.взв.'!B4:H78,4,FALSE)</f>
        <v>ПФО Башкортостан</v>
      </c>
      <c r="F40" s="110" t="str">
        <f>VLOOKUP(B40,'пр.взв.'!B4:H78,5,FALSE)</f>
        <v>Уфа, МО</v>
      </c>
      <c r="G40" s="111">
        <f>VLOOKUP(B40,'пр.взв.'!B4:H78,6,FALSE)</f>
        <v>0</v>
      </c>
      <c r="H40" s="99" t="str">
        <f>VLOOKUP(B40,'пр.взв.'!B4:H78,7,FALSE)</f>
        <v> Самсонов ВМ, Филиппов НА</v>
      </c>
    </row>
    <row r="41" spans="1:8" ht="11.25" customHeight="1">
      <c r="A41" s="108"/>
      <c r="B41" s="109"/>
      <c r="C41" s="105"/>
      <c r="D41" s="106"/>
      <c r="E41" s="107"/>
      <c r="F41" s="110"/>
      <c r="G41" s="111"/>
      <c r="H41" s="99"/>
    </row>
    <row r="42" spans="1:8" ht="11.25" customHeight="1">
      <c r="A42" s="108" t="s">
        <v>95</v>
      </c>
      <c r="B42" s="109">
        <v>2</v>
      </c>
      <c r="C42" s="104" t="str">
        <f>VLOOKUP(B42,'пр.взв.'!B4:H143,2,FALSE)</f>
        <v>КУШНЕРИК Илья Генадьевич</v>
      </c>
      <c r="D42" s="106" t="str">
        <f>VLOOKUP(B42,'пр.взв.'!B6:H80,3,FALSE)</f>
        <v>06.07.90 мс</v>
      </c>
      <c r="E42" s="107" t="str">
        <f>VLOOKUP(B42,'пр.взв.'!B4:H80,4,FALSE)</f>
        <v>ЦФО Кострамская</v>
      </c>
      <c r="F42" s="110" t="str">
        <f>VLOOKUP(B42,'пр.взв.'!B4:H80,5,FALSE)</f>
        <v>Кострома, Пр</v>
      </c>
      <c r="G42" s="111">
        <f>VLOOKUP(B42,'пр.взв.'!B4:H80,6,FALSE)</f>
        <v>0</v>
      </c>
      <c r="H42" s="99" t="str">
        <f>VLOOKUP(B42,'пр.взв.'!B4:H80,7,FALSE)</f>
        <v>Кушнерик ГГ</v>
      </c>
    </row>
    <row r="43" spans="1:8" ht="11.25" customHeight="1">
      <c r="A43" s="108"/>
      <c r="B43" s="109"/>
      <c r="C43" s="105"/>
      <c r="D43" s="106"/>
      <c r="E43" s="107"/>
      <c r="F43" s="110"/>
      <c r="G43" s="111"/>
      <c r="H43" s="99"/>
    </row>
    <row r="44" spans="1:7" ht="18" customHeight="1">
      <c r="A44" s="16" t="str">
        <f>HYPERLINK('[1]реквизиты'!$A$6)</f>
        <v>Гл. судья, судья МК</v>
      </c>
      <c r="B44" s="3"/>
      <c r="C44" s="17"/>
      <c r="D44" s="17"/>
      <c r="E44" s="70" t="str">
        <f>'[1]реквизиты'!$G$7</f>
        <v>Р. Г. Заляев</v>
      </c>
      <c r="G44" s="82" t="str">
        <f>'[1]реквизиты'!$G$8</f>
        <v>/Октябрьский/</v>
      </c>
    </row>
    <row r="45" spans="1:7" ht="27.75" customHeight="1">
      <c r="A45" s="16" t="str">
        <f>HYPERLINK('[1]реквизиты'!$A$8)</f>
        <v>Гл. секретарь, судья 1К</v>
      </c>
      <c r="B45" s="3"/>
      <c r="C45" s="17"/>
      <c r="D45" s="17"/>
      <c r="E45" s="81" t="str">
        <f>'[1]реквизиты'!$G$9</f>
        <v>А. А. Зарипов</v>
      </c>
      <c r="G45" s="82" t="str">
        <f>'[1]реквизиты'!$G$10</f>
        <v>/Казань/</v>
      </c>
    </row>
    <row r="46" spans="1:7" ht="12.75">
      <c r="A46" s="3"/>
      <c r="B46" s="3"/>
      <c r="C46" s="3"/>
      <c r="D46" s="17"/>
      <c r="E46" s="3"/>
      <c r="F46" s="3"/>
      <c r="G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5" ht="27.75" customHeight="1">
      <c r="A49" s="2"/>
      <c r="C49" s="4"/>
      <c r="D49" s="4"/>
      <c r="E49" s="4"/>
    </row>
    <row r="50" spans="1:5" ht="12.75">
      <c r="A50" s="2"/>
      <c r="B50" s="5"/>
      <c r="C50" s="5"/>
      <c r="D50" s="5"/>
      <c r="E50" s="5"/>
    </row>
    <row r="51" spans="1:6" ht="12.75">
      <c r="A51" s="2"/>
      <c r="B51" s="5"/>
      <c r="C51" s="5"/>
      <c r="D51" s="5"/>
      <c r="E51" s="5"/>
      <c r="F51" s="5"/>
    </row>
    <row r="52" spans="1:6" ht="12.75">
      <c r="A52" s="2"/>
      <c r="B52" s="5"/>
      <c r="C52" s="5"/>
      <c r="D52" s="5"/>
      <c r="E52" s="5"/>
      <c r="F52" s="5"/>
    </row>
    <row r="53" ht="12.75">
      <c r="A53" s="2"/>
    </row>
    <row r="54" ht="12.75">
      <c r="A54" s="2"/>
    </row>
  </sheetData>
  <sheetProtection/>
  <mergeCells count="164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E32:E33"/>
    <mergeCell ref="A34:A35"/>
    <mergeCell ref="B34:B35"/>
    <mergeCell ref="C34:C35"/>
    <mergeCell ref="F42:F43"/>
    <mergeCell ref="G42:G43"/>
    <mergeCell ref="F38:F39"/>
    <mergeCell ref="G38:G39"/>
    <mergeCell ref="F40:F41"/>
    <mergeCell ref="G40:G41"/>
    <mergeCell ref="A36:A37"/>
    <mergeCell ref="B36:B37"/>
    <mergeCell ref="A32:A33"/>
    <mergeCell ref="B32:B33"/>
    <mergeCell ref="C32:C33"/>
    <mergeCell ref="D32:D3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C40:C41"/>
    <mergeCell ref="D40:D41"/>
    <mergeCell ref="C36:C37"/>
    <mergeCell ref="D36:D37"/>
    <mergeCell ref="E40:E41"/>
    <mergeCell ref="A42:A43"/>
    <mergeCell ref="B42:B43"/>
    <mergeCell ref="C42:C43"/>
    <mergeCell ref="D42:D43"/>
    <mergeCell ref="E42:E43"/>
    <mergeCell ref="H12:H13"/>
    <mergeCell ref="H14:H15"/>
    <mergeCell ref="H16:H17"/>
    <mergeCell ref="H18:H19"/>
    <mergeCell ref="H32:H33"/>
    <mergeCell ref="H34:H35"/>
    <mergeCell ref="H28:H29"/>
    <mergeCell ref="H30:H31"/>
    <mergeCell ref="H20:H21"/>
    <mergeCell ref="H22:H23"/>
    <mergeCell ref="H24:H25"/>
    <mergeCell ref="H26:H27"/>
    <mergeCell ref="D2:H2"/>
    <mergeCell ref="A1:H1"/>
    <mergeCell ref="H36:H37"/>
    <mergeCell ref="H38:H39"/>
    <mergeCell ref="H40:H41"/>
    <mergeCell ref="H42:H43"/>
    <mergeCell ref="H4:H5"/>
    <mergeCell ref="H6:H7"/>
    <mergeCell ref="H8:H9"/>
    <mergeCell ref="H10:H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4"/>
  <sheetViews>
    <sheetView zoomScalePageLayoutView="0" workbookViewId="0" topLeftCell="A1">
      <selection activeCell="H43" sqref="A1:H4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19.00390625" style="0" customWidth="1"/>
    <col min="4" max="4" width="12.7109375" style="0" customWidth="1"/>
    <col min="5" max="5" width="13.42187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40" t="s">
        <v>12</v>
      </c>
      <c r="B1" s="140"/>
      <c r="C1" s="140"/>
      <c r="D1" s="140"/>
      <c r="E1" s="140"/>
      <c r="F1" s="140"/>
      <c r="G1" s="140"/>
      <c r="H1" s="140"/>
    </row>
    <row r="2" spans="3:9" ht="27.75" customHeight="1" thickBot="1">
      <c r="C2" s="143" t="str">
        <f>HYPERLINK('[1]реквизиты'!$A$2)</f>
        <v>IV Всероссийский турнир по боевому самбо памяти Михаила Юнкомовича Дерябина</v>
      </c>
      <c r="D2" s="144"/>
      <c r="E2" s="144"/>
      <c r="F2" s="144"/>
      <c r="G2" s="144"/>
      <c r="H2" s="145"/>
      <c r="I2" s="14"/>
    </row>
    <row r="3" spans="1:8" ht="12.75" customHeight="1">
      <c r="A3" s="146" t="str">
        <f>HYPERLINK('[1]реквизиты'!$A$3)</f>
        <v>12-14 октября 2012 года, г. Димитровград</v>
      </c>
      <c r="B3" s="146"/>
      <c r="C3" s="146"/>
      <c r="D3" s="146"/>
      <c r="E3" s="146"/>
      <c r="F3" s="146"/>
      <c r="G3" s="146"/>
      <c r="H3" s="146"/>
    </row>
    <row r="4" spans="4:5" ht="12.75">
      <c r="D4" s="165" t="s">
        <v>88</v>
      </c>
      <c r="E4" s="165"/>
    </row>
    <row r="5" spans="1:8" ht="12.75" customHeight="1">
      <c r="A5" s="149" t="s">
        <v>4</v>
      </c>
      <c r="B5" s="157" t="s">
        <v>5</v>
      </c>
      <c r="C5" s="149" t="s">
        <v>6</v>
      </c>
      <c r="D5" s="149" t="s">
        <v>7</v>
      </c>
      <c r="E5" s="151" t="s">
        <v>8</v>
      </c>
      <c r="F5" s="152"/>
      <c r="G5" s="149" t="s">
        <v>10</v>
      </c>
      <c r="H5" s="149" t="s">
        <v>9</v>
      </c>
    </row>
    <row r="6" spans="1:8" ht="12.75" customHeight="1">
      <c r="A6" s="150"/>
      <c r="B6" s="158"/>
      <c r="C6" s="150"/>
      <c r="D6" s="150"/>
      <c r="E6" s="153"/>
      <c r="F6" s="154"/>
      <c r="G6" s="150"/>
      <c r="H6" s="150"/>
    </row>
    <row r="7" spans="1:8" ht="12.75" customHeight="1">
      <c r="A7" s="148">
        <v>1</v>
      </c>
      <c r="B7" s="159">
        <v>1</v>
      </c>
      <c r="C7" s="141" t="s">
        <v>53</v>
      </c>
      <c r="D7" s="110" t="s">
        <v>54</v>
      </c>
      <c r="E7" s="164" t="s">
        <v>55</v>
      </c>
      <c r="F7" s="156" t="s">
        <v>56</v>
      </c>
      <c r="G7" s="155"/>
      <c r="H7" s="141" t="s">
        <v>57</v>
      </c>
    </row>
    <row r="8" spans="1:8" ht="15" customHeight="1">
      <c r="A8" s="148"/>
      <c r="B8" s="159"/>
      <c r="C8" s="141"/>
      <c r="D8" s="110"/>
      <c r="E8" s="164"/>
      <c r="F8" s="156"/>
      <c r="G8" s="155"/>
      <c r="H8" s="142"/>
    </row>
    <row r="9" spans="1:8" ht="12.75" customHeight="1">
      <c r="A9" s="148">
        <v>2</v>
      </c>
      <c r="B9" s="162">
        <v>2</v>
      </c>
      <c r="C9" s="141" t="s">
        <v>69</v>
      </c>
      <c r="D9" s="110" t="s">
        <v>70</v>
      </c>
      <c r="E9" s="164" t="s">
        <v>66</v>
      </c>
      <c r="F9" s="156" t="s">
        <v>67</v>
      </c>
      <c r="G9" s="155"/>
      <c r="H9" s="147" t="s">
        <v>68</v>
      </c>
    </row>
    <row r="10" spans="1:8" ht="15" customHeight="1">
      <c r="A10" s="148"/>
      <c r="B10" s="162"/>
      <c r="C10" s="141"/>
      <c r="D10" s="110"/>
      <c r="E10" s="164"/>
      <c r="F10" s="156"/>
      <c r="G10" s="155"/>
      <c r="H10" s="147"/>
    </row>
    <row r="11" spans="1:8" ht="15" customHeight="1">
      <c r="A11" s="148">
        <v>3</v>
      </c>
      <c r="B11" s="162">
        <v>3</v>
      </c>
      <c r="C11" s="147" t="s">
        <v>29</v>
      </c>
      <c r="D11" s="110" t="s">
        <v>30</v>
      </c>
      <c r="E11" s="164" t="s">
        <v>31</v>
      </c>
      <c r="F11" s="156" t="s">
        <v>32</v>
      </c>
      <c r="G11" s="110"/>
      <c r="H11" s="147" t="s">
        <v>33</v>
      </c>
    </row>
    <row r="12" spans="1:8" ht="15.75" customHeight="1">
      <c r="A12" s="148"/>
      <c r="B12" s="162"/>
      <c r="C12" s="147"/>
      <c r="D12" s="110"/>
      <c r="E12" s="164"/>
      <c r="F12" s="156"/>
      <c r="G12" s="110"/>
      <c r="H12" s="147"/>
    </row>
    <row r="13" spans="1:8" ht="12.75" customHeight="1">
      <c r="A13" s="148">
        <v>4</v>
      </c>
      <c r="B13" s="162">
        <v>4</v>
      </c>
      <c r="C13" s="141" t="s">
        <v>48</v>
      </c>
      <c r="D13" s="163" t="s">
        <v>49</v>
      </c>
      <c r="E13" s="164" t="s">
        <v>45</v>
      </c>
      <c r="F13" s="156" t="s">
        <v>46</v>
      </c>
      <c r="G13" s="155"/>
      <c r="H13" s="141" t="s">
        <v>50</v>
      </c>
    </row>
    <row r="14" spans="1:8" ht="15" customHeight="1">
      <c r="A14" s="148"/>
      <c r="B14" s="162"/>
      <c r="C14" s="141"/>
      <c r="D14" s="142"/>
      <c r="E14" s="164"/>
      <c r="F14" s="156"/>
      <c r="G14" s="155"/>
      <c r="H14" s="142"/>
    </row>
    <row r="15" spans="1:8" ht="12.75" customHeight="1">
      <c r="A15" s="148">
        <v>5</v>
      </c>
      <c r="B15" s="162">
        <v>5</v>
      </c>
      <c r="C15" s="141" t="s">
        <v>71</v>
      </c>
      <c r="D15" s="110" t="s">
        <v>72</v>
      </c>
      <c r="E15" s="164" t="s">
        <v>66</v>
      </c>
      <c r="F15" s="156" t="s">
        <v>67</v>
      </c>
      <c r="G15" s="155"/>
      <c r="H15" s="147" t="s">
        <v>68</v>
      </c>
    </row>
    <row r="16" spans="1:8" ht="15" customHeight="1">
      <c r="A16" s="148"/>
      <c r="B16" s="162"/>
      <c r="C16" s="141"/>
      <c r="D16" s="110"/>
      <c r="E16" s="164"/>
      <c r="F16" s="156"/>
      <c r="G16" s="155"/>
      <c r="H16" s="147"/>
    </row>
    <row r="17" spans="1:8" ht="12.75" customHeight="1">
      <c r="A17" s="148">
        <v>6</v>
      </c>
      <c r="B17" s="159">
        <v>6</v>
      </c>
      <c r="C17" s="141" t="s">
        <v>84</v>
      </c>
      <c r="D17" s="163" t="s">
        <v>85</v>
      </c>
      <c r="E17" s="164" t="s">
        <v>22</v>
      </c>
      <c r="F17" s="156" t="s">
        <v>27</v>
      </c>
      <c r="G17" s="155"/>
      <c r="H17" s="141" t="s">
        <v>28</v>
      </c>
    </row>
    <row r="18" spans="1:8" ht="15" customHeight="1">
      <c r="A18" s="148"/>
      <c r="B18" s="159"/>
      <c r="C18" s="141"/>
      <c r="D18" s="142"/>
      <c r="E18" s="164"/>
      <c r="F18" s="156"/>
      <c r="G18" s="155"/>
      <c r="H18" s="142"/>
    </row>
    <row r="19" spans="1:8" ht="12.75" customHeight="1">
      <c r="A19" s="148">
        <v>7</v>
      </c>
      <c r="B19" s="159">
        <v>7</v>
      </c>
      <c r="C19" s="147" t="s">
        <v>61</v>
      </c>
      <c r="D19" s="110" t="s">
        <v>62</v>
      </c>
      <c r="E19" s="164" t="s">
        <v>55</v>
      </c>
      <c r="F19" s="156" t="s">
        <v>56</v>
      </c>
      <c r="G19" s="110"/>
      <c r="H19" s="147" t="s">
        <v>63</v>
      </c>
    </row>
    <row r="20" spans="1:8" ht="15" customHeight="1">
      <c r="A20" s="148"/>
      <c r="B20" s="159"/>
      <c r="C20" s="147"/>
      <c r="D20" s="110"/>
      <c r="E20" s="164"/>
      <c r="F20" s="156"/>
      <c r="G20" s="110"/>
      <c r="H20" s="147"/>
    </row>
    <row r="21" spans="1:8" ht="12.75" customHeight="1">
      <c r="A21" s="148">
        <v>8</v>
      </c>
      <c r="B21" s="159">
        <v>8</v>
      </c>
      <c r="C21" s="147" t="s">
        <v>20</v>
      </c>
      <c r="D21" s="110" t="s">
        <v>21</v>
      </c>
      <c r="E21" s="164" t="s">
        <v>22</v>
      </c>
      <c r="F21" s="156" t="s">
        <v>23</v>
      </c>
      <c r="G21" s="110"/>
      <c r="H21" s="147" t="s">
        <v>24</v>
      </c>
    </row>
    <row r="22" spans="1:8" ht="15" customHeight="1">
      <c r="A22" s="148"/>
      <c r="B22" s="159"/>
      <c r="C22" s="147"/>
      <c r="D22" s="110"/>
      <c r="E22" s="164"/>
      <c r="F22" s="156"/>
      <c r="G22" s="110"/>
      <c r="H22" s="147"/>
    </row>
    <row r="23" spans="1:8" ht="12.75" customHeight="1">
      <c r="A23" s="148">
        <v>9</v>
      </c>
      <c r="B23" s="159">
        <v>9</v>
      </c>
      <c r="C23" s="141" t="s">
        <v>73</v>
      </c>
      <c r="D23" s="163" t="s">
        <v>74</v>
      </c>
      <c r="E23" s="164" t="s">
        <v>75</v>
      </c>
      <c r="F23" s="156" t="s">
        <v>76</v>
      </c>
      <c r="G23" s="155"/>
      <c r="H23" s="141" t="s">
        <v>77</v>
      </c>
    </row>
    <row r="24" spans="1:8" ht="15" customHeight="1">
      <c r="A24" s="148"/>
      <c r="B24" s="159"/>
      <c r="C24" s="141"/>
      <c r="D24" s="142"/>
      <c r="E24" s="164"/>
      <c r="F24" s="156"/>
      <c r="G24" s="155"/>
      <c r="H24" s="142"/>
    </row>
    <row r="25" spans="1:8" ht="12.75" customHeight="1">
      <c r="A25" s="148">
        <v>10</v>
      </c>
      <c r="B25" s="159">
        <v>10</v>
      </c>
      <c r="C25" s="147" t="s">
        <v>58</v>
      </c>
      <c r="D25" s="110" t="s">
        <v>59</v>
      </c>
      <c r="E25" s="164" t="s">
        <v>55</v>
      </c>
      <c r="F25" s="156" t="s">
        <v>56</v>
      </c>
      <c r="G25" s="110"/>
      <c r="H25" s="147" t="s">
        <v>60</v>
      </c>
    </row>
    <row r="26" spans="1:8" ht="15" customHeight="1">
      <c r="A26" s="148"/>
      <c r="B26" s="159"/>
      <c r="C26" s="147"/>
      <c r="D26" s="110"/>
      <c r="E26" s="164"/>
      <c r="F26" s="156"/>
      <c r="G26" s="110"/>
      <c r="H26" s="147"/>
    </row>
    <row r="27" spans="1:8" ht="12.75" customHeight="1">
      <c r="A27" s="148">
        <v>11</v>
      </c>
      <c r="B27" s="159">
        <v>11</v>
      </c>
      <c r="C27" s="141" t="s">
        <v>78</v>
      </c>
      <c r="D27" s="163" t="s">
        <v>79</v>
      </c>
      <c r="E27" s="164" t="s">
        <v>45</v>
      </c>
      <c r="F27" s="156" t="s">
        <v>80</v>
      </c>
      <c r="G27" s="155"/>
      <c r="H27" s="141" t="s">
        <v>81</v>
      </c>
    </row>
    <row r="28" spans="1:8" ht="15" customHeight="1">
      <c r="A28" s="148"/>
      <c r="B28" s="159"/>
      <c r="C28" s="141"/>
      <c r="D28" s="142"/>
      <c r="E28" s="164"/>
      <c r="F28" s="156"/>
      <c r="G28" s="155"/>
      <c r="H28" s="142"/>
    </row>
    <row r="29" spans="1:8" ht="15.75" customHeight="1">
      <c r="A29" s="148">
        <v>12</v>
      </c>
      <c r="B29" s="159">
        <v>12</v>
      </c>
      <c r="C29" s="147" t="s">
        <v>34</v>
      </c>
      <c r="D29" s="110" t="s">
        <v>35</v>
      </c>
      <c r="E29" s="164" t="s">
        <v>31</v>
      </c>
      <c r="F29" s="156" t="s">
        <v>36</v>
      </c>
      <c r="G29" s="110"/>
      <c r="H29" s="147" t="s">
        <v>37</v>
      </c>
    </row>
    <row r="30" spans="1:8" ht="15" customHeight="1">
      <c r="A30" s="148"/>
      <c r="B30" s="159"/>
      <c r="C30" s="147"/>
      <c r="D30" s="110"/>
      <c r="E30" s="164"/>
      <c r="F30" s="156"/>
      <c r="G30" s="110"/>
      <c r="H30" s="147"/>
    </row>
    <row r="31" spans="1:8" ht="12.75" customHeight="1">
      <c r="A31" s="148">
        <v>13</v>
      </c>
      <c r="B31" s="159">
        <v>13</v>
      </c>
      <c r="C31" s="141" t="s">
        <v>25</v>
      </c>
      <c r="D31" s="163" t="s">
        <v>26</v>
      </c>
      <c r="E31" s="160" t="s">
        <v>22</v>
      </c>
      <c r="F31" s="156" t="s">
        <v>27</v>
      </c>
      <c r="G31" s="155"/>
      <c r="H31" s="141" t="s">
        <v>28</v>
      </c>
    </row>
    <row r="32" spans="1:8" ht="15" customHeight="1">
      <c r="A32" s="148"/>
      <c r="B32" s="159"/>
      <c r="C32" s="141"/>
      <c r="D32" s="142"/>
      <c r="E32" s="161"/>
      <c r="F32" s="156"/>
      <c r="G32" s="155"/>
      <c r="H32" s="142"/>
    </row>
    <row r="33" spans="1:8" ht="12.75" customHeight="1">
      <c r="A33" s="148">
        <v>14</v>
      </c>
      <c r="B33" s="159">
        <v>14</v>
      </c>
      <c r="C33" s="141" t="s">
        <v>82</v>
      </c>
      <c r="D33" s="163" t="s">
        <v>83</v>
      </c>
      <c r="E33" s="160" t="s">
        <v>45</v>
      </c>
      <c r="F33" s="156" t="s">
        <v>80</v>
      </c>
      <c r="G33" s="155"/>
      <c r="H33" s="141" t="s">
        <v>81</v>
      </c>
    </row>
    <row r="34" spans="1:8" ht="15" customHeight="1">
      <c r="A34" s="148"/>
      <c r="B34" s="159"/>
      <c r="C34" s="141"/>
      <c r="D34" s="142"/>
      <c r="E34" s="161"/>
      <c r="F34" s="156"/>
      <c r="G34" s="155"/>
      <c r="H34" s="142"/>
    </row>
    <row r="35" spans="1:8" ht="12.75" customHeight="1">
      <c r="A35" s="148">
        <v>15</v>
      </c>
      <c r="B35" s="159">
        <v>15</v>
      </c>
      <c r="C35" s="141" t="s">
        <v>38</v>
      </c>
      <c r="D35" s="163" t="s">
        <v>39</v>
      </c>
      <c r="E35" s="160" t="s">
        <v>40</v>
      </c>
      <c r="F35" s="156" t="s">
        <v>41</v>
      </c>
      <c r="G35" s="155"/>
      <c r="H35" s="141" t="s">
        <v>42</v>
      </c>
    </row>
    <row r="36" spans="1:8" ht="15" customHeight="1">
      <c r="A36" s="148"/>
      <c r="B36" s="159"/>
      <c r="C36" s="141"/>
      <c r="D36" s="142"/>
      <c r="E36" s="161"/>
      <c r="F36" s="156"/>
      <c r="G36" s="155"/>
      <c r="H36" s="142"/>
    </row>
    <row r="37" spans="1:8" ht="15.75" customHeight="1">
      <c r="A37" s="148">
        <v>16</v>
      </c>
      <c r="B37" s="162">
        <v>16</v>
      </c>
      <c r="C37" s="141" t="s">
        <v>64</v>
      </c>
      <c r="D37" s="110" t="s">
        <v>65</v>
      </c>
      <c r="E37" s="160" t="s">
        <v>66</v>
      </c>
      <c r="F37" s="156" t="s">
        <v>67</v>
      </c>
      <c r="G37" s="155"/>
      <c r="H37" s="147" t="s">
        <v>68</v>
      </c>
    </row>
    <row r="38" spans="1:8" ht="12.75" customHeight="1">
      <c r="A38" s="148"/>
      <c r="B38" s="162"/>
      <c r="C38" s="141"/>
      <c r="D38" s="110"/>
      <c r="E38" s="161"/>
      <c r="F38" s="156"/>
      <c r="G38" s="155"/>
      <c r="H38" s="147"/>
    </row>
    <row r="39" spans="1:8" ht="12.75" customHeight="1">
      <c r="A39" s="148">
        <v>17</v>
      </c>
      <c r="B39" s="159">
        <v>17</v>
      </c>
      <c r="C39" s="141" t="s">
        <v>43</v>
      </c>
      <c r="D39" s="163" t="s">
        <v>44</v>
      </c>
      <c r="E39" s="160" t="s">
        <v>45</v>
      </c>
      <c r="F39" s="156" t="s">
        <v>46</v>
      </c>
      <c r="G39" s="155"/>
      <c r="H39" s="141" t="s">
        <v>47</v>
      </c>
    </row>
    <row r="40" spans="1:8" ht="12.75" customHeight="1">
      <c r="A40" s="148"/>
      <c r="B40" s="159"/>
      <c r="C40" s="141"/>
      <c r="D40" s="142"/>
      <c r="E40" s="161"/>
      <c r="F40" s="156"/>
      <c r="G40" s="155"/>
      <c r="H40" s="142"/>
    </row>
    <row r="41" spans="1:8" ht="12.75" customHeight="1">
      <c r="A41" s="148">
        <v>18</v>
      </c>
      <c r="B41" s="159">
        <v>18</v>
      </c>
      <c r="C41" s="147" t="s">
        <v>51</v>
      </c>
      <c r="D41" s="110" t="s">
        <v>52</v>
      </c>
      <c r="E41" s="160" t="s">
        <v>45</v>
      </c>
      <c r="F41" s="156" t="s">
        <v>46</v>
      </c>
      <c r="G41" s="110"/>
      <c r="H41" s="147" t="s">
        <v>50</v>
      </c>
    </row>
    <row r="42" spans="1:8" ht="12.75" customHeight="1">
      <c r="A42" s="148"/>
      <c r="B42" s="159"/>
      <c r="C42" s="147"/>
      <c r="D42" s="110"/>
      <c r="E42" s="161"/>
      <c r="F42" s="156"/>
      <c r="G42" s="110"/>
      <c r="H42" s="147"/>
    </row>
    <row r="43" spans="1:8" ht="12.75" customHeight="1">
      <c r="A43" s="148">
        <v>19</v>
      </c>
      <c r="B43" s="159">
        <v>19</v>
      </c>
      <c r="C43" s="141" t="s">
        <v>86</v>
      </c>
      <c r="D43" s="163" t="s">
        <v>87</v>
      </c>
      <c r="E43" s="160" t="s">
        <v>22</v>
      </c>
      <c r="F43" s="156" t="s">
        <v>27</v>
      </c>
      <c r="G43" s="155"/>
      <c r="H43" s="141" t="s">
        <v>28</v>
      </c>
    </row>
    <row r="44" spans="1:8" ht="12.75" customHeight="1">
      <c r="A44" s="148"/>
      <c r="B44" s="159"/>
      <c r="C44" s="141"/>
      <c r="D44" s="142"/>
      <c r="E44" s="161"/>
      <c r="F44" s="156"/>
      <c r="G44" s="155"/>
      <c r="H44" s="142"/>
    </row>
  </sheetData>
  <sheetProtection/>
  <mergeCells count="163">
    <mergeCell ref="D35:D36"/>
    <mergeCell ref="C39:C4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C29:C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D39:D40"/>
    <mergeCell ref="F43:F44"/>
    <mergeCell ref="A35:A36"/>
    <mergeCell ref="A37:A38"/>
    <mergeCell ref="A39:A40"/>
    <mergeCell ref="A41:A42"/>
    <mergeCell ref="E39:E40"/>
    <mergeCell ref="D43:D44"/>
    <mergeCell ref="C43:C44"/>
    <mergeCell ref="C35:C36"/>
    <mergeCell ref="A5:A6"/>
    <mergeCell ref="F7:F8"/>
    <mergeCell ref="F9:F10"/>
    <mergeCell ref="F11:F12"/>
    <mergeCell ref="B5:B6"/>
    <mergeCell ref="B43:B44"/>
    <mergeCell ref="E43:E44"/>
    <mergeCell ref="B37:B38"/>
    <mergeCell ref="B39:B40"/>
    <mergeCell ref="B41:B42"/>
    <mergeCell ref="G7:G8"/>
    <mergeCell ref="G9:G10"/>
    <mergeCell ref="A43:A44"/>
    <mergeCell ref="F33:F34"/>
    <mergeCell ref="F19:F20"/>
    <mergeCell ref="F21:F22"/>
    <mergeCell ref="A11:A12"/>
    <mergeCell ref="G43:G44"/>
    <mergeCell ref="G41:G42"/>
    <mergeCell ref="F41:F42"/>
    <mergeCell ref="H15:H16"/>
    <mergeCell ref="H17:H18"/>
    <mergeCell ref="C5:C6"/>
    <mergeCell ref="D5:D6"/>
    <mergeCell ref="A9:A10"/>
    <mergeCell ref="E5:F6"/>
    <mergeCell ref="H5:H6"/>
    <mergeCell ref="H7:H8"/>
    <mergeCell ref="H9:H10"/>
    <mergeCell ref="G5:G6"/>
    <mergeCell ref="H31:H32"/>
    <mergeCell ref="H33:H34"/>
    <mergeCell ref="A7:A8"/>
    <mergeCell ref="D7:D8"/>
    <mergeCell ref="H19:H20"/>
    <mergeCell ref="H21:H22"/>
    <mergeCell ref="H23:H24"/>
    <mergeCell ref="H25:H26"/>
    <mergeCell ref="H11:H12"/>
    <mergeCell ref="H13:H14"/>
    <mergeCell ref="H43:H44"/>
    <mergeCell ref="C2:H2"/>
    <mergeCell ref="A1:H1"/>
    <mergeCell ref="A3:H3"/>
    <mergeCell ref="H35:H36"/>
    <mergeCell ref="H37:H38"/>
    <mergeCell ref="H39:H40"/>
    <mergeCell ref="H41:H42"/>
    <mergeCell ref="H27:H28"/>
    <mergeCell ref="H29:H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203" t="s">
        <v>13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"/>
    </row>
    <row r="2" spans="1:25" ht="13.5" customHeight="1" thickBot="1">
      <c r="A2" s="208" t="s">
        <v>14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"/>
    </row>
    <row r="3" spans="1:25" ht="27.75" customHeight="1" thickBot="1">
      <c r="A3" s="20"/>
      <c r="B3" s="20"/>
      <c r="C3" s="20"/>
      <c r="D3" s="21"/>
      <c r="E3" s="21"/>
      <c r="F3" s="209" t="str">
        <f>HYPERLINK('[1]реквизиты'!$A$2)</f>
        <v>IV Всероссийский турнир по боевому самбо памяти Михаила Юнкомовича Дерябина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1"/>
      <c r="T3" s="20"/>
      <c r="U3" s="20"/>
      <c r="V3" s="20"/>
      <c r="W3" s="20"/>
      <c r="X3" s="20"/>
      <c r="Y3" s="20"/>
    </row>
    <row r="4" spans="1:25" ht="15" customHeight="1" thickBot="1">
      <c r="A4" s="15"/>
      <c r="B4" s="15"/>
      <c r="C4" s="20"/>
      <c r="D4" s="20"/>
      <c r="E4" s="20"/>
      <c r="F4" s="194" t="str">
        <f>HYPERLINK('[1]реквизиты'!$A$3)</f>
        <v>12-14 октября 2012 года, г. Димитровград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22"/>
      <c r="U4" s="201"/>
      <c r="V4" s="204" t="str">
        <f>HYPERLINK('пр.взв.'!D4)</f>
        <v>в.к.  74 кг.</v>
      </c>
      <c r="W4" s="205"/>
      <c r="X4" s="20"/>
      <c r="Y4" s="20"/>
    </row>
    <row r="5" spans="1:25" ht="14.25" customHeight="1" thickBot="1">
      <c r="A5" s="189" t="s">
        <v>0</v>
      </c>
      <c r="B5" s="20"/>
      <c r="C5" s="20"/>
      <c r="D5" s="20"/>
      <c r="E5" s="20"/>
      <c r="F5" s="20"/>
      <c r="G5" s="20"/>
      <c r="H5" s="23"/>
      <c r="I5" s="189" t="s">
        <v>2</v>
      </c>
      <c r="J5" s="20"/>
      <c r="K5" s="20"/>
      <c r="L5" s="20"/>
      <c r="M5" s="20"/>
      <c r="N5" s="20"/>
      <c r="O5" s="20"/>
      <c r="P5" s="173" t="str">
        <f>VLOOKUP(O6,'пр.взв.'!B7:E44,2,FALSE)</f>
        <v>ЗУЕВ Евгений Валерьевич</v>
      </c>
      <c r="Q5" s="174"/>
      <c r="R5" s="174"/>
      <c r="S5" s="175"/>
      <c r="T5" s="20"/>
      <c r="U5" s="202"/>
      <c r="V5" s="206"/>
      <c r="W5" s="207"/>
      <c r="X5" s="189" t="s">
        <v>1</v>
      </c>
      <c r="Y5" s="20"/>
    </row>
    <row r="6" spans="1:26" ht="14.25" customHeight="1" thickBot="1">
      <c r="A6" s="193"/>
      <c r="B6" s="24"/>
      <c r="C6" s="20"/>
      <c r="D6" s="20"/>
      <c r="E6" s="20"/>
      <c r="F6" s="20"/>
      <c r="G6" s="20"/>
      <c r="H6" s="20"/>
      <c r="I6" s="189"/>
      <c r="J6" s="9"/>
      <c r="K6" s="93"/>
      <c r="L6" s="26">
        <v>13</v>
      </c>
      <c r="M6" s="58"/>
      <c r="N6" s="58"/>
      <c r="O6" s="11">
        <v>16</v>
      </c>
      <c r="P6" s="176"/>
      <c r="Q6" s="177"/>
      <c r="R6" s="177"/>
      <c r="S6" s="178"/>
      <c r="T6" s="20"/>
      <c r="U6" s="20"/>
      <c r="V6" s="20"/>
      <c r="W6" s="20"/>
      <c r="X6" s="193"/>
      <c r="Y6" s="20"/>
      <c r="Z6" s="6"/>
    </row>
    <row r="7" spans="1:25" ht="12.75" customHeight="1" thickBot="1">
      <c r="A7" s="190">
        <v>1</v>
      </c>
      <c r="B7" s="166" t="str">
        <f>VLOOKUP(A7,'пр.взв.'!B7:C44,2,FALSE)</f>
        <v>ШИМАРОВ Иван Юрьевич</v>
      </c>
      <c r="C7" s="166" t="str">
        <f>VLOOKUP(A7,'пр.взв.'!B7:G44,3,FALSE)</f>
        <v>01.01.94 кмс</v>
      </c>
      <c r="D7" s="166" t="str">
        <f>VLOOKUP(A7,'пр.взв.'!B7:G44,4,FALSE)</f>
        <v>ПФО Нижегородская</v>
      </c>
      <c r="E7" s="20"/>
      <c r="F7" s="20"/>
      <c r="G7" s="27"/>
      <c r="H7" s="20"/>
      <c r="I7" s="28"/>
      <c r="J7" s="9"/>
      <c r="K7" s="26"/>
      <c r="L7" s="25"/>
      <c r="M7" s="26">
        <v>19</v>
      </c>
      <c r="N7" s="26"/>
      <c r="O7" s="13"/>
      <c r="P7" s="13"/>
      <c r="Q7" s="30" t="s">
        <v>11</v>
      </c>
      <c r="R7" s="20"/>
      <c r="S7" s="20"/>
      <c r="T7" s="20"/>
      <c r="U7" s="166" t="str">
        <f>VLOOKUP(X7,'пр.взв.'!B7:G44,2,FALSE)</f>
        <v>КУШНЕРИК Илья Генадьевич</v>
      </c>
      <c r="V7" s="166" t="str">
        <f>VLOOKUP(X7,'пр.взв.'!B7:G44,3,FALSE)</f>
        <v>06.07.90 мс</v>
      </c>
      <c r="W7" s="166" t="str">
        <f>VLOOKUP(X7,'пр.взв.'!B7:G44,4,FALSE)</f>
        <v>ЦФО Кострамская</v>
      </c>
      <c r="X7" s="170">
        <v>2</v>
      </c>
      <c r="Y7" s="20"/>
    </row>
    <row r="8" spans="1:25" ht="12.75" customHeight="1">
      <c r="A8" s="191"/>
      <c r="B8" s="167"/>
      <c r="C8" s="167"/>
      <c r="D8" s="167"/>
      <c r="E8" s="31">
        <v>1</v>
      </c>
      <c r="F8" s="32"/>
      <c r="G8" s="33"/>
      <c r="H8" s="34"/>
      <c r="I8" s="13"/>
      <c r="J8" s="9"/>
      <c r="K8" s="35"/>
      <c r="L8" s="29">
        <v>1</v>
      </c>
      <c r="M8" s="25"/>
      <c r="N8" s="26"/>
      <c r="O8" s="30"/>
      <c r="P8" s="30"/>
      <c r="Q8" s="20"/>
      <c r="R8" s="20"/>
      <c r="S8" s="20"/>
      <c r="T8" s="31">
        <v>18</v>
      </c>
      <c r="U8" s="167"/>
      <c r="V8" s="167"/>
      <c r="W8" s="167"/>
      <c r="X8" s="171"/>
      <c r="Y8" s="20"/>
    </row>
    <row r="9" spans="1:25" ht="12.75" customHeight="1" thickBot="1">
      <c r="A9" s="191">
        <v>17</v>
      </c>
      <c r="B9" s="179" t="str">
        <f>VLOOKUP(A9,'пр.взв.'!B9:C46,2,FALSE)</f>
        <v>СИПЛАТОВ Денис Валерьевич</v>
      </c>
      <c r="C9" s="179" t="str">
        <f>VLOOKUP(A9,'пр.взв.'!B7:G44,3,FALSE)</f>
        <v>20.11.83 1</v>
      </c>
      <c r="D9" s="179" t="str">
        <f>VLOOKUP(A9,'пр.взв.'!B7:G44,4,FALSE)</f>
        <v>ПФО Ульяновская</v>
      </c>
      <c r="E9" s="83" t="s">
        <v>89</v>
      </c>
      <c r="F9" s="37"/>
      <c r="G9" s="32"/>
      <c r="H9" s="35"/>
      <c r="I9" s="12"/>
      <c r="J9" s="9"/>
      <c r="K9" s="26"/>
      <c r="L9" s="35"/>
      <c r="M9" s="91"/>
      <c r="N9" s="26">
        <v>19</v>
      </c>
      <c r="O9" s="30"/>
      <c r="P9" s="30"/>
      <c r="Q9" s="30"/>
      <c r="R9" s="39"/>
      <c r="S9" s="40"/>
      <c r="T9" s="83" t="s">
        <v>91</v>
      </c>
      <c r="U9" s="179" t="str">
        <f>VLOOKUP(X9,'пр.взв.'!B7:G44,2,FALSE)</f>
        <v>ГАБИДУЛЛИН Ильнур Ибрагимович</v>
      </c>
      <c r="V9" s="179" t="str">
        <f>VLOOKUP(X9,'пр.взв.'!B7:G44,3,FALSE)</f>
        <v>21.05.87 1</v>
      </c>
      <c r="W9" s="179" t="str">
        <f>VLOOKUP(X9,'пр.взв.'!B7:G44,4,FALSE)</f>
        <v>ПФО Ульяновская</v>
      </c>
      <c r="X9" s="171">
        <v>18</v>
      </c>
      <c r="Y9" s="20"/>
    </row>
    <row r="10" spans="1:25" ht="12.75" customHeight="1" thickBot="1">
      <c r="A10" s="192"/>
      <c r="B10" s="167"/>
      <c r="C10" s="167"/>
      <c r="D10" s="167"/>
      <c r="E10" s="32"/>
      <c r="F10" s="41"/>
      <c r="G10" s="31">
        <v>1</v>
      </c>
      <c r="H10" s="26"/>
      <c r="I10" s="13"/>
      <c r="J10" s="9"/>
      <c r="K10" s="93"/>
      <c r="L10" s="26">
        <v>19</v>
      </c>
      <c r="M10" s="85"/>
      <c r="N10" s="25"/>
      <c r="O10" s="58"/>
      <c r="P10" s="9"/>
      <c r="Q10" s="9"/>
      <c r="R10" s="31">
        <v>10</v>
      </c>
      <c r="S10" s="9"/>
      <c r="T10" s="32"/>
      <c r="U10" s="167"/>
      <c r="V10" s="167"/>
      <c r="W10" s="167"/>
      <c r="X10" s="172"/>
      <c r="Y10" s="20"/>
    </row>
    <row r="11" spans="1:25" ht="12.75" customHeight="1" thickBot="1">
      <c r="A11" s="190">
        <v>9</v>
      </c>
      <c r="B11" s="166" t="str">
        <f>VLOOKUP(A11,'пр.взв.'!B11:C48,2,FALSE)</f>
        <v>ЗАХАРОВ Михаил Валерьевич</v>
      </c>
      <c r="C11" s="166" t="str">
        <f>VLOOKUP(A11,'пр.взв.'!B7:G44,3,FALSE)</f>
        <v>22.03.1991 кмс</v>
      </c>
      <c r="D11" s="166" t="str">
        <f>VLOOKUP(A11,'пр.взв.'!B7:G44,4,FALSE)</f>
        <v>ПФО Пермский</v>
      </c>
      <c r="E11" s="20"/>
      <c r="F11" s="32"/>
      <c r="G11" s="83" t="s">
        <v>90</v>
      </c>
      <c r="H11" s="42"/>
      <c r="I11" s="43"/>
      <c r="J11" s="9"/>
      <c r="K11" s="26"/>
      <c r="L11" s="25"/>
      <c r="M11" s="29">
        <v>16</v>
      </c>
      <c r="N11" s="85"/>
      <c r="O11" s="44">
        <v>16</v>
      </c>
      <c r="P11" s="9"/>
      <c r="Q11" s="45"/>
      <c r="R11" s="83" t="s">
        <v>89</v>
      </c>
      <c r="S11" s="9"/>
      <c r="T11" s="20"/>
      <c r="U11" s="166" t="str">
        <f>VLOOKUP(X11,'пр.взв.'!B7:G44,2,FALSE)</f>
        <v>ВАСЮКОВ Олег Григорьевич</v>
      </c>
      <c r="V11" s="166" t="str">
        <f>VLOOKUP(X11,'пр.взв.'!B7:G44,3,FALSE)</f>
        <v>10.11.91 кмс</v>
      </c>
      <c r="W11" s="166" t="str">
        <f>VLOOKUP(X11,'пр.взв.'!B7:G44,4,FALSE)</f>
        <v>ПФО Нижегородская</v>
      </c>
      <c r="X11" s="170">
        <v>10</v>
      </c>
      <c r="Y11" s="20"/>
    </row>
    <row r="12" spans="1:25" ht="12.75" customHeight="1">
      <c r="A12" s="191"/>
      <c r="B12" s="167"/>
      <c r="C12" s="167"/>
      <c r="D12" s="167"/>
      <c r="E12" s="31">
        <v>9</v>
      </c>
      <c r="F12" s="46"/>
      <c r="G12" s="32"/>
      <c r="H12" s="34"/>
      <c r="I12" s="47"/>
      <c r="J12" s="12"/>
      <c r="K12" s="35"/>
      <c r="L12" s="29">
        <v>7</v>
      </c>
      <c r="M12" s="35"/>
      <c r="N12" s="48"/>
      <c r="O12" s="35"/>
      <c r="P12" s="30"/>
      <c r="Q12" s="49"/>
      <c r="R12" s="50"/>
      <c r="S12" s="51"/>
      <c r="T12" s="31">
        <v>10</v>
      </c>
      <c r="U12" s="167"/>
      <c r="V12" s="167"/>
      <c r="W12" s="167"/>
      <c r="X12" s="171"/>
      <c r="Y12" s="20"/>
    </row>
    <row r="13" spans="1:25" ht="12.75" customHeight="1" thickBot="1">
      <c r="A13" s="191">
        <v>25</v>
      </c>
      <c r="B13" s="168" t="e">
        <f>VLOOKUP(A13,'пр.взв.'!B13:C50,2,FALSE)</f>
        <v>#N/A</v>
      </c>
      <c r="C13" s="168" t="e">
        <f>VLOOKUP(A13,'пр.взв.'!B7:G44,3,FALSE)</f>
        <v>#N/A</v>
      </c>
      <c r="D13" s="168" t="e">
        <f>VLOOKUP(A13,'пр.взв.'!B7:G44,4,FALSE)</f>
        <v>#N/A</v>
      </c>
      <c r="E13" s="83"/>
      <c r="F13" s="32"/>
      <c r="G13" s="32"/>
      <c r="H13" s="35"/>
      <c r="I13" s="47"/>
      <c r="J13" s="12"/>
      <c r="K13" s="26"/>
      <c r="L13" s="35"/>
      <c r="M13" s="26"/>
      <c r="N13" s="29">
        <v>16</v>
      </c>
      <c r="O13" s="58"/>
      <c r="P13" s="30"/>
      <c r="Q13" s="52"/>
      <c r="R13" s="20"/>
      <c r="S13" s="20"/>
      <c r="T13" s="83"/>
      <c r="U13" s="168" t="e">
        <f>VLOOKUP(X13,'пр.взв.'!B7:G44,2,FALSE)</f>
        <v>#N/A</v>
      </c>
      <c r="V13" s="168" t="e">
        <f>VLOOKUP(X13,'пр.взв.'!B7:G44,3,FALSE)</f>
        <v>#N/A</v>
      </c>
      <c r="W13" s="168" t="e">
        <f>VLOOKUP(X13,'пр.взв.'!B7:G44,4,FALSE)</f>
        <v>#N/A</v>
      </c>
      <c r="X13" s="171">
        <v>26</v>
      </c>
      <c r="Y13" s="20"/>
    </row>
    <row r="14" spans="1:25" ht="12.75" customHeight="1" thickBot="1">
      <c r="A14" s="192"/>
      <c r="B14" s="169"/>
      <c r="C14" s="169"/>
      <c r="D14" s="169"/>
      <c r="E14" s="32"/>
      <c r="F14" s="32"/>
      <c r="G14" s="41"/>
      <c r="H14" s="12"/>
      <c r="I14" s="31">
        <v>5</v>
      </c>
      <c r="J14" s="51"/>
      <c r="K14" s="26"/>
      <c r="L14" s="12"/>
      <c r="M14" s="12"/>
      <c r="N14" s="26"/>
      <c r="O14" s="51"/>
      <c r="P14" s="31">
        <v>6</v>
      </c>
      <c r="Q14" s="41"/>
      <c r="R14" s="20"/>
      <c r="S14" s="20"/>
      <c r="T14" s="32"/>
      <c r="U14" s="169"/>
      <c r="V14" s="169"/>
      <c r="W14" s="169"/>
      <c r="X14" s="172"/>
      <c r="Y14" s="20"/>
    </row>
    <row r="15" spans="1:25" ht="12.75" customHeight="1" thickBot="1">
      <c r="A15" s="190">
        <v>5</v>
      </c>
      <c r="B15" s="166" t="str">
        <f>VLOOKUP(A15,'пр.взв.'!B15:C52,2,FALSE)</f>
        <v>АЙВАЗЯН Гарик Робертович</v>
      </c>
      <c r="C15" s="166" t="str">
        <f>VLOOKUP(A15,'пр.взв.'!B7:G44,3,FALSE)</f>
        <v>05.05.85 мс</v>
      </c>
      <c r="D15" s="166" t="str">
        <f>VLOOKUP(A15,'пр.взв.'!B7:G44,4,FALSE)</f>
        <v>ЦФО Кострамская</v>
      </c>
      <c r="E15" s="20"/>
      <c r="F15" s="20"/>
      <c r="G15" s="32"/>
      <c r="H15" s="13"/>
      <c r="I15" s="83" t="s">
        <v>89</v>
      </c>
      <c r="J15" s="10"/>
      <c r="K15" s="26"/>
      <c r="L15" s="9"/>
      <c r="M15" s="9"/>
      <c r="N15" s="9"/>
      <c r="O15" s="54"/>
      <c r="P15" s="92">
        <v>0.125</v>
      </c>
      <c r="Q15" s="53"/>
      <c r="R15" s="20"/>
      <c r="S15" s="20"/>
      <c r="T15" s="20"/>
      <c r="U15" s="166" t="str">
        <f>VLOOKUP(X15,'пр.взв.'!B7:G44,2,FALSE)</f>
        <v>ЧАУЖИН Дмитрий Сергеевич</v>
      </c>
      <c r="V15" s="166" t="str">
        <f>VLOOKUP(X15,'пр.взв.'!B7:G44,3,FALSE)</f>
        <v>20.07.86 кмс</v>
      </c>
      <c r="W15" s="166" t="str">
        <f>VLOOKUP(X15,'пр.взв.'!B7:G44,4,FALSE)</f>
        <v>ПФО Самарская</v>
      </c>
      <c r="X15" s="170">
        <v>6</v>
      </c>
      <c r="Y15" s="20"/>
    </row>
    <row r="16" spans="1:25" ht="12.75" customHeight="1">
      <c r="A16" s="191"/>
      <c r="B16" s="167"/>
      <c r="C16" s="167"/>
      <c r="D16" s="167"/>
      <c r="E16" s="31">
        <v>5</v>
      </c>
      <c r="F16" s="32"/>
      <c r="G16" s="32"/>
      <c r="H16" s="38"/>
      <c r="J16" s="9"/>
      <c r="K16" s="54"/>
      <c r="L16" s="186" t="s">
        <v>19</v>
      </c>
      <c r="M16" s="186"/>
      <c r="N16" s="9"/>
      <c r="O16" s="53"/>
      <c r="Q16" s="54"/>
      <c r="R16" s="20"/>
      <c r="S16" s="20"/>
      <c r="T16" s="31">
        <v>6</v>
      </c>
      <c r="U16" s="167"/>
      <c r="V16" s="167"/>
      <c r="W16" s="167"/>
      <c r="X16" s="171"/>
      <c r="Y16" s="20"/>
    </row>
    <row r="17" spans="1:25" ht="12.75" customHeight="1" thickBot="1">
      <c r="A17" s="191">
        <v>21</v>
      </c>
      <c r="B17" s="168" t="e">
        <f>VLOOKUP(A17,'пр.взв.'!B17:C54,2,FALSE)</f>
        <v>#N/A</v>
      </c>
      <c r="C17" s="168" t="e">
        <f>VLOOKUP(A17,'пр.взв.'!B7:G44,3,FALSE)</f>
        <v>#N/A</v>
      </c>
      <c r="D17" s="168" t="e">
        <f>VLOOKUP(A17,'пр.взв.'!B7:G44,4,FALSE)</f>
        <v>#N/A</v>
      </c>
      <c r="E17" s="83"/>
      <c r="F17" s="37"/>
      <c r="G17" s="32"/>
      <c r="H17" s="55"/>
      <c r="I17" s="9"/>
      <c r="J17" s="9"/>
      <c r="K17" s="19">
        <v>5</v>
      </c>
      <c r="L17" s="9"/>
      <c r="M17" s="9"/>
      <c r="N17" s="10"/>
      <c r="O17" s="9"/>
      <c r="P17" s="9"/>
      <c r="Q17" s="54"/>
      <c r="R17" s="39"/>
      <c r="S17" s="40"/>
      <c r="T17" s="83"/>
      <c r="U17" s="168" t="e">
        <f>VLOOKUP(X17,'пр.взв.'!B7:G44,2,FALSE)</f>
        <v>#N/A</v>
      </c>
      <c r="V17" s="168" t="e">
        <f>VLOOKUP(X17,'пр.взв.'!B7:G44,3,FALSE)</f>
        <v>#N/A</v>
      </c>
      <c r="W17" s="168" t="e">
        <f>VLOOKUP(X17,'пр.взв.'!B7:G44,4,FALSE)</f>
        <v>#N/A</v>
      </c>
      <c r="X17" s="171">
        <v>22</v>
      </c>
      <c r="Y17" s="20"/>
    </row>
    <row r="18" spans="1:25" ht="12.75" customHeight="1" thickBot="1">
      <c r="A18" s="192"/>
      <c r="B18" s="169"/>
      <c r="C18" s="169"/>
      <c r="D18" s="169"/>
      <c r="E18" s="32"/>
      <c r="F18" s="41"/>
      <c r="G18" s="31">
        <v>5</v>
      </c>
      <c r="H18" s="29"/>
      <c r="I18" s="9"/>
      <c r="J18" s="9"/>
      <c r="K18" s="195" t="str">
        <f>VLOOKUP(K17,'пр.взв.'!B7:D44,2,FALSE)</f>
        <v>АЙВАЗЯН Гарик Робертович</v>
      </c>
      <c r="L18" s="196"/>
      <c r="M18" s="196"/>
      <c r="N18" s="197"/>
      <c r="O18" s="30"/>
      <c r="P18" s="9"/>
      <c r="Q18" s="56"/>
      <c r="R18" s="31">
        <v>6</v>
      </c>
      <c r="S18" s="9"/>
      <c r="T18" s="32"/>
      <c r="U18" s="169"/>
      <c r="V18" s="169"/>
      <c r="W18" s="169"/>
      <c r="X18" s="172"/>
      <c r="Y18" s="20"/>
    </row>
    <row r="19" spans="1:25" ht="12.75" customHeight="1" thickBot="1">
      <c r="A19" s="190">
        <v>13</v>
      </c>
      <c r="B19" s="166" t="str">
        <f>VLOOKUP(A19,'пр.взв.'!B19:C56,2,FALSE)</f>
        <v>ГАСРАТОВ Шараф Гаджикурбанович</v>
      </c>
      <c r="C19" s="166" t="str">
        <f>VLOOKUP(A19,'пр.взв.'!B7:G44,3,FALSE)</f>
        <v>07.06.93 1</v>
      </c>
      <c r="D19" s="166" t="str">
        <f>VLOOKUP(A19,'пр.взв.'!B7:G44,4,FALSE)</f>
        <v>ПФО Самарская</v>
      </c>
      <c r="E19" s="20"/>
      <c r="F19" s="32"/>
      <c r="G19" s="83" t="s">
        <v>90</v>
      </c>
      <c r="H19" s="35"/>
      <c r="I19" s="9"/>
      <c r="J19" s="9"/>
      <c r="K19" s="198"/>
      <c r="L19" s="199"/>
      <c r="M19" s="199"/>
      <c r="N19" s="200"/>
      <c r="O19" s="30"/>
      <c r="P19" s="9"/>
      <c r="Q19" s="9"/>
      <c r="R19" s="83" t="s">
        <v>90</v>
      </c>
      <c r="S19" s="9"/>
      <c r="T19" s="20"/>
      <c r="U19" s="166" t="str">
        <f>VLOOKUP(X19,'пр.взв.'!B7:G44,2,FALSE)</f>
        <v>ТЕРЕХИН Евгений Александрович</v>
      </c>
      <c r="V19" s="166" t="str">
        <f>VLOOKUP(X19,'пр.взв.'!B7:G44,3,FALSE)</f>
        <v>01.10.89 1</v>
      </c>
      <c r="W19" s="166" t="str">
        <f>VLOOKUP(X19,'пр.взв.'!B7:G44,4,FALSE)</f>
        <v>ПФО Ульяновская</v>
      </c>
      <c r="X19" s="170">
        <v>14</v>
      </c>
      <c r="Y19" s="20"/>
    </row>
    <row r="20" spans="1:25" ht="12.75" customHeight="1">
      <c r="A20" s="191"/>
      <c r="B20" s="167"/>
      <c r="C20" s="167"/>
      <c r="D20" s="167"/>
      <c r="E20" s="31">
        <v>13</v>
      </c>
      <c r="F20" s="46"/>
      <c r="G20" s="32"/>
      <c r="H20" s="34"/>
      <c r="I20" s="9"/>
      <c r="J20" s="9"/>
      <c r="K20" s="61"/>
      <c r="L20" s="187"/>
      <c r="M20" s="187"/>
      <c r="N20" s="30"/>
      <c r="O20" s="49"/>
      <c r="P20" s="9"/>
      <c r="Q20" s="20"/>
      <c r="R20" s="50"/>
      <c r="S20" s="51"/>
      <c r="T20" s="31">
        <v>14</v>
      </c>
      <c r="U20" s="167"/>
      <c r="V20" s="167"/>
      <c r="W20" s="167"/>
      <c r="X20" s="171"/>
      <c r="Y20" s="20"/>
    </row>
    <row r="21" spans="1:25" ht="12.75" customHeight="1" thickBot="1">
      <c r="A21" s="191">
        <v>29</v>
      </c>
      <c r="B21" s="168" t="e">
        <f>VLOOKUP(A21,'пр.взв.'!B21:C58,2,FALSE)</f>
        <v>#N/A</v>
      </c>
      <c r="C21" s="168" t="e">
        <f>VLOOKUP(A21,'пр.взв.'!B7:G44,3,FALSE)</f>
        <v>#N/A</v>
      </c>
      <c r="D21" s="168" t="e">
        <f>VLOOKUP(A21,'пр.взв.'!B7:G44,4,FALSE)</f>
        <v>#N/A</v>
      </c>
      <c r="E21" s="83"/>
      <c r="F21" s="32"/>
      <c r="G21" s="32"/>
      <c r="H21" s="35"/>
      <c r="I21" s="9"/>
      <c r="J21" s="9"/>
      <c r="K21" s="61"/>
      <c r="L21" s="58"/>
      <c r="M21" s="30"/>
      <c r="N21" s="30"/>
      <c r="O21" s="49"/>
      <c r="P21" s="9"/>
      <c r="Q21" s="20"/>
      <c r="R21" s="20"/>
      <c r="S21" s="20"/>
      <c r="T21" s="83"/>
      <c r="U21" s="168" t="e">
        <f>VLOOKUP(X21,'пр.взв.'!B7:G44,2,FALSE)</f>
        <v>#N/A</v>
      </c>
      <c r="V21" s="168" t="e">
        <f>VLOOKUP(X21,'пр.взв.'!B7:G44,3,FALSE)</f>
        <v>#N/A</v>
      </c>
      <c r="W21" s="168" t="e">
        <f>VLOOKUP(X21,'пр.взв.'!B7:G44,4,FALSE)</f>
        <v>#N/A</v>
      </c>
      <c r="X21" s="171">
        <v>30</v>
      </c>
      <c r="Y21" s="20"/>
    </row>
    <row r="22" spans="1:25" ht="12.75" customHeight="1" thickBot="1">
      <c r="A22" s="192"/>
      <c r="B22" s="169"/>
      <c r="C22" s="169"/>
      <c r="D22" s="169"/>
      <c r="E22" s="32"/>
      <c r="F22" s="32"/>
      <c r="G22" s="32"/>
      <c r="H22" s="34"/>
      <c r="I22" s="9"/>
      <c r="J22" s="9"/>
      <c r="K22" s="31">
        <v>5</v>
      </c>
      <c r="L22" s="58"/>
      <c r="M22" s="30"/>
      <c r="N22" s="31">
        <v>6</v>
      </c>
      <c r="O22" s="49"/>
      <c r="P22" s="9"/>
      <c r="Q22" s="20"/>
      <c r="R22" s="20"/>
      <c r="S22" s="20"/>
      <c r="T22" s="32"/>
      <c r="U22" s="169"/>
      <c r="V22" s="169"/>
      <c r="W22" s="169"/>
      <c r="X22" s="172"/>
      <c r="Y22" s="20"/>
    </row>
    <row r="23" spans="1:25" ht="12.75" customHeight="1" thickBot="1">
      <c r="A23" s="190">
        <v>3</v>
      </c>
      <c r="B23" s="166" t="str">
        <f>VLOOKUP(A23,'пр.взв.'!B7:C44,2,FALSE)</f>
        <v>АМИНЕВ Альберт Ринатович</v>
      </c>
      <c r="C23" s="166" t="str">
        <f>VLOOKUP(A23,'пр.взв.'!B7:G44,3,FALSE)</f>
        <v>28.07.93 1</v>
      </c>
      <c r="D23" s="166" t="str">
        <f>VLOOKUP(A23,'пр.взв.'!B7:G44,4,FALSE)</f>
        <v>ПФО Башкортостан</v>
      </c>
      <c r="E23" s="20"/>
      <c r="F23" s="20"/>
      <c r="G23" s="27"/>
      <c r="H23" s="20"/>
      <c r="I23" s="28"/>
      <c r="J23" s="57"/>
      <c r="K23" s="83"/>
      <c r="L23" s="58"/>
      <c r="M23" s="30"/>
      <c r="N23" s="83"/>
      <c r="O23" s="49"/>
      <c r="P23" s="9"/>
      <c r="Q23" s="20"/>
      <c r="R23" s="20"/>
      <c r="S23" s="20"/>
      <c r="T23" s="20"/>
      <c r="U23" s="166" t="str">
        <f>VLOOKUP(X23,'пр.взв.'!B7:G44,2,FALSE)</f>
        <v>МИХАЙЛОВ Никита Александрович</v>
      </c>
      <c r="V23" s="166" t="str">
        <f>VLOOKUP(X23,'пр.взв.'!B7:G44,3,FALSE)</f>
        <v>26.05.94 кмс</v>
      </c>
      <c r="W23" s="166" t="str">
        <f>VLOOKUP(X23,'пр.взв.'!B7:G44,4,FALSE)</f>
        <v>ПФО Ульяновская</v>
      </c>
      <c r="X23" s="170">
        <v>4</v>
      </c>
      <c r="Y23" s="20"/>
    </row>
    <row r="24" spans="1:25" ht="12.75" customHeight="1">
      <c r="A24" s="191"/>
      <c r="B24" s="167"/>
      <c r="C24" s="167"/>
      <c r="D24" s="167"/>
      <c r="E24" s="31">
        <v>19</v>
      </c>
      <c r="F24" s="32"/>
      <c r="G24" s="33"/>
      <c r="H24" s="34"/>
      <c r="I24" s="13"/>
      <c r="J24" s="26"/>
      <c r="K24" s="59"/>
      <c r="L24" s="186" t="s">
        <v>16</v>
      </c>
      <c r="M24" s="186"/>
      <c r="N24" s="30"/>
      <c r="O24" s="49"/>
      <c r="P24" s="9"/>
      <c r="Q24" s="20"/>
      <c r="R24" s="20"/>
      <c r="S24" s="20"/>
      <c r="T24" s="31">
        <v>4</v>
      </c>
      <c r="U24" s="167"/>
      <c r="V24" s="167"/>
      <c r="W24" s="167"/>
      <c r="X24" s="171"/>
      <c r="Y24" s="20"/>
    </row>
    <row r="25" spans="1:25" ht="12.75" customHeight="1" thickBot="1">
      <c r="A25" s="191">
        <v>19</v>
      </c>
      <c r="B25" s="179" t="str">
        <f>VLOOKUP(A25,'пр.взв.'!B25:C62,2,FALSE)</f>
        <v>КРЕНДЯСОВ Григорий Леонидович</v>
      </c>
      <c r="C25" s="179" t="str">
        <f>VLOOKUP(A25,'пр.взв.'!B7:G44,3,FALSE)</f>
        <v>24.05.86 1</v>
      </c>
      <c r="D25" s="179" t="str">
        <f>VLOOKUP(A25,'пр.взв.'!B7:G44,4,FALSE)</f>
        <v>ПФО Самарская</v>
      </c>
      <c r="E25" s="83" t="s">
        <v>90</v>
      </c>
      <c r="F25" s="37"/>
      <c r="G25" s="32"/>
      <c r="H25" s="35"/>
      <c r="I25" s="12"/>
      <c r="J25" s="13"/>
      <c r="K25" s="84">
        <v>6</v>
      </c>
      <c r="L25" s="58"/>
      <c r="M25" s="58"/>
      <c r="N25" s="85"/>
      <c r="O25" s="49"/>
      <c r="P25" s="9"/>
      <c r="Q25" s="20"/>
      <c r="R25" s="39"/>
      <c r="S25" s="40"/>
      <c r="T25" s="83"/>
      <c r="U25" s="168" t="e">
        <f>VLOOKUP(X25,'пр.взв.'!B7:G44,2,FALSE)</f>
        <v>#N/A</v>
      </c>
      <c r="V25" s="168" t="e">
        <f>VLOOKUP(X25,'пр.взв.'!B7:G44,3,FALSE)</f>
        <v>#N/A</v>
      </c>
      <c r="W25" s="168" t="e">
        <f>VLOOKUP(X25,'пр.взв.'!B7:G44,4,FALSE)</f>
        <v>#N/A</v>
      </c>
      <c r="X25" s="171">
        <v>20</v>
      </c>
      <c r="Y25" s="20"/>
    </row>
    <row r="26" spans="1:25" ht="12.75" customHeight="1" thickBot="1">
      <c r="A26" s="192"/>
      <c r="B26" s="167"/>
      <c r="C26" s="167"/>
      <c r="D26" s="167"/>
      <c r="E26" s="32"/>
      <c r="F26" s="41"/>
      <c r="G26" s="31">
        <v>11</v>
      </c>
      <c r="H26" s="26"/>
      <c r="I26" s="13"/>
      <c r="J26" s="60"/>
      <c r="K26" s="180" t="str">
        <f>VLOOKUP(K25,'пр.взв.'!B7:D52,2,FALSE)</f>
        <v>ЧАУЖИН Дмитрий Сергеевич</v>
      </c>
      <c r="L26" s="181"/>
      <c r="M26" s="181"/>
      <c r="N26" s="182"/>
      <c r="O26" s="30"/>
      <c r="P26" s="9"/>
      <c r="Q26" s="20"/>
      <c r="R26" s="31">
        <v>12</v>
      </c>
      <c r="S26" s="9"/>
      <c r="T26" s="32"/>
      <c r="U26" s="169"/>
      <c r="V26" s="169"/>
      <c r="W26" s="169"/>
      <c r="X26" s="172"/>
      <c r="Y26" s="20"/>
    </row>
    <row r="27" spans="1:25" ht="12.75" customHeight="1" thickBot="1">
      <c r="A27" s="190">
        <v>11</v>
      </c>
      <c r="B27" s="166" t="str">
        <f>VLOOKUP(A27,'пр.взв.'!B27:C64,2,FALSE)</f>
        <v>НАЗАРОВ Илья Андреевич</v>
      </c>
      <c r="C27" s="166" t="str">
        <f>VLOOKUP(A27,'пр.взв.'!B7:G44,3,FALSE)</f>
        <v>17.05.94 1</v>
      </c>
      <c r="D27" s="166" t="str">
        <f>VLOOKUP(A27,'пр.взв.'!B7:G44,4,FALSE)</f>
        <v>ПФО Ульяновская</v>
      </c>
      <c r="E27" s="20"/>
      <c r="F27" s="32"/>
      <c r="G27" s="83" t="s">
        <v>90</v>
      </c>
      <c r="H27" s="42"/>
      <c r="I27" s="43"/>
      <c r="J27" s="60"/>
      <c r="K27" s="183"/>
      <c r="L27" s="184"/>
      <c r="M27" s="184"/>
      <c r="N27" s="185"/>
      <c r="O27" s="30"/>
      <c r="P27" s="10"/>
      <c r="Q27" s="40"/>
      <c r="R27" s="83" t="s">
        <v>90</v>
      </c>
      <c r="S27" s="9"/>
      <c r="T27" s="20"/>
      <c r="U27" s="166" t="str">
        <f>VLOOKUP(X27,'пр.взв.'!B7:G44,2,FALSE)</f>
        <v>ХУДОИЕВ Сайдо Бухоревич</v>
      </c>
      <c r="V27" s="166" t="str">
        <f>VLOOKUP(X27,'пр.взв.'!B7:G44,3,FALSE)</f>
        <v>06.02.92 1</v>
      </c>
      <c r="W27" s="166" t="str">
        <f>VLOOKUP(X27,'пр.взв.'!B7:G44,4,FALSE)</f>
        <v>ПФО Башкортостан</v>
      </c>
      <c r="X27" s="170">
        <v>12</v>
      </c>
      <c r="Y27" s="20"/>
    </row>
    <row r="28" spans="1:25" ht="12.75" customHeight="1">
      <c r="A28" s="191"/>
      <c r="B28" s="167"/>
      <c r="C28" s="167"/>
      <c r="D28" s="167"/>
      <c r="E28" s="31">
        <v>11</v>
      </c>
      <c r="F28" s="46"/>
      <c r="G28" s="32"/>
      <c r="H28" s="34"/>
      <c r="I28" s="47"/>
      <c r="J28" s="26"/>
      <c r="K28" s="61"/>
      <c r="L28" s="58"/>
      <c r="M28" s="30"/>
      <c r="N28" s="30"/>
      <c r="O28" s="49"/>
      <c r="P28" s="10"/>
      <c r="Q28" s="9"/>
      <c r="R28" s="50"/>
      <c r="S28" s="51"/>
      <c r="T28" s="31">
        <v>12</v>
      </c>
      <c r="U28" s="167"/>
      <c r="V28" s="167"/>
      <c r="W28" s="167"/>
      <c r="X28" s="171"/>
      <c r="Y28" s="20"/>
    </row>
    <row r="29" spans="1:25" ht="12.75" customHeight="1" thickBot="1">
      <c r="A29" s="191">
        <v>27</v>
      </c>
      <c r="B29" s="168" t="e">
        <f>VLOOKUP(A29,'пр.взв.'!B29:C66,2,FALSE)</f>
        <v>#N/A</v>
      </c>
      <c r="C29" s="168" t="e">
        <f>VLOOKUP(A29,'пр.взв.'!B7:G44,3,FALSE)</f>
        <v>#N/A</v>
      </c>
      <c r="D29" s="168" t="e">
        <f>VLOOKUP(A29,'пр.взв.'!B7:G44,4,FALSE)</f>
        <v>#N/A</v>
      </c>
      <c r="E29" s="83"/>
      <c r="F29" s="32"/>
      <c r="G29" s="32"/>
      <c r="H29" s="35"/>
      <c r="I29" s="47"/>
      <c r="J29" s="13"/>
      <c r="K29" s="61"/>
      <c r="L29" s="58"/>
      <c r="M29" s="30"/>
      <c r="N29" s="30"/>
      <c r="O29" s="49"/>
      <c r="P29" s="10"/>
      <c r="Q29" s="9"/>
      <c r="R29" s="20"/>
      <c r="S29" s="20"/>
      <c r="T29" s="36"/>
      <c r="U29" s="168" t="e">
        <f>VLOOKUP(X29,'пр.взв.'!B7:G44,2,FALSE)</f>
        <v>#N/A</v>
      </c>
      <c r="V29" s="168" t="e">
        <f>VLOOKUP(X29,'пр.взв.'!B7:G44,3,FALSE)</f>
        <v>#N/A</v>
      </c>
      <c r="W29" s="168" t="e">
        <f>VLOOKUP(X29,'пр.взв.'!B7:G44,4,FALSE)</f>
        <v>#N/A</v>
      </c>
      <c r="X29" s="171">
        <v>28</v>
      </c>
      <c r="Y29" s="20"/>
    </row>
    <row r="30" spans="1:25" ht="12.75" customHeight="1" thickBot="1">
      <c r="A30" s="192"/>
      <c r="B30" s="169"/>
      <c r="C30" s="169"/>
      <c r="D30" s="169"/>
      <c r="E30" s="32"/>
      <c r="F30" s="32"/>
      <c r="G30" s="41"/>
      <c r="H30" s="12"/>
      <c r="I30" s="31">
        <v>11</v>
      </c>
      <c r="J30" s="62"/>
      <c r="K30" s="54"/>
      <c r="L30" s="9"/>
      <c r="M30" s="30"/>
      <c r="N30" s="30"/>
      <c r="O30" s="63"/>
      <c r="P30" s="31">
        <v>16</v>
      </c>
      <c r="Q30" s="9"/>
      <c r="R30" s="20"/>
      <c r="S30" s="20"/>
      <c r="T30" s="32"/>
      <c r="U30" s="169"/>
      <c r="V30" s="169"/>
      <c r="W30" s="169"/>
      <c r="X30" s="172"/>
      <c r="Y30" s="20"/>
    </row>
    <row r="31" spans="1:25" ht="12.75" customHeight="1" thickBot="1">
      <c r="A31" s="190">
        <v>7</v>
      </c>
      <c r="B31" s="166" t="str">
        <f>VLOOKUP(A31,'пр.взв.'!B7:C44,2,FALSE)</f>
        <v>СОРОКИН Сергей Николаевич</v>
      </c>
      <c r="C31" s="166" t="str">
        <f>VLOOKUP(A31,'пр.взв.'!B7:G44,3,FALSE)</f>
        <v>20.10.84 кмс</v>
      </c>
      <c r="D31" s="166" t="str">
        <f>VLOOKUP(A31,'пр.взв.'!B7:G44,4,FALSE)</f>
        <v>ПФО Нижегородская</v>
      </c>
      <c r="E31" s="20"/>
      <c r="F31" s="20"/>
      <c r="G31" s="32"/>
      <c r="H31" s="13"/>
      <c r="I31" s="83" t="s">
        <v>90</v>
      </c>
      <c r="J31" s="12"/>
      <c r="K31" s="9"/>
      <c r="L31" s="9"/>
      <c r="M31" s="30"/>
      <c r="N31" s="30"/>
      <c r="O31" s="30"/>
      <c r="P31" s="83" t="s">
        <v>90</v>
      </c>
      <c r="Q31" s="9"/>
      <c r="R31" s="20"/>
      <c r="S31" s="20"/>
      <c r="T31" s="20"/>
      <c r="U31" s="166" t="str">
        <f>VLOOKUP(X31,'пр.взв.'!B7:G44,2,FALSE)</f>
        <v>БЕЦЕКАЕВ Руслан Асланбекович</v>
      </c>
      <c r="V31" s="166" t="str">
        <f>VLOOKUP(X31,'пр.взв.'!B7:G44,3,FALSE)</f>
        <v>26.12.91 кмс</v>
      </c>
      <c r="W31" s="166" t="str">
        <f>VLOOKUP(X31,'пр.взв.'!B7:G44,4,FALSE)</f>
        <v>ПФО Самарская</v>
      </c>
      <c r="X31" s="170">
        <v>8</v>
      </c>
      <c r="Y31" s="20"/>
    </row>
    <row r="32" spans="1:25" ht="12.75" customHeight="1">
      <c r="A32" s="191"/>
      <c r="B32" s="167"/>
      <c r="C32" s="167"/>
      <c r="D32" s="167"/>
      <c r="E32" s="31">
        <v>7</v>
      </c>
      <c r="F32" s="32"/>
      <c r="G32" s="32"/>
      <c r="H32" s="38"/>
      <c r="J32" s="189" t="s">
        <v>3</v>
      </c>
      <c r="K32" s="20"/>
      <c r="L32" s="20"/>
      <c r="M32" s="20"/>
      <c r="N32" s="20"/>
      <c r="O32" s="20"/>
      <c r="P32" s="9"/>
      <c r="Q32" s="54"/>
      <c r="R32" s="20"/>
      <c r="S32" s="20"/>
      <c r="T32" s="31">
        <v>8</v>
      </c>
      <c r="U32" s="167"/>
      <c r="V32" s="167"/>
      <c r="W32" s="167"/>
      <c r="X32" s="171"/>
      <c r="Y32" s="20"/>
    </row>
    <row r="33" spans="1:25" ht="12.75" customHeight="1" thickBot="1">
      <c r="A33" s="191">
        <v>23</v>
      </c>
      <c r="B33" s="168" t="e">
        <f>VLOOKUP(A33,'пр.взв.'!B33:C70,2,FALSE)</f>
        <v>#N/A</v>
      </c>
      <c r="C33" s="168" t="e">
        <f>VLOOKUP(A33,'пр.взв.'!B7:G44,3,FALSE)</f>
        <v>#N/A</v>
      </c>
      <c r="D33" s="168" t="e">
        <f>VLOOKUP(A33,'пр.взв.'!B7:G44,4,FALSE)</f>
        <v>#N/A</v>
      </c>
      <c r="E33" s="83"/>
      <c r="F33" s="37"/>
      <c r="G33" s="32"/>
      <c r="H33" s="55"/>
      <c r="I33" s="9"/>
      <c r="J33" s="189"/>
      <c r="K33" s="94"/>
      <c r="L33" s="86"/>
      <c r="M33" s="86"/>
      <c r="N33" s="86"/>
      <c r="O33" s="86"/>
      <c r="P33" s="78"/>
      <c r="Q33" s="61"/>
      <c r="R33" s="87"/>
      <c r="S33" s="88"/>
      <c r="T33" s="83"/>
      <c r="U33" s="168" t="e">
        <f>VLOOKUP(X33,'пр.взв.'!B7:G44,2,FALSE)</f>
        <v>#N/A</v>
      </c>
      <c r="V33" s="168" t="e">
        <f>VLOOKUP(X33,'пр.взв.'!B7:G44,3,FALSE)</f>
        <v>#N/A</v>
      </c>
      <c r="W33" s="168" t="e">
        <f>VLOOKUP(X33,'пр.взв.'!B7:G44,4,FALSE)</f>
        <v>#N/A</v>
      </c>
      <c r="X33" s="171">
        <v>24</v>
      </c>
      <c r="Y33" s="20"/>
    </row>
    <row r="34" spans="1:25" ht="12.75" customHeight="1" thickBot="1">
      <c r="A34" s="192"/>
      <c r="B34" s="169"/>
      <c r="C34" s="169"/>
      <c r="D34" s="169"/>
      <c r="E34" s="32"/>
      <c r="F34" s="41"/>
      <c r="G34" s="31">
        <v>7</v>
      </c>
      <c r="H34" s="29"/>
      <c r="I34" s="9"/>
      <c r="J34" s="9"/>
      <c r="K34" s="93"/>
      <c r="L34" s="26">
        <v>14</v>
      </c>
      <c r="M34" s="58"/>
      <c r="N34" s="58"/>
      <c r="O34" s="11"/>
      <c r="P34" s="78"/>
      <c r="Q34" s="63"/>
      <c r="R34" s="31">
        <v>16</v>
      </c>
      <c r="S34" s="58"/>
      <c r="T34" s="32"/>
      <c r="U34" s="169"/>
      <c r="V34" s="169"/>
      <c r="W34" s="169"/>
      <c r="X34" s="172"/>
      <c r="Y34" s="20"/>
    </row>
    <row r="35" spans="1:25" ht="12.75" customHeight="1" thickBot="1">
      <c r="A35" s="190">
        <v>15</v>
      </c>
      <c r="B35" s="166" t="str">
        <f>VLOOKUP(A35,'пр.взв.'!B35:C72,2,FALSE)</f>
        <v>АКИШИН Сергей Федорович</v>
      </c>
      <c r="C35" s="166" t="str">
        <f>VLOOKUP(A35,'пр.взв.'!B7:G44,3,FALSE)</f>
        <v>02.07.88 1</v>
      </c>
      <c r="D35" s="166" t="str">
        <f>VLOOKUP(A35,'пр.взв.'!B7:G44,4,FALSE)</f>
        <v>ПФО Оренбургская</v>
      </c>
      <c r="E35" s="20"/>
      <c r="F35" s="32"/>
      <c r="G35" s="83" t="s">
        <v>90</v>
      </c>
      <c r="H35" s="35"/>
      <c r="I35" s="9"/>
      <c r="J35" s="9"/>
      <c r="K35" s="26"/>
      <c r="L35" s="25"/>
      <c r="M35" s="26">
        <v>10</v>
      </c>
      <c r="N35" s="26"/>
      <c r="O35" s="13"/>
      <c r="P35" s="78"/>
      <c r="Q35" s="30"/>
      <c r="R35" s="83" t="s">
        <v>90</v>
      </c>
      <c r="S35" s="58"/>
      <c r="T35" s="78"/>
      <c r="U35" s="166" t="str">
        <f>VLOOKUP(X35,'пр.взв.'!B7:G44,2,FALSE)</f>
        <v>ЗУЕВ Евгений Валерьевич</v>
      </c>
      <c r="V35" s="166" t="str">
        <f>VLOOKUP(X35,'пр.взв.'!B7:G44,3,FALSE)</f>
        <v>20.06.89 кмс</v>
      </c>
      <c r="W35" s="166" t="str">
        <f>VLOOKUP(X35,'пр.взв.'!B7:G44,4,FALSE)</f>
        <v>ЦФО Кострамская</v>
      </c>
      <c r="X35" s="170">
        <v>16</v>
      </c>
      <c r="Y35" s="20"/>
    </row>
    <row r="36" spans="1:25" ht="12.75" customHeight="1">
      <c r="A36" s="191"/>
      <c r="B36" s="167"/>
      <c r="C36" s="167"/>
      <c r="D36" s="167"/>
      <c r="E36" s="31">
        <v>15</v>
      </c>
      <c r="F36" s="46"/>
      <c r="G36" s="32"/>
      <c r="H36" s="34"/>
      <c r="I36" s="9"/>
      <c r="J36" s="9"/>
      <c r="K36" s="35"/>
      <c r="L36" s="29">
        <v>10</v>
      </c>
      <c r="M36" s="25"/>
      <c r="N36" s="26"/>
      <c r="O36" s="30"/>
      <c r="P36" s="78"/>
      <c r="Q36" s="30"/>
      <c r="R36" s="89"/>
      <c r="S36" s="90"/>
      <c r="T36" s="31">
        <v>16</v>
      </c>
      <c r="U36" s="167"/>
      <c r="V36" s="167"/>
      <c r="W36" s="167"/>
      <c r="X36" s="171"/>
      <c r="Y36" s="20"/>
    </row>
    <row r="37" spans="1:25" ht="12.75" customHeight="1" thickBot="1">
      <c r="A37" s="191">
        <v>31</v>
      </c>
      <c r="B37" s="168" t="e">
        <f>VLOOKUP(A37,'пр.взв.'!B37:C74,2,FALSE)</f>
        <v>#N/A</v>
      </c>
      <c r="C37" s="168" t="e">
        <f>VLOOKUP(A37,'пр.взв.'!B7:G44,3,FALSE)</f>
        <v>#N/A</v>
      </c>
      <c r="D37" s="168" t="e">
        <f>VLOOKUP(A37,'пр.взв.'!B7:G44,4,FALSE)</f>
        <v>#N/A</v>
      </c>
      <c r="E37" s="83"/>
      <c r="F37" s="32"/>
      <c r="G37" s="32"/>
      <c r="H37" s="35"/>
      <c r="I37" s="9"/>
      <c r="J37" s="9"/>
      <c r="K37" s="26"/>
      <c r="L37" s="35"/>
      <c r="M37" s="91"/>
      <c r="N37" s="26">
        <v>8</v>
      </c>
      <c r="O37" s="30"/>
      <c r="P37" s="78"/>
      <c r="Q37" s="78"/>
      <c r="R37" s="78"/>
      <c r="S37" s="78"/>
      <c r="T37" s="83"/>
      <c r="U37" s="168" t="e">
        <f>VLOOKUP(X37,'пр.взв.'!B7:G44,2,FALSE)</f>
        <v>#N/A</v>
      </c>
      <c r="V37" s="168" t="e">
        <f>VLOOKUP(X37,'пр.взв.'!B7:G44,3,FALSE)</f>
        <v>#N/A</v>
      </c>
      <c r="W37" s="168" t="e">
        <f>VLOOKUP(X37,'пр.взв.'!B7:G44,4,FALSE)</f>
        <v>#N/A</v>
      </c>
      <c r="X37" s="171">
        <v>32</v>
      </c>
      <c r="Y37" s="20"/>
    </row>
    <row r="38" spans="1:25" ht="12.75" customHeight="1" thickBot="1">
      <c r="A38" s="192"/>
      <c r="B38" s="188"/>
      <c r="C38" s="188"/>
      <c r="D38" s="188"/>
      <c r="E38" s="32"/>
      <c r="F38" s="32"/>
      <c r="G38" s="32"/>
      <c r="H38" s="34"/>
      <c r="I38" s="9"/>
      <c r="J38" s="9"/>
      <c r="K38" s="93"/>
      <c r="L38" s="26">
        <v>8</v>
      </c>
      <c r="M38" s="85"/>
      <c r="N38" s="25"/>
      <c r="O38" s="58"/>
      <c r="P38" s="78"/>
      <c r="Q38" s="41"/>
      <c r="R38" s="78"/>
      <c r="S38" s="78"/>
      <c r="T38" s="32"/>
      <c r="U38" s="188"/>
      <c r="V38" s="188"/>
      <c r="W38" s="188"/>
      <c r="X38" s="172"/>
      <c r="Y38" s="20"/>
    </row>
    <row r="39" spans="1:25" ht="12.75" customHeight="1" thickBot="1">
      <c r="A39" s="64"/>
      <c r="B39" s="64"/>
      <c r="C39" s="64"/>
      <c r="D39" s="20"/>
      <c r="E39" s="32"/>
      <c r="F39" s="32"/>
      <c r="G39" s="32"/>
      <c r="H39" s="9"/>
      <c r="I39" s="12"/>
      <c r="J39" s="13"/>
      <c r="K39" s="26"/>
      <c r="L39" s="25"/>
      <c r="M39" s="29">
        <v>8</v>
      </c>
      <c r="N39" s="85"/>
      <c r="O39" s="44">
        <v>11</v>
      </c>
      <c r="P39" s="78">
        <v>11</v>
      </c>
      <c r="Q39" s="32"/>
      <c r="R39" s="58"/>
      <c r="S39" s="78"/>
      <c r="T39" s="78"/>
      <c r="U39" s="20"/>
      <c r="V39" s="20"/>
      <c r="W39" s="20"/>
      <c r="X39" s="20"/>
      <c r="Y39" s="20"/>
    </row>
    <row r="40" spans="1:25" ht="12.75" customHeight="1">
      <c r="A40" s="66" t="str">
        <f>HYPERLINK('[1]реквизиты'!$A$6)</f>
        <v>Гл. судья, судья МК</v>
      </c>
      <c r="B40" s="67"/>
      <c r="C40" s="68"/>
      <c r="D40" s="69"/>
      <c r="E40" s="20"/>
      <c r="F40" s="70" t="str">
        <f>'[1]реквизиты'!$G$7</f>
        <v>Р. Г. Заляев</v>
      </c>
      <c r="G40" s="71"/>
      <c r="H40" s="65"/>
      <c r="I40" s="20"/>
      <c r="J40" s="13"/>
      <c r="K40" s="35"/>
      <c r="L40" s="29">
        <v>12</v>
      </c>
      <c r="M40" s="35"/>
      <c r="N40" s="48"/>
      <c r="O40" s="35"/>
      <c r="P40" s="58"/>
      <c r="Q40" s="173" t="str">
        <f>VLOOKUP(P39,'пр.взв.'!B7:E44,2,FALSE)</f>
        <v>НАЗАРОВ Илья Андреевич</v>
      </c>
      <c r="R40" s="174"/>
      <c r="S40" s="174"/>
      <c r="T40" s="175"/>
      <c r="U40" s="20"/>
      <c r="V40" s="20"/>
      <c r="W40" s="20"/>
      <c r="X40" s="20"/>
      <c r="Y40" s="20"/>
    </row>
    <row r="41" spans="1:25" ht="12.75" customHeight="1" thickBot="1">
      <c r="A41" s="71"/>
      <c r="B41" s="71"/>
      <c r="C41" s="72"/>
      <c r="D41" s="73"/>
      <c r="E41" s="40"/>
      <c r="F41" s="80" t="str">
        <f>'[1]реквизиты'!$G$8</f>
        <v>/Октябрьский/</v>
      </c>
      <c r="G41" s="71"/>
      <c r="H41" s="65"/>
      <c r="I41" s="20"/>
      <c r="J41" s="71"/>
      <c r="K41" s="26"/>
      <c r="L41" s="35"/>
      <c r="M41" s="26"/>
      <c r="N41" s="29">
        <v>11</v>
      </c>
      <c r="O41" s="58"/>
      <c r="P41" s="58"/>
      <c r="Q41" s="176"/>
      <c r="R41" s="177"/>
      <c r="S41" s="177"/>
      <c r="T41" s="178"/>
      <c r="U41" s="20"/>
      <c r="V41" s="20"/>
      <c r="W41" s="20"/>
      <c r="X41" s="20"/>
      <c r="Y41" s="20"/>
    </row>
    <row r="42" spans="1:43" ht="12.75" customHeight="1">
      <c r="A42" s="66" t="str">
        <f>HYPERLINK('[1]реквизиты'!$A$8)</f>
        <v>Гл. секретарь, судья 1К</v>
      </c>
      <c r="B42" s="71"/>
      <c r="C42" s="74"/>
      <c r="D42" s="75"/>
      <c r="E42" s="51"/>
      <c r="F42" s="81" t="str">
        <f>'[1]реквизиты'!$G$9</f>
        <v>А. А. Зарипов</v>
      </c>
      <c r="G42" s="71"/>
      <c r="H42" s="65"/>
      <c r="I42" s="20"/>
      <c r="J42" s="71"/>
      <c r="K42" s="9"/>
      <c r="L42" s="12"/>
      <c r="M42" s="12"/>
      <c r="N42" s="26"/>
      <c r="O42" s="30"/>
      <c r="P42" s="9"/>
      <c r="Q42" s="41"/>
      <c r="R42" s="41" t="s">
        <v>11</v>
      </c>
      <c r="S42" s="20"/>
      <c r="T42" s="20"/>
      <c r="U42" s="20"/>
      <c r="V42" s="20"/>
      <c r="W42" s="20"/>
      <c r="X42" s="20"/>
      <c r="Y42" s="20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 customHeight="1">
      <c r="A43" s="71"/>
      <c r="B43" s="71"/>
      <c r="C43" s="71"/>
      <c r="D43" s="76"/>
      <c r="E43" s="76"/>
      <c r="F43" s="80" t="str">
        <f>'[1]реквизиты'!$G$10</f>
        <v>/Казань/</v>
      </c>
      <c r="G43" s="71"/>
      <c r="H43" s="65"/>
      <c r="I43" s="20"/>
      <c r="J43" s="76"/>
      <c r="K43" s="9"/>
      <c r="L43" s="9"/>
      <c r="M43" s="9"/>
      <c r="N43" s="9"/>
      <c r="O43" s="9"/>
      <c r="P43" s="9"/>
      <c r="Q43" s="20"/>
      <c r="R43" s="20"/>
      <c r="S43" s="20"/>
      <c r="T43" s="20"/>
      <c r="U43" s="20"/>
      <c r="V43" s="20"/>
      <c r="W43" s="20"/>
      <c r="X43" s="20"/>
      <c r="Y43" s="20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4.25" customHeight="1">
      <c r="A44" s="77">
        <f>HYPERLINK('[1]реквизиты'!$A$20)</f>
      </c>
      <c r="B44" s="78"/>
      <c r="C44" s="58"/>
      <c r="D44" s="58"/>
      <c r="E44" s="58"/>
      <c r="F44" s="1"/>
      <c r="G44" s="8">
        <f>HYPERLINK('[1]реквизиты'!$G$21)</f>
      </c>
      <c r="H44" s="7"/>
      <c r="I44" s="20"/>
      <c r="J44" s="58"/>
      <c r="K44" s="9"/>
      <c r="L44" s="9"/>
      <c r="M44" s="9"/>
      <c r="N44" s="9"/>
      <c r="O44" s="9"/>
      <c r="P44" s="79">
        <f>HYPERLINK('[1]реквизиты'!$A$22)</f>
      </c>
      <c r="Q44" s="9"/>
      <c r="R44" s="9"/>
      <c r="S44" s="9"/>
      <c r="T44" s="9"/>
      <c r="U44" s="9"/>
      <c r="V44" s="79">
        <f>HYPERLINK('[1]реквизиты'!$G$22)</f>
      </c>
      <c r="W44" s="9"/>
      <c r="X44" s="9"/>
      <c r="Y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3:43" ht="12.75" customHeight="1">
      <c r="C45" s="1"/>
      <c r="D45" s="1"/>
      <c r="E45" s="7"/>
      <c r="I45" s="7"/>
      <c r="J45" s="7"/>
      <c r="K45" s="7"/>
      <c r="L45" s="7"/>
      <c r="M45" s="7"/>
      <c r="N45" s="7"/>
      <c r="O45" s="7"/>
      <c r="P45" s="1"/>
      <c r="Q45" s="1"/>
      <c r="R45" s="1"/>
      <c r="S45" s="1"/>
      <c r="T45" s="1"/>
      <c r="U45" s="1"/>
      <c r="V45" s="8">
        <f>HYPERLINK('[1]реквизиты'!$G$23)</f>
      </c>
      <c r="W45" s="1"/>
      <c r="X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3:43" ht="12.75" customHeight="1">
      <c r="C46" s="1"/>
      <c r="D46" s="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"/>
      <c r="U46" s="1"/>
      <c r="V46" s="1"/>
      <c r="W46" s="1"/>
      <c r="X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3:24" ht="12.75"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"/>
      <c r="U47" s="1"/>
      <c r="V47" s="1"/>
      <c r="W47" s="1"/>
      <c r="X47" s="1"/>
    </row>
    <row r="48" spans="3:24" ht="12.75"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"/>
      <c r="U48" s="1"/>
      <c r="V48" s="1"/>
      <c r="W48" s="1"/>
      <c r="X48" s="1"/>
    </row>
    <row r="49" spans="3:24" ht="12.75"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"/>
      <c r="U49" s="1"/>
      <c r="V49" s="1"/>
      <c r="W49" s="1"/>
      <c r="X49" s="1"/>
    </row>
    <row r="50" spans="3:24" ht="12.75"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"/>
      <c r="U50" s="1"/>
      <c r="V50" s="1"/>
      <c r="W50" s="1"/>
      <c r="X50" s="1"/>
    </row>
    <row r="51" spans="5:19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2012-10-13T13:38:20Z</cp:lastPrinted>
  <dcterms:created xsi:type="dcterms:W3CDTF">1996-10-08T23:32:33Z</dcterms:created>
  <dcterms:modified xsi:type="dcterms:W3CDTF">2012-10-14T15:23:54Z</dcterms:modified>
  <cp:category/>
  <cp:version/>
  <cp:contentType/>
  <cp:contentStatus/>
</cp:coreProperties>
</file>