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наградной лист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<sst xmlns="http://schemas.openxmlformats.org/spreadsheetml/2006/main" count="185" uniqueCount="103">
  <si>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</si>
  <si>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</si>
  <si>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</si>
  <si>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</si>
  <si>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</si>
  <si>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</si>
  <si>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</si>
  <si>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</si>
  <si>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</si>
  <si>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</si>
  <si>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</si>
  <si>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</si>
  <si>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</si>
  <si>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</si>
  <si>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</si>
  <si>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</si>
  <si>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</si>
  <si>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</si>
  <si>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</si>
  <si>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</si>
  <si>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</si>
  <si>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</si>
  <si>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</si>
  <si>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</si>
  <si>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</si>
  <si>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</si>
  <si>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</si>
  <si>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</si>
  <si>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</si>
  <si>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</si>
  <si>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</si>
  <si>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</si>
  <si>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</si>
  <si>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</si>
  <si>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</si>
  <si>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</si>
  <si>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</si>
  <si>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</si>
  <si>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</si>
  <si>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Протокол взвешивания</t>
  </si>
  <si>
    <t>№ п\п</t>
  </si>
  <si>
    <t>1</t>
  </si>
  <si>
    <t>2</t>
  </si>
  <si>
    <t>3</t>
  </si>
  <si>
    <t>5-6</t>
  </si>
  <si>
    <t>7-8</t>
  </si>
  <si>
    <t>9</t>
  </si>
  <si>
    <t>ВИЦИНА Ольга Вячеславовна</t>
  </si>
  <si>
    <t>09.06.90 мс</t>
  </si>
  <si>
    <t>ДВФО</t>
  </si>
  <si>
    <t>Приморский Владивосток УФК и С</t>
  </si>
  <si>
    <t>003260</t>
  </si>
  <si>
    <t>Леонтьев ЮА Фалеева ОА</t>
  </si>
  <si>
    <t>АСАДОВА Айнура Вахидовна</t>
  </si>
  <si>
    <t>20.08.90 мс</t>
  </si>
  <si>
    <t>СФО</t>
  </si>
  <si>
    <t>Алтайский Бийск МО</t>
  </si>
  <si>
    <t>000787056</t>
  </si>
  <si>
    <t>Шалюта ПВ Дурыманов НВ</t>
  </si>
  <si>
    <t>БЕЛЫХ Анастасия Олеговна</t>
  </si>
  <si>
    <t>25.07 92  кмс</t>
  </si>
  <si>
    <t>ПФО</t>
  </si>
  <si>
    <t>Пермский, Соликамск МО</t>
  </si>
  <si>
    <t>003284</t>
  </si>
  <si>
    <t>Клинова ОА Клинов ЭН</t>
  </si>
  <si>
    <t>МИРЗОЯН Сусанна Кареновна</t>
  </si>
  <si>
    <t>20.01.86 ЗМС</t>
  </si>
  <si>
    <t>Пензенская Пенза ВС</t>
  </si>
  <si>
    <t>Бурментьев ВН Голованов ОИ</t>
  </si>
  <si>
    <t>ГРИБОВА Елена Александровна</t>
  </si>
  <si>
    <t>18.09.94 КМС</t>
  </si>
  <si>
    <t>ЦФО</t>
  </si>
  <si>
    <t>Ярославская Рыбинск ПР</t>
  </si>
  <si>
    <t>Хорев ЮА</t>
  </si>
  <si>
    <t>БИККУЖИНА Алия Минихановна</t>
  </si>
  <si>
    <t>08.01.92 мс</t>
  </si>
  <si>
    <t>Оренбургская Кувандык МО</t>
  </si>
  <si>
    <t>003170</t>
  </si>
  <si>
    <t>Баширов РЗ Терсков ИВ</t>
  </si>
  <si>
    <t>БУЗИНА Анна Сергеевна</t>
  </si>
  <si>
    <t>06.09.89 мс</t>
  </si>
  <si>
    <t xml:space="preserve"> Камчатский Петропавловск-Камчатский МС</t>
  </si>
  <si>
    <t>Бузин ГА</t>
  </si>
  <si>
    <t>МИТИНА Ольга Александровна</t>
  </si>
  <si>
    <t>08.07.94 мс</t>
  </si>
  <si>
    <t>ЕВГЕНЬЕВА Валентина Эдуардовна</t>
  </si>
  <si>
    <t>28.08.91 мс</t>
  </si>
  <si>
    <t>ЮФО</t>
  </si>
  <si>
    <t>Краснодарский с-ца Величковская МО</t>
  </si>
  <si>
    <t xml:space="preserve">Евгеньев ЭВ </t>
  </si>
  <si>
    <t>МАКАРЦЕВА Ольга Валерьевна</t>
  </si>
  <si>
    <t>12.09.90 кмс</t>
  </si>
  <si>
    <t>ЦФО Смоленская Смоленск МО</t>
  </si>
  <si>
    <t>Катцин ЮП</t>
  </si>
  <si>
    <t>в.к. 56    кг</t>
  </si>
  <si>
    <t>0,50.</t>
  </si>
  <si>
    <t>0,00.</t>
  </si>
  <si>
    <t>2,13.</t>
  </si>
  <si>
    <t>3,00.</t>
  </si>
  <si>
    <t>1,13.</t>
  </si>
  <si>
    <t>3/0.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</si>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</sst>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sz val="8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u val="single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9" fillId="0" borderId="0" xfId="15" applyFont="1" applyBorder="1" applyAlignment="1">
      <alignment vertical="center" wrapText="1"/>
    </xf>
    <xf numFmtId="0" fontId="9" fillId="0" borderId="0" xfId="15" applyFont="1" applyFill="1" applyBorder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vertical="center" wrapText="1"/>
    </xf>
    <xf numFmtId="0" fontId="3" fillId="0" borderId="0" xfId="0" applyNumberFormat="1" applyFont="1" applyAlignment="1">
      <alignment/>
    </xf>
    <xf numFmtId="0" fontId="2" fillId="3" borderId="21" xfId="15" applyNumberFormat="1" applyFont="1" applyFill="1" applyBorder="1" applyAlignment="1" applyProtection="1">
      <alignment horizontal="center" vertical="center" wrapText="1"/>
      <protection/>
    </xf>
    <xf numFmtId="0" fontId="9" fillId="0" borderId="0" xfId="15" applyFont="1" applyAlignment="1">
      <alignment horizontal="left"/>
    </xf>
    <xf numFmtId="0" fontId="2" fillId="3" borderId="22" xfId="15" applyNumberFormat="1" applyFont="1" applyFill="1" applyBorder="1" applyAlignment="1" applyProtection="1">
      <alignment horizontal="center" vertical="center" wrapText="1"/>
      <protection/>
    </xf>
    <xf numFmtId="0" fontId="2" fillId="3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 wrapText="1"/>
    </xf>
    <xf numFmtId="0" fontId="3" fillId="0" borderId="28" xfId="15" applyFont="1" applyBorder="1" applyAlignment="1">
      <alignment horizontal="center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2" xfId="15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46" xfId="15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48" xfId="15" applyFont="1" applyBorder="1" applyAlignment="1">
      <alignment horizontal="center" vertical="center" wrapText="1"/>
    </xf>
    <xf numFmtId="0" fontId="3" fillId="0" borderId="49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52" xfId="15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53" xfId="15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3" xfId="15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0" fillId="4" borderId="21" xfId="15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7" fillId="0" borderId="0" xfId="15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3" fillId="0" borderId="30" xfId="15" applyFont="1" applyFill="1" applyBorder="1" applyAlignment="1">
      <alignment horizontal="left" vertical="center" wrapText="1"/>
    </xf>
    <xf numFmtId="0" fontId="3" fillId="0" borderId="30" xfId="15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7" borderId="21" xfId="15" applyFont="1" applyFill="1" applyBorder="1" applyAlignment="1" applyProtection="1">
      <alignment horizontal="center" vertical="center" wrapText="1"/>
      <protection/>
    </xf>
    <xf numFmtId="0" fontId="9" fillId="7" borderId="22" xfId="15" applyFont="1" applyFill="1" applyBorder="1" applyAlignment="1" applyProtection="1">
      <alignment horizontal="center" vertical="center" wrapText="1"/>
      <protection/>
    </xf>
    <xf numFmtId="0" fontId="9" fillId="7" borderId="23" xfId="15" applyFont="1" applyFill="1" applyBorder="1" applyAlignment="1" applyProtection="1">
      <alignment horizontal="center" vertical="center" wrapText="1"/>
      <protection/>
    </xf>
    <xf numFmtId="0" fontId="0" fillId="0" borderId="5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0" fillId="6" borderId="21" xfId="15" applyFont="1" applyFill="1" applyBorder="1" applyAlignment="1">
      <alignment horizontal="center" vertical="center"/>
    </xf>
    <xf numFmtId="0" fontId="10" fillId="6" borderId="22" xfId="15" applyFont="1" applyFill="1" applyBorder="1" applyAlignment="1">
      <alignment horizontal="center" vertical="center"/>
    </xf>
    <xf numFmtId="0" fontId="10" fillId="6" borderId="23" xfId="15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9" fillId="0" borderId="21" xfId="15" applyFont="1" applyBorder="1" applyAlignment="1" applyProtection="1">
      <alignment horizontal="center" vertical="center" wrapText="1"/>
      <protection/>
    </xf>
    <xf numFmtId="0" fontId="9" fillId="0" borderId="22" xfId="15" applyFont="1" applyBorder="1" applyAlignment="1" applyProtection="1">
      <alignment horizontal="center" vertical="center" wrapText="1"/>
      <protection/>
    </xf>
    <xf numFmtId="0" fontId="9" fillId="0" borderId="23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6" xfId="0" applyBorder="1" applyAlignment="1">
      <alignment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15" applyFont="1" applyBorder="1" applyAlignment="1" applyProtection="1">
      <alignment horizontal="center" vertical="center" wrapText="1"/>
      <protection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6" xfId="15" applyNumberFormat="1" applyFont="1" applyFill="1" applyBorder="1" applyAlignment="1">
      <alignment horizontal="center"/>
    </xf>
    <xf numFmtId="0" fontId="23" fillId="0" borderId="29" xfId="15" applyNumberFormat="1" applyFont="1" applyFill="1" applyBorder="1" applyAlignment="1">
      <alignment horizontal="center"/>
    </xf>
    <xf numFmtId="0" fontId="23" fillId="0" borderId="2" xfId="15" applyNumberFormat="1" applyFont="1" applyFill="1" applyBorder="1" applyAlignment="1">
      <alignment horizontal="center"/>
    </xf>
    <xf numFmtId="0" fontId="23" fillId="0" borderId="9" xfId="15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15" applyFont="1" applyAlignment="1">
      <alignment/>
    </xf>
    <xf numFmtId="0" fontId="3" fillId="0" borderId="1" xfId="15" applyNumberFormat="1" applyFont="1" applyFill="1" applyBorder="1" applyAlignment="1">
      <alignment horizontal="center"/>
    </xf>
    <xf numFmtId="0" fontId="3" fillId="0" borderId="4" xfId="15" applyNumberFormat="1" applyFont="1" applyFill="1" applyBorder="1" applyAlignment="1">
      <alignment horizontal="center"/>
    </xf>
    <xf numFmtId="0" fontId="3" fillId="0" borderId="29" xfId="15" applyNumberFormat="1" applyFont="1" applyFill="1" applyBorder="1" applyAlignment="1">
      <alignment horizontal="center"/>
    </xf>
    <xf numFmtId="0" fontId="3" fillId="0" borderId="7" xfId="15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523875</xdr:colOff>
      <xdr:row>2</xdr:row>
      <xdr:rowOff>228600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2</xdr:row>
      <xdr:rowOff>95250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62"/>
  <sheetViews>
    <sheetView tabSelected="1" workbookViewId="0" topLeftCell="A11">
      <selection activeCell="A1" sqref="A1:U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9.8515625" style="0" customWidth="1"/>
    <col min="4" max="4" width="7.7109375" style="0" customWidth="1"/>
    <col min="5" max="5" width="25.8515625" style="0" customWidth="1"/>
    <col min="6" max="11" width="4.7109375" style="0" customWidth="1"/>
    <col min="12" max="12" width="5.140625" style="0" customWidth="1"/>
    <col min="13" max="13" width="2.00390625" style="0" customWidth="1"/>
    <col min="14" max="14" width="3.8515625" style="0" customWidth="1"/>
    <col min="15" max="15" width="18.28125" style="0" customWidth="1"/>
    <col min="16" max="16" width="7.7109375" style="0" customWidth="1"/>
    <col min="17" max="17" width="7.57421875" style="0" customWidth="1"/>
    <col min="18" max="18" width="22.7109375" style="0" customWidth="1"/>
    <col min="19" max="19" width="6.8515625" style="0" customWidth="1"/>
    <col min="20" max="20" width="13.8515625" style="0" customWidth="1"/>
  </cols>
  <sheetData>
    <row r="1" spans="1:20" ht="30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8" customHeight="1" thickBot="1">
      <c r="A2" s="152" t="s">
        <v>31</v>
      </c>
      <c r="B2" s="153"/>
      <c r="C2" s="153"/>
      <c r="D2" s="153"/>
      <c r="E2" s="153"/>
      <c r="F2" s="153"/>
      <c r="G2" s="153"/>
      <c r="H2" s="153"/>
      <c r="I2" s="153"/>
      <c r="J2" s="153"/>
      <c r="M2" s="11"/>
      <c r="N2" s="11"/>
      <c r="O2" s="151" t="str">
        <f>HYPERLINK('[2]реквизиты'!$L$7)</f>
        <v>ИТОГОВЫЙ ПРОТОКОЛ</v>
      </c>
      <c r="P2" s="151"/>
      <c r="Q2" s="151"/>
      <c r="R2" s="151"/>
      <c r="S2" s="151"/>
      <c r="T2" s="151"/>
    </row>
    <row r="3" spans="1:20" ht="27.75" customHeight="1" thickBot="1">
      <c r="A3" s="10"/>
      <c r="B3" s="39"/>
      <c r="C3" s="77" t="str">
        <f>HYPERLINK('[3]реквизиты'!$A$2)</f>
        <v>Кубок России по САМБО среди женщин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39"/>
      <c r="S3" s="39"/>
      <c r="T3" s="40"/>
    </row>
    <row r="4" spans="1:20" ht="18.75" customHeight="1" thickBot="1">
      <c r="A4" s="154" t="str">
        <f>HYPERLINK('[3]реквизиты'!$A$3)</f>
        <v>26 - 30 ноября 2012 г. г.Кстово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41"/>
    </row>
    <row r="5" spans="1:20" ht="21" customHeight="1" thickBot="1">
      <c r="A5" s="3" t="s">
        <v>7</v>
      </c>
      <c r="D5" s="3"/>
      <c r="E5" s="3"/>
      <c r="H5" s="150"/>
      <c r="I5" s="150"/>
      <c r="J5" s="150"/>
      <c r="O5" s="3"/>
      <c r="S5" s="155" t="str">
        <f>'пр.взвешивания'!G3</f>
        <v>в.к. 56    кг</v>
      </c>
      <c r="T5" s="156"/>
    </row>
    <row r="6" spans="1:21" ht="27.75" customHeight="1" thickBot="1">
      <c r="A6" s="107" t="s">
        <v>0</v>
      </c>
      <c r="B6" s="107" t="s">
        <v>1</v>
      </c>
      <c r="C6" s="107" t="s">
        <v>2</v>
      </c>
      <c r="D6" s="81" t="s">
        <v>17</v>
      </c>
      <c r="E6" s="82"/>
      <c r="F6" s="110" t="s">
        <v>4</v>
      </c>
      <c r="G6" s="111"/>
      <c r="H6" s="111"/>
      <c r="I6" s="111"/>
      <c r="J6" s="111"/>
      <c r="K6" s="107" t="s">
        <v>5</v>
      </c>
      <c r="L6" s="101" t="s">
        <v>6</v>
      </c>
      <c r="M6" s="268"/>
      <c r="N6" s="101" t="s">
        <v>6</v>
      </c>
      <c r="O6" s="103" t="s">
        <v>1</v>
      </c>
      <c r="P6" s="105" t="s">
        <v>16</v>
      </c>
      <c r="Q6" s="81" t="s">
        <v>17</v>
      </c>
      <c r="R6" s="82"/>
      <c r="S6" s="94" t="s">
        <v>18</v>
      </c>
      <c r="T6" s="96" t="s">
        <v>19</v>
      </c>
      <c r="U6" s="10"/>
    </row>
    <row r="7" spans="1:21" ht="22.5" customHeight="1" thickBot="1">
      <c r="A7" s="108"/>
      <c r="B7" s="108"/>
      <c r="C7" s="108"/>
      <c r="D7" s="83"/>
      <c r="E7" s="84"/>
      <c r="F7" s="42">
        <v>1</v>
      </c>
      <c r="G7" s="43">
        <v>2</v>
      </c>
      <c r="H7" s="44">
        <v>3</v>
      </c>
      <c r="I7" s="43">
        <v>4</v>
      </c>
      <c r="J7" s="43">
        <v>5</v>
      </c>
      <c r="K7" s="109"/>
      <c r="L7" s="102"/>
      <c r="M7" s="268"/>
      <c r="N7" s="102"/>
      <c r="O7" s="104"/>
      <c r="P7" s="106"/>
      <c r="Q7" s="83"/>
      <c r="R7" s="84"/>
      <c r="S7" s="95"/>
      <c r="T7" s="97"/>
      <c r="U7" s="268"/>
    </row>
    <row r="8" spans="1:21" ht="15" customHeight="1">
      <c r="A8" s="118">
        <v>1</v>
      </c>
      <c r="B8" s="120" t="str">
        <f>VLOOKUP(A8,'пр.взвешивания'!B6:H37,2,FALSE)</f>
        <v>ВИЦИНА Ольга Вячеславовна</v>
      </c>
      <c r="C8" s="122" t="str">
        <f>VLOOKUP(A8,'пр.взвешивания'!B6:H37,3,FALSE)</f>
        <v>09.06.90 мс</v>
      </c>
      <c r="D8" s="124" t="str">
        <f>VLOOKUP(A8,'пр.взвешивания'!B6:H215,4,FALSE)</f>
        <v>ДВФО</v>
      </c>
      <c r="E8" s="115" t="str">
        <f>VLOOKUP(A8,'пр.взвешивания'!B6:H31,5,FALSE)</f>
        <v>Приморский Владивосток УФК и С</v>
      </c>
      <c r="F8" s="37"/>
      <c r="G8" s="15">
        <v>1</v>
      </c>
      <c r="H8" s="16">
        <v>0</v>
      </c>
      <c r="I8" s="15">
        <v>0</v>
      </c>
      <c r="J8" s="16">
        <v>4</v>
      </c>
      <c r="K8" s="243">
        <f>SUM(F8:J8)</f>
        <v>5</v>
      </c>
      <c r="L8" s="113">
        <v>4</v>
      </c>
      <c r="M8" s="157">
        <v>8</v>
      </c>
      <c r="N8" s="98" t="s">
        <v>41</v>
      </c>
      <c r="O8" s="247" t="str">
        <f>VLOOKUP(M8,'пр.взвешивания'!B6:H59,2,FALSE)</f>
        <v>МИТИНА Ольга Александровна</v>
      </c>
      <c r="P8" s="248" t="str">
        <f>VLOOKUP(M8,'пр.взвешивания'!B6:H43,3,FALSE)</f>
        <v>08.07.94 мс</v>
      </c>
      <c r="Q8" s="249" t="str">
        <f>VLOOKUP(M8,'пр.взвешивания'!B6:H249,4,FALSE)</f>
        <v>ДВФО</v>
      </c>
      <c r="R8" s="250" t="str">
        <f>VLOOKUP(M8,'пр.взвешивания'!B6:H193,5)</f>
        <v>Приморский Владивосток УФК и С</v>
      </c>
      <c r="S8" s="99">
        <f>VLOOKUP(M8,'пр.взвешивания'!B6:H176,6,FALSE)</f>
        <v>0</v>
      </c>
      <c r="T8" s="251" t="str">
        <f>VLOOKUP(M8,'пр.взвешивания'!B6:H147,7,FALSE)</f>
        <v>Леонтьев ЮА Фалеева ОА</v>
      </c>
      <c r="U8" s="268"/>
    </row>
    <row r="9" spans="1:21" ht="15" customHeight="1">
      <c r="A9" s="119"/>
      <c r="B9" s="121"/>
      <c r="C9" s="123"/>
      <c r="D9" s="125"/>
      <c r="E9" s="89"/>
      <c r="F9" s="27"/>
      <c r="G9" s="17"/>
      <c r="H9" s="18"/>
      <c r="I9" s="17"/>
      <c r="J9" s="18" t="s">
        <v>99</v>
      </c>
      <c r="K9" s="244"/>
      <c r="L9" s="114"/>
      <c r="M9" s="157"/>
      <c r="N9" s="85"/>
      <c r="O9" s="252"/>
      <c r="P9" s="253"/>
      <c r="Q9" s="254"/>
      <c r="R9" s="255"/>
      <c r="S9" s="100"/>
      <c r="T9" s="256"/>
      <c r="U9" s="268"/>
    </row>
    <row r="10" spans="1:21" ht="15" customHeight="1">
      <c r="A10" s="126">
        <v>2</v>
      </c>
      <c r="B10" s="127" t="str">
        <f>VLOOKUP(A10,'пр.взвешивания'!B8:H39,2,FALSE)</f>
        <v>АСАДОВА Айнура Вахидовна</v>
      </c>
      <c r="C10" s="129" t="str">
        <f>VLOOKUP(A10,'пр.взвешивания'!B8:H39,3,FALSE)</f>
        <v>20.08.90 мс</v>
      </c>
      <c r="D10" s="131" t="str">
        <f>VLOOKUP(A10,'пр.взвешивания'!B8:H217,4,FALSE)</f>
        <v>СФО</v>
      </c>
      <c r="E10" s="87" t="str">
        <f>VLOOKUP(A10,'пр.взвешивания'!B8:H33,5,FALSE)</f>
        <v>Алтайский Бийск МО</v>
      </c>
      <c r="F10" s="20">
        <v>3</v>
      </c>
      <c r="G10" s="19"/>
      <c r="H10" s="20">
        <v>1</v>
      </c>
      <c r="I10" s="21">
        <v>1</v>
      </c>
      <c r="J10" s="58">
        <v>4</v>
      </c>
      <c r="K10" s="244">
        <f>SUM(F10:J10)</f>
        <v>9</v>
      </c>
      <c r="L10" s="112">
        <v>3</v>
      </c>
      <c r="M10" s="157">
        <v>4</v>
      </c>
      <c r="N10" s="85" t="s">
        <v>42</v>
      </c>
      <c r="O10" s="257" t="str">
        <f>VLOOKUP(M10,'пр.взвешивания'!B1:H81,2,FALSE)</f>
        <v>МИРЗОЯН Сусанна Кареновна</v>
      </c>
      <c r="P10" s="258" t="str">
        <f>VLOOKUP(M10,'пр.взвешивания'!B1:H45,3,FALSE)</f>
        <v>20.01.86 ЗМС</v>
      </c>
      <c r="Q10" s="259" t="str">
        <f>VLOOKUP(M10,'пр.взвешивания'!B1:H251,4,FALSE)</f>
        <v>ПФО</v>
      </c>
      <c r="R10" s="260" t="str">
        <f>VLOOKUP(M10,'пр.взвешивания'!B1:H195,5)</f>
        <v>Пензенская Пенза ВС</v>
      </c>
      <c r="S10" s="91">
        <f>VLOOKUP(M10,'пр.взвешивания'!B1:H178,6,FALSE)</f>
        <v>0</v>
      </c>
      <c r="T10" s="262" t="str">
        <f>VLOOKUP(M10,'пр.взвешивания'!B1:H149,7,FALSE)</f>
        <v>Бурментьев ВН Голованов ОИ</v>
      </c>
      <c r="U10" s="268"/>
    </row>
    <row r="11" spans="1:21" ht="15" customHeight="1">
      <c r="A11" s="126"/>
      <c r="B11" s="128"/>
      <c r="C11" s="130"/>
      <c r="D11" s="132"/>
      <c r="E11" s="88"/>
      <c r="F11" s="23"/>
      <c r="G11" s="22"/>
      <c r="H11" s="23"/>
      <c r="I11" s="24"/>
      <c r="J11" s="59">
        <v>1.34</v>
      </c>
      <c r="K11" s="244"/>
      <c r="L11" s="112"/>
      <c r="M11" s="157"/>
      <c r="N11" s="85"/>
      <c r="O11" s="257"/>
      <c r="P11" s="258"/>
      <c r="Q11" s="254"/>
      <c r="R11" s="255"/>
      <c r="S11" s="91"/>
      <c r="T11" s="262"/>
      <c r="U11" s="268"/>
    </row>
    <row r="12" spans="1:21" ht="15" customHeight="1">
      <c r="A12" s="126">
        <v>3</v>
      </c>
      <c r="B12" s="127" t="str">
        <f>VLOOKUP(A12,'пр.взвешивания'!B10:H41,2,FALSE)</f>
        <v>БЕЛЫХ Анастасия Олеговна</v>
      </c>
      <c r="C12" s="129" t="str">
        <f>VLOOKUP(A12,'пр.взвешивания'!B10:H41,3,FALSE)</f>
        <v>25.07 92  кмс</v>
      </c>
      <c r="D12" s="131" t="str">
        <f>VLOOKUP(A12,'пр.взвешивания'!B10:H219,4,FALSE)</f>
        <v>ПФО</v>
      </c>
      <c r="E12" s="87" t="str">
        <f>VLOOKUP(A12,'пр.взвешивания'!B10:H35,5,FALSE)</f>
        <v>Пермский, Соликамск МО</v>
      </c>
      <c r="F12" s="28">
        <v>4</v>
      </c>
      <c r="G12" s="25">
        <v>3</v>
      </c>
      <c r="H12" s="26"/>
      <c r="I12" s="25">
        <v>3</v>
      </c>
      <c r="J12" s="60">
        <v>4</v>
      </c>
      <c r="K12" s="244">
        <f>SUM(F12:J12)</f>
        <v>14</v>
      </c>
      <c r="L12" s="112">
        <v>1</v>
      </c>
      <c r="M12" s="157">
        <v>3</v>
      </c>
      <c r="N12" s="85" t="s">
        <v>43</v>
      </c>
      <c r="O12" s="257" t="str">
        <f>VLOOKUP(M12,'пр.взвешивания'!B3:H83,2,FALSE)</f>
        <v>БЕЛЫХ Анастасия Олеговна</v>
      </c>
      <c r="P12" s="258" t="str">
        <f>VLOOKUP(M12,'пр.взвешивания'!B3:H47,3,FALSE)</f>
        <v>25.07 92  кмс</v>
      </c>
      <c r="Q12" s="259" t="str">
        <f>VLOOKUP(M12,'пр.взвешивания'!B3:H253,4,FALSE)</f>
        <v>ПФО</v>
      </c>
      <c r="R12" s="260" t="str">
        <f>VLOOKUP(M12,'пр.взвешивания'!B3:H197,5)</f>
        <v>Пермский, Соликамск МО</v>
      </c>
      <c r="S12" s="261" t="str">
        <f>VLOOKUP(M12,'пр.взвешивания'!B3:H180,6,FALSE)</f>
        <v>003284</v>
      </c>
      <c r="T12" s="262" t="str">
        <f>VLOOKUP(M12,'пр.взвешивания'!B3:H151,7,FALSE)</f>
        <v>Клинова ОА Клинов ЭН</v>
      </c>
      <c r="U12" s="268"/>
    </row>
    <row r="13" spans="1:21" ht="15" customHeight="1">
      <c r="A13" s="126"/>
      <c r="B13" s="128"/>
      <c r="C13" s="130"/>
      <c r="D13" s="125"/>
      <c r="E13" s="89"/>
      <c r="F13" s="18" t="s">
        <v>97</v>
      </c>
      <c r="G13" s="17"/>
      <c r="H13" s="27"/>
      <c r="I13" s="17"/>
      <c r="J13" s="61">
        <v>0.36</v>
      </c>
      <c r="K13" s="244"/>
      <c r="L13" s="112"/>
      <c r="M13" s="157"/>
      <c r="N13" s="85"/>
      <c r="O13" s="257"/>
      <c r="P13" s="258"/>
      <c r="Q13" s="254"/>
      <c r="R13" s="255"/>
      <c r="S13" s="261"/>
      <c r="T13" s="262"/>
      <c r="U13" s="268"/>
    </row>
    <row r="14" spans="1:21" ht="15" customHeight="1">
      <c r="A14" s="126">
        <v>4</v>
      </c>
      <c r="B14" s="140" t="str">
        <f>VLOOKUP(A14,'пр.взвешивания'!B12:H43,2,FALSE)</f>
        <v>МИРЗОЯН Сусанна Кареновна</v>
      </c>
      <c r="C14" s="146" t="str">
        <f>VLOOKUP(A14,'пр.взвешивания'!B12:H43,3,FALSE)</f>
        <v>20.01.86 ЗМС</v>
      </c>
      <c r="D14" s="131" t="str">
        <f>VLOOKUP(A14,'пр.взвешивания'!B12:H221,4,FALSE)</f>
        <v>ПФО</v>
      </c>
      <c r="E14" s="87" t="str">
        <f>VLOOKUP(A14,'пр.взвешивания'!B12:H37,5,FALSE)</f>
        <v>Пензенская Пенза ВС</v>
      </c>
      <c r="F14" s="20">
        <v>4</v>
      </c>
      <c r="G14" s="21">
        <v>3</v>
      </c>
      <c r="H14" s="20">
        <v>0</v>
      </c>
      <c r="I14" s="19"/>
      <c r="J14" s="58">
        <v>4</v>
      </c>
      <c r="K14" s="244">
        <f>SUM(F14:J14)</f>
        <v>11</v>
      </c>
      <c r="L14" s="117">
        <v>2</v>
      </c>
      <c r="M14" s="157">
        <v>7</v>
      </c>
      <c r="N14" s="85" t="s">
        <v>43</v>
      </c>
      <c r="O14" s="257" t="str">
        <f>VLOOKUP(M14,'пр.взвешивания'!B5:H85,2,FALSE)</f>
        <v>БУЗИНА Анна Сергеевна</v>
      </c>
      <c r="P14" s="258" t="str">
        <f>VLOOKUP(M14,'пр.взвешивания'!B5:H49,3,FALSE)</f>
        <v>06.09.89 мс</v>
      </c>
      <c r="Q14" s="259" t="str">
        <f>VLOOKUP(M14,'пр.взвешивания'!B5:H255,4,FALSE)</f>
        <v>ДВФО</v>
      </c>
      <c r="R14" s="260" t="str">
        <f>VLOOKUP(M14,'пр.взвешивания'!B5:H199,5)</f>
        <v> Камчатский Петропавловск-Камчатский МС</v>
      </c>
      <c r="S14" s="91">
        <f>VLOOKUP(M14,'пр.взвешивания'!B5:H182,6,FALSE)</f>
        <v>0</v>
      </c>
      <c r="T14" s="262" t="str">
        <f>VLOOKUP(M14,'пр.взвешивания'!B5:H153,7,FALSE)</f>
        <v>Бузин ГА</v>
      </c>
      <c r="U14" s="268"/>
    </row>
    <row r="15" spans="1:21" ht="15" customHeight="1">
      <c r="A15" s="126"/>
      <c r="B15" s="121"/>
      <c r="C15" s="123"/>
      <c r="D15" s="125"/>
      <c r="E15" s="89"/>
      <c r="F15" s="23" t="s">
        <v>98</v>
      </c>
      <c r="G15" s="24"/>
      <c r="H15" s="23"/>
      <c r="I15" s="22"/>
      <c r="J15" s="59" t="s">
        <v>95</v>
      </c>
      <c r="K15" s="244"/>
      <c r="L15" s="112"/>
      <c r="M15" s="157"/>
      <c r="N15" s="85"/>
      <c r="O15" s="257"/>
      <c r="P15" s="258"/>
      <c r="Q15" s="254"/>
      <c r="R15" s="255"/>
      <c r="S15" s="91"/>
      <c r="T15" s="262"/>
      <c r="U15" s="268"/>
    </row>
    <row r="16" spans="1:21" ht="15" customHeight="1">
      <c r="A16" s="126">
        <v>5</v>
      </c>
      <c r="B16" s="127" t="str">
        <f>VLOOKUP(A16,'пр.взвешивания'!B14:H45,2,FALSE)</f>
        <v>ГРИБОВА Елена Александровна</v>
      </c>
      <c r="C16" s="129" t="str">
        <f>VLOOKUP(A16,'пр.взвешивания'!B14:H45,3,FALSE)</f>
        <v>18.09.94 КМС</v>
      </c>
      <c r="D16" s="131" t="str">
        <f>VLOOKUP(A16,'пр.взвешивания'!B14:H223,4,FALSE)</f>
        <v>ЦФО</v>
      </c>
      <c r="E16" s="87" t="str">
        <f>VLOOKUP(A16,'пр.взвешивания'!B14:H39,5,FALSE)</f>
        <v>Ярославская Рыбинск ПР</v>
      </c>
      <c r="F16" s="28">
        <v>0</v>
      </c>
      <c r="G16" s="25">
        <v>0</v>
      </c>
      <c r="H16" s="28">
        <v>0</v>
      </c>
      <c r="I16" s="25">
        <v>0</v>
      </c>
      <c r="J16" s="62"/>
      <c r="K16" s="244">
        <f>SUM(F16:J16)</f>
        <v>0</v>
      </c>
      <c r="L16" s="112">
        <v>5</v>
      </c>
      <c r="M16" s="157">
        <v>2</v>
      </c>
      <c r="N16" s="85" t="s">
        <v>44</v>
      </c>
      <c r="O16" s="257" t="str">
        <f>VLOOKUP(M16,'пр.взвешивания'!B1:H87,2,FALSE)</f>
        <v>АСАДОВА Айнура Вахидовна</v>
      </c>
      <c r="P16" s="258" t="str">
        <f>VLOOKUP(M16,'пр.взвешивания'!B1:H51,3,FALSE)</f>
        <v>20.08.90 мс</v>
      </c>
      <c r="Q16" s="259" t="str">
        <f>VLOOKUP(M16,'пр.взвешивания'!B1:H257,4,FALSE)</f>
        <v>СФО</v>
      </c>
      <c r="R16" s="260" t="str">
        <f>VLOOKUP(M16,'пр.взвешивания'!B1:H201,5)</f>
        <v>Алтайский Бийск МО</v>
      </c>
      <c r="S16" s="261" t="str">
        <f>VLOOKUP(M16,'пр.взвешивания'!B1:H184,6,FALSE)</f>
        <v>000787056</v>
      </c>
      <c r="T16" s="262" t="str">
        <f>VLOOKUP(M16,'пр.взвешивания'!B1:H155,7,FALSE)</f>
        <v>Шалюта ПВ Дурыманов НВ</v>
      </c>
      <c r="U16" s="268"/>
    </row>
    <row r="17" spans="1:21" ht="15" customHeight="1" thickBot="1">
      <c r="A17" s="134"/>
      <c r="B17" s="135"/>
      <c r="C17" s="136"/>
      <c r="D17" s="137"/>
      <c r="E17" s="90"/>
      <c r="F17" s="30"/>
      <c r="G17" s="29"/>
      <c r="H17" s="30"/>
      <c r="I17" s="29"/>
      <c r="J17" s="63"/>
      <c r="K17" s="245"/>
      <c r="L17" s="116"/>
      <c r="M17" s="157"/>
      <c r="N17" s="85"/>
      <c r="O17" s="257"/>
      <c r="P17" s="258"/>
      <c r="Q17" s="254"/>
      <c r="R17" s="255"/>
      <c r="S17" s="261"/>
      <c r="T17" s="262"/>
      <c r="U17" s="268"/>
    </row>
    <row r="18" spans="1:21" ht="15" customHeight="1" thickBot="1">
      <c r="A18" s="3" t="s">
        <v>8</v>
      </c>
      <c r="B18" s="31"/>
      <c r="C18" s="31"/>
      <c r="D18" s="57"/>
      <c r="E18" s="57"/>
      <c r="F18" s="31"/>
      <c r="G18" s="31"/>
      <c r="H18" s="31"/>
      <c r="I18" s="31"/>
      <c r="J18" s="14"/>
      <c r="K18" s="246"/>
      <c r="L18" s="14"/>
      <c r="M18" s="157">
        <v>6</v>
      </c>
      <c r="N18" s="85" t="s">
        <v>44</v>
      </c>
      <c r="O18" s="257" t="str">
        <f>VLOOKUP(M18,'пр.взвешивания'!B1:H69,2,FALSE)</f>
        <v>БИККУЖИНА Алия Минихановна</v>
      </c>
      <c r="P18" s="258" t="str">
        <f>VLOOKUP(M18,'пр.взвешивания'!B1:H53,3,FALSE)</f>
        <v>08.01.92 мс</v>
      </c>
      <c r="Q18" s="259" t="str">
        <f>VLOOKUP(M18,'пр.взвешивания'!B1:H259,4,FALSE)</f>
        <v>ПФО</v>
      </c>
      <c r="R18" s="260" t="str">
        <f>VLOOKUP(M18,'пр.взвешивания'!B1:H203,5)</f>
        <v>Оренбургская Кувандык МО</v>
      </c>
      <c r="S18" s="261" t="str">
        <f>VLOOKUP(M18,'пр.взвешивания'!B1:H186,6,FALSE)</f>
        <v>003170</v>
      </c>
      <c r="T18" s="262" t="str">
        <f>VLOOKUP(M18,'пр.взвешивания'!B1:H157,7,FALSE)</f>
        <v>Баширов РЗ Терсков ИВ</v>
      </c>
      <c r="U18" s="268"/>
    </row>
    <row r="19" spans="1:21" ht="15" customHeight="1">
      <c r="A19" s="133">
        <v>6</v>
      </c>
      <c r="B19" s="120" t="str">
        <f>VLOOKUP(A19,'пр.взвешивания'!B6:H47,2,FALSE)</f>
        <v>БИККУЖИНА Алия Минихановна</v>
      </c>
      <c r="C19" s="144" t="str">
        <f>VLOOKUP(A19,'пр.взвешивания'!B6:H113,3,FALSE)</f>
        <v>08.01.92 мс</v>
      </c>
      <c r="D19" s="124" t="str">
        <f>VLOOKUP(A19,'пр.взвешивания'!B6:H43,4,FALSE)</f>
        <v>ПФО</v>
      </c>
      <c r="E19" s="115" t="str">
        <f>VLOOKUP(A19,'пр.взвешивания'!B1:H42,5,FALSE)</f>
        <v>Оренбургская Кувандык МО</v>
      </c>
      <c r="F19" s="37"/>
      <c r="G19" s="279">
        <v>0</v>
      </c>
      <c r="H19" s="279">
        <v>0</v>
      </c>
      <c r="I19" s="282">
        <v>4</v>
      </c>
      <c r="J19" s="269"/>
      <c r="K19" s="243">
        <f>SUM(F19:J19)</f>
        <v>4</v>
      </c>
      <c r="L19" s="141">
        <v>3</v>
      </c>
      <c r="M19" s="157"/>
      <c r="N19" s="85"/>
      <c r="O19" s="257"/>
      <c r="P19" s="258"/>
      <c r="Q19" s="254"/>
      <c r="R19" s="255"/>
      <c r="S19" s="261"/>
      <c r="T19" s="262"/>
      <c r="U19" s="268"/>
    </row>
    <row r="20" spans="1:21" ht="15" customHeight="1">
      <c r="A20" s="126"/>
      <c r="B20" s="121"/>
      <c r="C20" s="145"/>
      <c r="D20" s="125"/>
      <c r="E20" s="89"/>
      <c r="F20" s="27"/>
      <c r="G20" s="270"/>
      <c r="H20" s="17"/>
      <c r="I20" s="280" t="s">
        <v>96</v>
      </c>
      <c r="J20" s="269"/>
      <c r="K20" s="244"/>
      <c r="L20" s="112"/>
      <c r="M20" s="157">
        <v>1</v>
      </c>
      <c r="N20" s="85" t="s">
        <v>45</v>
      </c>
      <c r="O20" s="257" t="str">
        <f>VLOOKUP(M20,'пр.взвешивания'!B1:H91,2,FALSE)</f>
        <v>ВИЦИНА Ольга Вячеславовна</v>
      </c>
      <c r="P20" s="258" t="str">
        <f>VLOOKUP(M20,'пр.взвешивания'!B1:H55,3,FALSE)</f>
        <v>09.06.90 мс</v>
      </c>
      <c r="Q20" s="259" t="str">
        <f>VLOOKUP(M20,'пр.взвешивания'!B1:H261,4,FALSE)</f>
        <v>ДВФО</v>
      </c>
      <c r="R20" s="260" t="str">
        <f>VLOOKUP(M20,'пр.взвешивания'!B1:H205,5)</f>
        <v>Приморский Владивосток УФК и С</v>
      </c>
      <c r="S20" s="261" t="str">
        <f>VLOOKUP(M20,'пр.взвешивания'!B1:H188,6,FALSE)</f>
        <v>003260</v>
      </c>
      <c r="T20" s="262" t="str">
        <f>VLOOKUP(M20,'пр.взвешивания'!B1:H159,7,FALSE)</f>
        <v>Леонтьев ЮА Фалеева ОА</v>
      </c>
      <c r="U20" s="268"/>
    </row>
    <row r="21" spans="1:21" ht="15" customHeight="1">
      <c r="A21" s="126">
        <v>7</v>
      </c>
      <c r="B21" s="127" t="str">
        <f>VLOOKUP(A21,'пр.взвешивания'!B8:H49,2,FALSE)</f>
        <v>БУЗИНА Анна Сергеевна</v>
      </c>
      <c r="C21" s="142" t="str">
        <f>VLOOKUP(A21,'пр.взвешивания'!B8:H115,3,FALSE)</f>
        <v>06.09.89 мс</v>
      </c>
      <c r="D21" s="131" t="str">
        <f>VLOOKUP(A21,'пр.взвешивания'!B8:H45,4,FALSE)</f>
        <v>ДВФО</v>
      </c>
      <c r="E21" s="87" t="str">
        <f>VLOOKUP(A21,'пр.взвешивания'!B3:H44,5,FALSE)</f>
        <v> Камчатский Петропавловск-Камчатский МС</v>
      </c>
      <c r="F21" s="278">
        <v>3.5</v>
      </c>
      <c r="G21" s="19"/>
      <c r="H21" s="281">
        <v>3</v>
      </c>
      <c r="I21" s="283">
        <v>3</v>
      </c>
      <c r="J21" s="269"/>
      <c r="K21" s="244">
        <f>SUM(F21:J21)</f>
        <v>9.5</v>
      </c>
      <c r="L21" s="112">
        <v>1</v>
      </c>
      <c r="M21" s="157"/>
      <c r="N21" s="85"/>
      <c r="O21" s="257"/>
      <c r="P21" s="258"/>
      <c r="Q21" s="254"/>
      <c r="R21" s="255"/>
      <c r="S21" s="261"/>
      <c r="T21" s="262"/>
      <c r="U21" s="268"/>
    </row>
    <row r="22" spans="1:21" ht="15" customHeight="1">
      <c r="A22" s="126"/>
      <c r="B22" s="128"/>
      <c r="C22" s="143"/>
      <c r="D22" s="132"/>
      <c r="E22" s="88"/>
      <c r="F22" s="272"/>
      <c r="G22" s="22"/>
      <c r="H22" s="24"/>
      <c r="I22" s="284"/>
      <c r="J22" s="269"/>
      <c r="K22" s="244"/>
      <c r="L22" s="112"/>
      <c r="M22" s="157">
        <v>9</v>
      </c>
      <c r="N22" s="85" t="s">
        <v>45</v>
      </c>
      <c r="O22" s="257" t="str">
        <f>VLOOKUP(M22,'пр.взвешивания'!B1:H93,2,FALSE)</f>
        <v>ЕВГЕНЬЕВА Валентина Эдуардовна</v>
      </c>
      <c r="P22" s="258" t="str">
        <f>VLOOKUP(M22,'пр.взвешивания'!B1:H57,3,FALSE)</f>
        <v>28.08.91 мс</v>
      </c>
      <c r="Q22" s="259" t="str">
        <f>VLOOKUP(M22,'пр.взвешивания'!B3:H263,4,FALSE)</f>
        <v>ЮФО</v>
      </c>
      <c r="R22" s="260" t="str">
        <f>VLOOKUP(M22,'пр.взвешивания'!B3:H207,5)</f>
        <v>Краснодарский с-ца Величковская МО</v>
      </c>
      <c r="S22" s="91">
        <f>VLOOKUP(M22,'пр.взвешивания'!B3:H190,6,FALSE)</f>
        <v>0</v>
      </c>
      <c r="T22" s="262" t="str">
        <f>VLOOKUP(M22,'пр.взвешивания'!B3:H161,7,FALSE)</f>
        <v>Евгеньев ЭВ </v>
      </c>
      <c r="U22" s="268"/>
    </row>
    <row r="23" spans="1:21" ht="15" customHeight="1">
      <c r="A23" s="126">
        <v>8</v>
      </c>
      <c r="B23" s="127" t="str">
        <f>VLOOKUP(A23,'пр.взвешивания'!B10:H51,2,FALSE)</f>
        <v>МИТИНА Ольга Александровна</v>
      </c>
      <c r="C23" s="142" t="str">
        <f>VLOOKUP(A23,'пр.взвешивания'!B10:H117,3,FALSE)</f>
        <v>08.07.94 мс</v>
      </c>
      <c r="D23" s="131" t="str">
        <f>VLOOKUP(A23,'пр.взвешивания'!B10:H47,4,FALSE)</f>
        <v>ДВФО</v>
      </c>
      <c r="E23" s="87" t="str">
        <f>VLOOKUP(A23,'пр.взвешивания'!B5:H46,5,FALSE)</f>
        <v>Приморский Владивосток УФК и С</v>
      </c>
      <c r="F23" s="18">
        <v>3</v>
      </c>
      <c r="G23" s="17">
        <v>0</v>
      </c>
      <c r="H23" s="32"/>
      <c r="I23" s="280">
        <v>3</v>
      </c>
      <c r="J23" s="269"/>
      <c r="K23" s="244">
        <f>SUM(F23:J23)</f>
        <v>6</v>
      </c>
      <c r="L23" s="112">
        <v>2</v>
      </c>
      <c r="M23" s="157"/>
      <c r="N23" s="85"/>
      <c r="O23" s="257"/>
      <c r="P23" s="258"/>
      <c r="Q23" s="254"/>
      <c r="R23" s="255"/>
      <c r="S23" s="91"/>
      <c r="T23" s="262"/>
      <c r="U23" s="268"/>
    </row>
    <row r="24" spans="1:21" ht="15" customHeight="1">
      <c r="A24" s="126"/>
      <c r="B24" s="128"/>
      <c r="C24" s="143"/>
      <c r="D24" s="125"/>
      <c r="E24" s="89"/>
      <c r="F24" s="18"/>
      <c r="G24" s="17"/>
      <c r="H24" s="33"/>
      <c r="I24" s="271"/>
      <c r="J24" s="269"/>
      <c r="K24" s="244"/>
      <c r="L24" s="112"/>
      <c r="M24" s="157">
        <v>5</v>
      </c>
      <c r="N24" s="85" t="s">
        <v>46</v>
      </c>
      <c r="O24" s="257" t="str">
        <f>VLOOKUP(M24,'пр.взвешивания'!B1:H95,2,FALSE)</f>
        <v>ГРИБОВА Елена Александровна</v>
      </c>
      <c r="P24" s="258" t="str">
        <f>VLOOKUP(M24,'пр.взвешивания'!B1:H59,3,FALSE)</f>
        <v>18.09.94 КМС</v>
      </c>
      <c r="Q24" s="259" t="str">
        <f>VLOOKUP(M24,'пр.взвешивания'!B5:H265,4,FALSE)</f>
        <v>ЦФО</v>
      </c>
      <c r="R24" s="260" t="str">
        <f>VLOOKUP(M24,'пр.взвешивания'!B5:H209,5)</f>
        <v>Ярославская Рыбинск ПР</v>
      </c>
      <c r="S24" s="91">
        <f>VLOOKUP(M24,'пр.взвешивания'!B5:H192,6,FALSE)</f>
        <v>0</v>
      </c>
      <c r="T24" s="262" t="str">
        <f>VLOOKUP(M24,'пр.взвешивания'!B5:H163,7,FALSE)</f>
        <v>Хорев ЮА</v>
      </c>
      <c r="U24" s="268"/>
    </row>
    <row r="25" spans="1:21" ht="15" customHeight="1" thickBot="1">
      <c r="A25" s="126">
        <v>9</v>
      </c>
      <c r="B25" s="140" t="str">
        <f>VLOOKUP(A25,'пр.взвешивания'!B12:H53,2,FALSE)</f>
        <v>ЕВГЕНЬЕВА Валентина Эдуардовна</v>
      </c>
      <c r="C25" s="138" t="str">
        <f>VLOOKUP(A25,'пр.взвешивания'!B12:H119,3,FALSE)</f>
        <v>28.08.91 мс</v>
      </c>
      <c r="D25" s="131" t="str">
        <f>VLOOKUP(A25,'пр.взвешивания'!B12:H49,4,FALSE)</f>
        <v>ЮФО</v>
      </c>
      <c r="E25" s="87" t="str">
        <f>VLOOKUP(A25,'пр.взвешивания'!B7:H48,5,FALSE)</f>
        <v>Краснодарский с-ца Величковская МО</v>
      </c>
      <c r="F25" s="278">
        <v>0</v>
      </c>
      <c r="G25" s="281">
        <v>0</v>
      </c>
      <c r="H25" s="281">
        <v>0</v>
      </c>
      <c r="I25" s="34"/>
      <c r="J25" s="268"/>
      <c r="K25" s="244">
        <f>SUM(F25:J25)</f>
        <v>0</v>
      </c>
      <c r="L25" s="117">
        <v>4</v>
      </c>
      <c r="M25" s="157"/>
      <c r="N25" s="86"/>
      <c r="O25" s="263"/>
      <c r="P25" s="264"/>
      <c r="Q25" s="265"/>
      <c r="R25" s="266"/>
      <c r="S25" s="93"/>
      <c r="T25" s="267"/>
      <c r="U25" s="268"/>
    </row>
    <row r="26" spans="1:21" ht="15" customHeight="1" thickBot="1">
      <c r="A26" s="134"/>
      <c r="B26" s="135"/>
      <c r="C26" s="139"/>
      <c r="D26" s="137"/>
      <c r="E26" s="90"/>
      <c r="F26" s="30"/>
      <c r="G26" s="29"/>
      <c r="H26" s="273"/>
      <c r="I26" s="35"/>
      <c r="J26" s="268"/>
      <c r="K26" s="245"/>
      <c r="L26" s="116"/>
      <c r="M26" s="268"/>
      <c r="N26" s="268"/>
      <c r="O26" s="268"/>
      <c r="P26" s="268"/>
      <c r="Q26" s="268"/>
      <c r="R26" s="268"/>
      <c r="S26" s="268"/>
      <c r="T26" s="268"/>
      <c r="U26" s="268"/>
    </row>
    <row r="27" spans="1:21" ht="17.25" customHeight="1" thickBot="1">
      <c r="A27" s="36"/>
      <c r="B27" s="274" t="s">
        <v>20</v>
      </c>
      <c r="C27" s="274"/>
      <c r="D27" s="274"/>
      <c r="E27" s="274"/>
      <c r="F27" s="274"/>
      <c r="G27" s="274" t="s">
        <v>21</v>
      </c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</row>
    <row r="28" spans="1:21" ht="15" customHeight="1" thickBot="1">
      <c r="A28" s="133">
        <v>3</v>
      </c>
      <c r="B28" s="120" t="str">
        <f>VLOOKUP(A28,'пр.взвешивания'!B1:H56,2,FALSE)</f>
        <v>БЕЛЫХ Анастасия Олеговна</v>
      </c>
      <c r="C28" s="122" t="str">
        <f>VLOOKUP(A28,'пр.взвешивания'!B1:H122,3,FALSE)</f>
        <v>25.07 92  кмс</v>
      </c>
      <c r="D28" s="249" t="str">
        <f>VLOOKUP(A28,'пр.взвешивания'!B1:H52,4,FALSE)</f>
        <v>ПФО</v>
      </c>
      <c r="E28" s="250" t="str">
        <f>VLOOKUP(A28,'пр.взвешивания'!B1:H51,5,FALSE)</f>
        <v>Пермский, Соликамск МО</v>
      </c>
      <c r="F28" s="45"/>
      <c r="G28" s="45"/>
      <c r="H28" s="45"/>
      <c r="I28" s="45"/>
      <c r="J28" s="275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</row>
    <row r="29" spans="1:21" ht="15" customHeight="1">
      <c r="A29" s="126"/>
      <c r="B29" s="121"/>
      <c r="C29" s="123"/>
      <c r="D29" s="254"/>
      <c r="E29" s="255"/>
      <c r="F29" s="64">
        <v>8</v>
      </c>
      <c r="G29" s="45"/>
      <c r="H29" s="45"/>
      <c r="I29" s="45"/>
      <c r="J29" s="275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</row>
    <row r="30" spans="1:21" ht="15" customHeight="1" thickBot="1">
      <c r="A30" s="126">
        <v>8</v>
      </c>
      <c r="B30" s="127" t="str">
        <f>VLOOKUP(A30,'пр.взвешивания'!B3:H58,2,FALSE)</f>
        <v>МИТИНА Ольга Александровна</v>
      </c>
      <c r="C30" s="129" t="str">
        <f>VLOOKUP(A30,'пр.взвешивания'!B3:H124,3,FALSE)</f>
        <v>08.07.94 мс</v>
      </c>
      <c r="D30" s="259" t="str">
        <f>VLOOKUP(A30,'пр.взвешивания'!B3:H54,4,FALSE)</f>
        <v>ДВФО</v>
      </c>
      <c r="E30" s="260" t="str">
        <f>VLOOKUP(A30,'пр.взвешивания'!B3:H53,5,FALSE)</f>
        <v>Приморский Владивосток УФК и С</v>
      </c>
      <c r="F30" s="65" t="s">
        <v>100</v>
      </c>
      <c r="G30" s="48"/>
      <c r="H30" s="49"/>
      <c r="I30" s="45"/>
      <c r="J30" s="275"/>
      <c r="K30" s="268"/>
      <c r="L30" s="268"/>
      <c r="M30" s="268"/>
      <c r="N30" s="268"/>
      <c r="O30" s="276"/>
      <c r="P30" s="276"/>
      <c r="Q30" s="276"/>
      <c r="R30" s="276"/>
      <c r="S30" s="268"/>
      <c r="T30" s="78" t="str">
        <f>'[3]реквизиты'!$G$7</f>
        <v>О.Р. Перминов</v>
      </c>
      <c r="U30" s="78"/>
    </row>
    <row r="31" spans="1:21" ht="15" customHeight="1" thickBot="1">
      <c r="A31" s="134"/>
      <c r="B31" s="121"/>
      <c r="C31" s="123"/>
      <c r="D31" s="254"/>
      <c r="E31" s="255"/>
      <c r="F31" s="45"/>
      <c r="G31" s="50"/>
      <c r="H31" s="50"/>
      <c r="I31" s="46">
        <v>8</v>
      </c>
      <c r="J31" s="275"/>
      <c r="K31" s="268"/>
      <c r="L31" s="268"/>
      <c r="M31" s="268"/>
      <c r="N31" s="51" t="str">
        <f>HYPERLINK('[3]реквизиты'!$A$6)</f>
        <v>Гл. судья, судья МК</v>
      </c>
      <c r="O31" s="52"/>
      <c r="P31" s="52"/>
      <c r="Q31" s="268"/>
      <c r="R31" s="73"/>
      <c r="S31" s="73"/>
      <c r="T31" s="78"/>
      <c r="U31" s="78"/>
    </row>
    <row r="32" spans="1:21" ht="15" customHeight="1" thickBot="1">
      <c r="A32" s="147">
        <v>7</v>
      </c>
      <c r="B32" s="120" t="str">
        <f>VLOOKUP(A32,'пр.взвешивания'!B5:H60,2,FALSE)</f>
        <v>БУЗИНА Анна Сергеевна</v>
      </c>
      <c r="C32" s="122" t="str">
        <f>VLOOKUP(A32,'пр.взвешивания'!B5:H126,3,FALSE)</f>
        <v>06.09.89 мс</v>
      </c>
      <c r="D32" s="249" t="str">
        <f>VLOOKUP(A32,'пр.взвешивания'!B5:H56,4,FALSE)</f>
        <v>ДВФО</v>
      </c>
      <c r="E32" s="250" t="str">
        <f>VLOOKUP(A32,'пр.взвешивания'!B5:H55,5,FALSE)</f>
        <v> Камчатский Петропавловск-Камчатский МС</v>
      </c>
      <c r="F32" s="45"/>
      <c r="G32" s="50"/>
      <c r="H32" s="50"/>
      <c r="I32" s="47" t="s">
        <v>102</v>
      </c>
      <c r="J32" s="275"/>
      <c r="K32" s="268"/>
      <c r="L32" s="268"/>
      <c r="M32" s="268"/>
      <c r="N32" s="52"/>
      <c r="O32" s="52"/>
      <c r="P32" s="52"/>
      <c r="Q32" s="268"/>
      <c r="R32" s="73"/>
      <c r="S32" s="73"/>
      <c r="T32" s="277" t="str">
        <f>'[3]реквизиты'!$G$8</f>
        <v>/г.Н.Тагил/</v>
      </c>
      <c r="U32" s="76"/>
    </row>
    <row r="33" spans="1:21" ht="15" customHeight="1">
      <c r="A33" s="148"/>
      <c r="B33" s="128"/>
      <c r="C33" s="130"/>
      <c r="D33" s="254"/>
      <c r="E33" s="255"/>
      <c r="F33" s="64">
        <v>4</v>
      </c>
      <c r="G33" s="53"/>
      <c r="H33" s="54"/>
      <c r="I33" s="45"/>
      <c r="J33" s="275"/>
      <c r="K33" s="268"/>
      <c r="L33" s="268"/>
      <c r="M33" s="268"/>
      <c r="N33" s="55"/>
      <c r="O33" s="55"/>
      <c r="P33" s="55"/>
      <c r="Q33" s="268"/>
      <c r="R33" s="276"/>
      <c r="S33" s="276"/>
      <c r="T33" s="78" t="str">
        <f>'[3]реквизиты'!$G$9</f>
        <v>Н.Ю.Глушкова</v>
      </c>
      <c r="U33" s="78"/>
    </row>
    <row r="34" spans="1:21" ht="15" customHeight="1" thickBot="1">
      <c r="A34" s="148">
        <v>4</v>
      </c>
      <c r="B34" s="140" t="str">
        <f>VLOOKUP(A34,'пр.взвешивания'!B1:H62,2,FALSE)</f>
        <v>МИРЗОЯН Сусанна Кареновна</v>
      </c>
      <c r="C34" s="146" t="str">
        <f>VLOOKUP(A34,'пр.взвешивания'!B1:H128,3,FALSE)</f>
        <v>20.01.86 ЗМС</v>
      </c>
      <c r="D34" s="259" t="str">
        <f>VLOOKUP(A34,'пр.взвешивания'!B1:H58,4,FALSE)</f>
        <v>ПФО</v>
      </c>
      <c r="E34" s="260" t="str">
        <f>VLOOKUP(A34,'пр.взвешивания'!B1:H57,5,FALSE)</f>
        <v>Пензенская Пенза ВС</v>
      </c>
      <c r="F34" s="65" t="s">
        <v>101</v>
      </c>
      <c r="G34" s="45"/>
      <c r="H34" s="45"/>
      <c r="I34" s="45"/>
      <c r="J34" s="275"/>
      <c r="K34" s="268"/>
      <c r="L34" s="268"/>
      <c r="M34" s="268"/>
      <c r="N34" s="51" t="str">
        <f>HYPERLINK('[4]реквизиты'!$A$22)</f>
        <v>Гл. секретарь, судья МК</v>
      </c>
      <c r="O34" s="52"/>
      <c r="P34" s="52"/>
      <c r="Q34" s="268"/>
      <c r="R34" s="73"/>
      <c r="S34" s="73"/>
      <c r="T34" s="78"/>
      <c r="U34" s="78"/>
    </row>
    <row r="35" spans="1:21" ht="15" customHeight="1" thickBot="1">
      <c r="A35" s="149"/>
      <c r="B35" s="135"/>
      <c r="C35" s="136"/>
      <c r="D35" s="265"/>
      <c r="E35" s="266"/>
      <c r="F35" s="56"/>
      <c r="G35" s="56"/>
      <c r="H35" s="56"/>
      <c r="I35" s="56"/>
      <c r="J35" s="275"/>
      <c r="K35" s="268"/>
      <c r="L35" s="268"/>
      <c r="M35" s="268"/>
      <c r="N35" s="55"/>
      <c r="O35" s="55"/>
      <c r="P35" s="55"/>
      <c r="Q35" s="268"/>
      <c r="R35" s="276"/>
      <c r="S35" s="276"/>
      <c r="T35" s="277" t="str">
        <f>'[3]реквизиты'!$G$10</f>
        <v>/г. Рязань/</v>
      </c>
      <c r="U35" s="76"/>
    </row>
    <row r="36" spans="15:18" ht="12.75">
      <c r="O36" s="2"/>
      <c r="P36" s="2"/>
      <c r="Q36" s="2"/>
      <c r="R36" s="2"/>
    </row>
    <row r="39" ht="12.75" customHeight="1"/>
    <row r="40" ht="12.75" customHeight="1"/>
    <row r="41" ht="12.75" customHeight="1"/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</sheetData>
  <mergeCells count="177">
    <mergeCell ref="M24:M25"/>
    <mergeCell ref="M16:M17"/>
    <mergeCell ref="M18:M19"/>
    <mergeCell ref="M20:M21"/>
    <mergeCell ref="M22:M23"/>
    <mergeCell ref="M8:M9"/>
    <mergeCell ref="M10:M11"/>
    <mergeCell ref="M12:M13"/>
    <mergeCell ref="M14:M15"/>
    <mergeCell ref="H5:J5"/>
    <mergeCell ref="O2:T2"/>
    <mergeCell ref="A2:J2"/>
    <mergeCell ref="A4:S4"/>
    <mergeCell ref="S5:T5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C14:C15"/>
    <mergeCell ref="D14:D15"/>
    <mergeCell ref="D16:D17"/>
    <mergeCell ref="B14:B15"/>
    <mergeCell ref="K19:K20"/>
    <mergeCell ref="K23:K24"/>
    <mergeCell ref="C21:C22"/>
    <mergeCell ref="D23:D24"/>
    <mergeCell ref="C19:C20"/>
    <mergeCell ref="D19:D20"/>
    <mergeCell ref="E19:E20"/>
    <mergeCell ref="E21:E22"/>
    <mergeCell ref="E23:E24"/>
    <mergeCell ref="L19:L20"/>
    <mergeCell ref="K21:K22"/>
    <mergeCell ref="L21:L22"/>
    <mergeCell ref="A23:A24"/>
    <mergeCell ref="B23:B24"/>
    <mergeCell ref="L23:L24"/>
    <mergeCell ref="D21:D22"/>
    <mergeCell ref="C23:C24"/>
    <mergeCell ref="A21:A22"/>
    <mergeCell ref="B21:B22"/>
    <mergeCell ref="D25:D26"/>
    <mergeCell ref="L25:L26"/>
    <mergeCell ref="C25:C26"/>
    <mergeCell ref="A25:A26"/>
    <mergeCell ref="B25:B26"/>
    <mergeCell ref="K25:K26"/>
    <mergeCell ref="E25:E26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A10:A11"/>
    <mergeCell ref="B10:B11"/>
    <mergeCell ref="C10:C11"/>
    <mergeCell ref="D10:D11"/>
    <mergeCell ref="A8:A9"/>
    <mergeCell ref="B8:B9"/>
    <mergeCell ref="C8:C9"/>
    <mergeCell ref="D8:D9"/>
    <mergeCell ref="K12:K13"/>
    <mergeCell ref="L12:L13"/>
    <mergeCell ref="L16:L17"/>
    <mergeCell ref="K14:K15"/>
    <mergeCell ref="L14:L15"/>
    <mergeCell ref="K16:K17"/>
    <mergeCell ref="L6:L7"/>
    <mergeCell ref="F6:J6"/>
    <mergeCell ref="D6:E7"/>
    <mergeCell ref="K10:K11"/>
    <mergeCell ref="L10:L11"/>
    <mergeCell ref="K8:K9"/>
    <mergeCell ref="L8:L9"/>
    <mergeCell ref="E8:E9"/>
    <mergeCell ref="A6:A7"/>
    <mergeCell ref="B6:B7"/>
    <mergeCell ref="C6:C7"/>
    <mergeCell ref="K6:K7"/>
    <mergeCell ref="T6:T7"/>
    <mergeCell ref="N8:N9"/>
    <mergeCell ref="O8:O9"/>
    <mergeCell ref="P8:P9"/>
    <mergeCell ref="Q8:Q9"/>
    <mergeCell ref="S8:S9"/>
    <mergeCell ref="T8:T9"/>
    <mergeCell ref="N6:N7"/>
    <mergeCell ref="O6:O7"/>
    <mergeCell ref="P6:P7"/>
    <mergeCell ref="O10:O11"/>
    <mergeCell ref="P10:P11"/>
    <mergeCell ref="Q10:Q11"/>
    <mergeCell ref="S6:S7"/>
    <mergeCell ref="S10:S11"/>
    <mergeCell ref="R10:R11"/>
    <mergeCell ref="R14:R15"/>
    <mergeCell ref="N12:N13"/>
    <mergeCell ref="O12:O13"/>
    <mergeCell ref="P12:P13"/>
    <mergeCell ref="Q12:Q13"/>
    <mergeCell ref="N14:N15"/>
    <mergeCell ref="O14:O15"/>
    <mergeCell ref="P14:P15"/>
    <mergeCell ref="T10:T11"/>
    <mergeCell ref="S12:S13"/>
    <mergeCell ref="T12:T13"/>
    <mergeCell ref="S16:S17"/>
    <mergeCell ref="T16:T17"/>
    <mergeCell ref="S14:S15"/>
    <mergeCell ref="T14:T15"/>
    <mergeCell ref="N16:N17"/>
    <mergeCell ref="O16:O17"/>
    <mergeCell ref="P16:P17"/>
    <mergeCell ref="Q16:Q17"/>
    <mergeCell ref="Q14:Q15"/>
    <mergeCell ref="S22:S23"/>
    <mergeCell ref="T22:T23"/>
    <mergeCell ref="N18:N19"/>
    <mergeCell ref="O18:O19"/>
    <mergeCell ref="P18:P19"/>
    <mergeCell ref="Q18:Q19"/>
    <mergeCell ref="S18:S19"/>
    <mergeCell ref="T18:T19"/>
    <mergeCell ref="T20:T21"/>
    <mergeCell ref="N10:N11"/>
    <mergeCell ref="S20:S21"/>
    <mergeCell ref="A1:T1"/>
    <mergeCell ref="S24:S25"/>
    <mergeCell ref="T24:T25"/>
    <mergeCell ref="N20:N21"/>
    <mergeCell ref="O20:O21"/>
    <mergeCell ref="P20:P21"/>
    <mergeCell ref="N22:N23"/>
    <mergeCell ref="O22:O23"/>
    <mergeCell ref="E32:E33"/>
    <mergeCell ref="E34:E35"/>
    <mergeCell ref="E10:E11"/>
    <mergeCell ref="E12:E13"/>
    <mergeCell ref="E14:E15"/>
    <mergeCell ref="E16:E17"/>
    <mergeCell ref="R12:R13"/>
    <mergeCell ref="E28:E29"/>
    <mergeCell ref="E30:E31"/>
    <mergeCell ref="O24:O25"/>
    <mergeCell ref="P24:P25"/>
    <mergeCell ref="Q24:Q25"/>
    <mergeCell ref="Q22:Q23"/>
    <mergeCell ref="Q20:Q21"/>
    <mergeCell ref="N24:N25"/>
    <mergeCell ref="P22:P23"/>
    <mergeCell ref="T30:U31"/>
    <mergeCell ref="T33:U34"/>
    <mergeCell ref="R24:R25"/>
    <mergeCell ref="C3:Q3"/>
    <mergeCell ref="R16:R17"/>
    <mergeCell ref="R18:R19"/>
    <mergeCell ref="R20:R21"/>
    <mergeCell ref="R22:R23"/>
    <mergeCell ref="Q6:R7"/>
    <mergeCell ref="R8:R9"/>
  </mergeCells>
  <printOptions horizontalCentered="1"/>
  <pageMargins left="0" right="0" top="0" bottom="0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2">
      <selection activeCell="A28" sqref="A28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spans="6:7" ht="32.25" customHeight="1">
      <c r="F1" s="158" t="str">
        <f>'пр.взвешивания'!G3</f>
        <v>в.к. 56    кг</v>
      </c>
      <c r="G1" s="159"/>
    </row>
    <row r="2" ht="12.75">
      <c r="C2" s="5" t="s">
        <v>24</v>
      </c>
    </row>
    <row r="3" ht="12.75">
      <c r="C3" s="6" t="s">
        <v>25</v>
      </c>
    </row>
    <row r="4" spans="1:9" ht="12.75">
      <c r="A4" s="160" t="s">
        <v>26</v>
      </c>
      <c r="B4" s="160" t="s">
        <v>0</v>
      </c>
      <c r="C4" s="162" t="s">
        <v>1</v>
      </c>
      <c r="D4" s="160" t="s">
        <v>2</v>
      </c>
      <c r="E4" s="160" t="s">
        <v>3</v>
      </c>
      <c r="F4" s="160" t="s">
        <v>9</v>
      </c>
      <c r="G4" s="160" t="s">
        <v>10</v>
      </c>
      <c r="H4" s="160" t="s">
        <v>11</v>
      </c>
      <c r="I4" s="160" t="s">
        <v>12</v>
      </c>
    </row>
    <row r="5" spans="1:9" ht="12.75">
      <c r="A5" s="161"/>
      <c r="B5" s="161"/>
      <c r="C5" s="161"/>
      <c r="D5" s="161"/>
      <c r="E5" s="161"/>
      <c r="F5" s="161"/>
      <c r="G5" s="161"/>
      <c r="H5" s="161"/>
      <c r="I5" s="161"/>
    </row>
    <row r="6" spans="1:9" ht="12.75">
      <c r="A6" s="163"/>
      <c r="B6" s="164">
        <f>'пр. хода'!A28</f>
        <v>3</v>
      </c>
      <c r="C6" s="165" t="str">
        <f>VLOOKUP(B6,'пр.взвешивания'!B6:H23,2,FALSE)</f>
        <v>БЕЛЫХ Анастасия Олеговна</v>
      </c>
      <c r="D6" s="166" t="str">
        <f>VLOOKUP(B6,'пр.взвешивания'!B6:H29,3,FALSE)</f>
        <v>25.07 92  кмс</v>
      </c>
      <c r="E6" s="166" t="str">
        <f>VLOOKUP(B6,'пр.взвешивания'!B6:H29,4,FALSE)</f>
        <v>ПФО</v>
      </c>
      <c r="F6" s="167"/>
      <c r="G6" s="168"/>
      <c r="H6" s="169"/>
      <c r="I6" s="160"/>
    </row>
    <row r="7" spans="1:9" ht="12.75">
      <c r="A7" s="163"/>
      <c r="B7" s="160"/>
      <c r="C7" s="165"/>
      <c r="D7" s="166"/>
      <c r="E7" s="166"/>
      <c r="F7" s="167"/>
      <c r="G7" s="167"/>
      <c r="H7" s="169"/>
      <c r="I7" s="160"/>
    </row>
    <row r="8" spans="1:9" ht="12.75">
      <c r="A8" s="170"/>
      <c r="B8" s="164">
        <f>'пр. хода'!A30</f>
        <v>8</v>
      </c>
      <c r="C8" s="165" t="str">
        <f>VLOOKUP(B8,'пр.взвешивания'!B1:H25,2,FALSE)</f>
        <v>МИТИНА Ольга Александровна</v>
      </c>
      <c r="D8" s="166" t="str">
        <f>VLOOKUP(B8,'пр.взвешивания'!B1:H31,3,FALSE)</f>
        <v>08.07.94 мс</v>
      </c>
      <c r="E8" s="166" t="str">
        <f>VLOOKUP(B8,'пр.взвешивания'!B1:H31,4,FALSE)</f>
        <v>ДВФО</v>
      </c>
      <c r="F8" s="167"/>
      <c r="G8" s="167"/>
      <c r="H8" s="160"/>
      <c r="I8" s="160"/>
    </row>
    <row r="9" spans="1:9" ht="12.75">
      <c r="A9" s="170"/>
      <c r="B9" s="160"/>
      <c r="C9" s="165"/>
      <c r="D9" s="166"/>
      <c r="E9" s="166"/>
      <c r="F9" s="167"/>
      <c r="G9" s="167"/>
      <c r="H9" s="160"/>
      <c r="I9" s="160"/>
    </row>
    <row r="10" ht="24.75" customHeight="1">
      <c r="E10" s="7" t="s">
        <v>27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/>
      <c r="F13" s="1"/>
      <c r="G13" s="1"/>
      <c r="H13" s="1"/>
      <c r="I13" s="1"/>
    </row>
    <row r="14" spans="6:9" ht="24.75" customHeight="1">
      <c r="F14" s="158" t="str">
        <f>F1</f>
        <v>в.к. 56    кг</v>
      </c>
      <c r="G14" s="159"/>
      <c r="H14" s="2"/>
      <c r="I14" s="2"/>
    </row>
    <row r="15" ht="12.75">
      <c r="C15" s="6" t="s">
        <v>30</v>
      </c>
    </row>
    <row r="16" spans="1:9" ht="12.75">
      <c r="A16" s="160" t="s">
        <v>26</v>
      </c>
      <c r="B16" s="160" t="s">
        <v>0</v>
      </c>
      <c r="C16" s="162" t="s">
        <v>1</v>
      </c>
      <c r="D16" s="160" t="s">
        <v>2</v>
      </c>
      <c r="E16" s="160" t="s">
        <v>3</v>
      </c>
      <c r="F16" s="160" t="s">
        <v>9</v>
      </c>
      <c r="G16" s="160" t="s">
        <v>10</v>
      </c>
      <c r="H16" s="160" t="s">
        <v>11</v>
      </c>
      <c r="I16" s="160" t="s">
        <v>12</v>
      </c>
    </row>
    <row r="17" spans="1:9" ht="12.7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ht="12.75">
      <c r="A18" s="163"/>
      <c r="B18" s="164">
        <f>'пр. хода'!A32</f>
        <v>7</v>
      </c>
      <c r="C18" s="165" t="str">
        <f>VLOOKUP(B18,'пр.взвешивания'!B1:H35,2,FALSE)</f>
        <v>БУЗИНА Анна Сергеевна</v>
      </c>
      <c r="D18" s="166" t="str">
        <f>VLOOKUP(B18,'пр.взвешивания'!B1:H41,3,FALSE)</f>
        <v>06.09.89 мс</v>
      </c>
      <c r="E18" s="166" t="str">
        <f>VLOOKUP(B18,'пр.взвешивания'!B1:H41,4,FALSE)</f>
        <v>ДВФО</v>
      </c>
      <c r="F18" s="167"/>
      <c r="G18" s="168"/>
      <c r="H18" s="169"/>
      <c r="I18" s="160"/>
    </row>
    <row r="19" spans="1:9" ht="12.75">
      <c r="A19" s="163"/>
      <c r="B19" s="160"/>
      <c r="C19" s="165"/>
      <c r="D19" s="166"/>
      <c r="E19" s="166"/>
      <c r="F19" s="167"/>
      <c r="G19" s="167"/>
      <c r="H19" s="169"/>
      <c r="I19" s="160"/>
    </row>
    <row r="20" spans="1:9" ht="12.75">
      <c r="A20" s="170"/>
      <c r="B20" s="164">
        <f>'пр. хода'!A34</f>
        <v>4</v>
      </c>
      <c r="C20" s="165" t="str">
        <f>VLOOKUP(B20,'пр.взвешивания'!B1:H37,2,FALSE)</f>
        <v>МИРЗОЯН Сусанна Кареновна</v>
      </c>
      <c r="D20" s="166" t="str">
        <f>VLOOKUP(B20,'пр.взвешивания'!B1:H43,3,FALSE)</f>
        <v>20.01.86 ЗМС</v>
      </c>
      <c r="E20" s="166" t="str">
        <f>VLOOKUP(B20,'пр.взвешивания'!B1:H43,4,FALSE)</f>
        <v>ПФО</v>
      </c>
      <c r="F20" s="167"/>
      <c r="G20" s="167"/>
      <c r="H20" s="160"/>
      <c r="I20" s="160"/>
    </row>
    <row r="21" spans="1:9" ht="12.75">
      <c r="A21" s="170"/>
      <c r="B21" s="160"/>
      <c r="C21" s="165"/>
      <c r="D21" s="166"/>
      <c r="E21" s="166"/>
      <c r="F21" s="167"/>
      <c r="G21" s="167"/>
      <c r="H21" s="160"/>
      <c r="I21" s="160"/>
    </row>
    <row r="22" ht="24.75" customHeight="1">
      <c r="E22" s="7" t="s">
        <v>27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7" ht="57.75" customHeight="1">
      <c r="C28" s="9" t="s">
        <v>21</v>
      </c>
      <c r="E28" s="13"/>
      <c r="F28" s="158" t="str">
        <f>F14</f>
        <v>в.к. 56    кг</v>
      </c>
      <c r="G28" s="159"/>
    </row>
    <row r="29" spans="1:9" ht="12.75">
      <c r="A29" s="160" t="s">
        <v>26</v>
      </c>
      <c r="B29" s="160" t="s">
        <v>0</v>
      </c>
      <c r="C29" s="162" t="s">
        <v>1</v>
      </c>
      <c r="D29" s="160" t="s">
        <v>2</v>
      </c>
      <c r="E29" s="160" t="s">
        <v>3</v>
      </c>
      <c r="F29" s="160" t="s">
        <v>9</v>
      </c>
      <c r="G29" s="160" t="s">
        <v>10</v>
      </c>
      <c r="H29" s="160" t="s">
        <v>11</v>
      </c>
      <c r="I29" s="160" t="s">
        <v>12</v>
      </c>
    </row>
    <row r="30" spans="1:9" ht="12.75">
      <c r="A30" s="161"/>
      <c r="B30" s="161"/>
      <c r="C30" s="161"/>
      <c r="D30" s="161"/>
      <c r="E30" s="161"/>
      <c r="F30" s="160"/>
      <c r="G30" s="160"/>
      <c r="H30" s="161"/>
      <c r="I30" s="161"/>
    </row>
    <row r="31" spans="1:9" ht="12.75">
      <c r="A31" s="163"/>
      <c r="B31" s="160">
        <f>'пр. хода'!F29</f>
        <v>8</v>
      </c>
      <c r="C31" s="165" t="str">
        <f>VLOOKUP(B31,'пр.взвешивания'!B3:H48,2,FALSE)</f>
        <v>МИТИНА Ольга Александровна</v>
      </c>
      <c r="D31" s="166" t="str">
        <f>VLOOKUP(B31,'пр.взвешивания'!B3:H54,3,FALSE)</f>
        <v>08.07.94 мс</v>
      </c>
      <c r="E31" s="166" t="str">
        <f>VLOOKUP(B31,'пр.взвешивания'!B3:H54,4,FALSE)</f>
        <v>ДВФО</v>
      </c>
      <c r="F31" s="167"/>
      <c r="G31" s="168"/>
      <c r="H31" s="169"/>
      <c r="I31" s="160"/>
    </row>
    <row r="32" spans="1:9" ht="12.75">
      <c r="A32" s="163"/>
      <c r="B32" s="160"/>
      <c r="C32" s="165"/>
      <c r="D32" s="166"/>
      <c r="E32" s="166"/>
      <c r="F32" s="167"/>
      <c r="G32" s="167"/>
      <c r="H32" s="169"/>
      <c r="I32" s="160"/>
    </row>
    <row r="33" spans="1:9" ht="12.75">
      <c r="A33" s="170"/>
      <c r="B33" s="160">
        <f>'пр. хода'!F33</f>
        <v>4</v>
      </c>
      <c r="C33" s="165" t="str">
        <f>VLOOKUP(B33,'пр.взвешивания'!B2:H50,2,FALSE)</f>
        <v>МИРЗОЯН Сусанна Кареновна</v>
      </c>
      <c r="D33" s="166" t="str">
        <f>VLOOKUP(B33,'пр.взвешивания'!B2:H56,3,FALSE)</f>
        <v>20.01.86 ЗМС</v>
      </c>
      <c r="E33" s="166" t="str">
        <f>VLOOKUP(B33,'пр.взвешивания'!B2:H56,4,FALSE)</f>
        <v>ПФО</v>
      </c>
      <c r="F33" s="167"/>
      <c r="G33" s="167"/>
      <c r="H33" s="160"/>
      <c r="I33" s="160"/>
    </row>
    <row r="34" spans="1:9" ht="12.75">
      <c r="A34" s="170"/>
      <c r="B34" s="160"/>
      <c r="C34" s="165"/>
      <c r="D34" s="166"/>
      <c r="E34" s="166"/>
      <c r="F34" s="167"/>
      <c r="G34" s="167"/>
      <c r="H34" s="160"/>
      <c r="I34" s="160"/>
    </row>
    <row r="35" ht="24.75" customHeight="1">
      <c r="E35" s="7" t="s">
        <v>27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4"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F1:G1"/>
    <mergeCell ref="F14:G14"/>
    <mergeCell ref="F28:G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7">
      <selection activeCell="A1" sqref="A1:H38"/>
    </sheetView>
  </sheetViews>
  <sheetFormatPr defaultColWidth="9.140625" defaultRowHeight="12.75"/>
  <sheetData>
    <row r="1" spans="1:8" ht="15.75" thickBot="1">
      <c r="A1" s="171" t="str">
        <f>'[3]реквизиты'!$A$2</f>
        <v>Кубок России по САМБО среди женщин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'[3]реквизиты'!$A$3</f>
        <v>26 - 30 ноября 2012 г. г.Кстово</v>
      </c>
      <c r="B2" s="174"/>
      <c r="C2" s="174"/>
      <c r="D2" s="174"/>
      <c r="E2" s="174"/>
      <c r="F2" s="174"/>
      <c r="G2" s="174"/>
      <c r="H2" s="174"/>
    </row>
    <row r="3" spans="1:8" ht="18.75" thickBot="1">
      <c r="A3" s="175" t="s">
        <v>33</v>
      </c>
      <c r="B3" s="175"/>
      <c r="C3" s="175"/>
      <c r="D3" s="175"/>
      <c r="E3" s="175"/>
      <c r="F3" s="175"/>
      <c r="G3" s="175"/>
      <c r="H3" s="175"/>
    </row>
    <row r="4" spans="2:8" ht="18.75" thickBot="1">
      <c r="B4" s="67"/>
      <c r="C4" s="68"/>
      <c r="D4" s="176" t="str">
        <f>'пр.взвешивания'!G3</f>
        <v>в.к. 56    кг</v>
      </c>
      <c r="E4" s="177"/>
      <c r="F4" s="178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179" t="s">
        <v>34</v>
      </c>
      <c r="B6" s="182" t="str">
        <f>VLOOKUP(J6,'пр.взвешивания'!B1:G48,2,FALSE)</f>
        <v>МИТИНА Ольга Александровна</v>
      </c>
      <c r="C6" s="182"/>
      <c r="D6" s="182"/>
      <c r="E6" s="182"/>
      <c r="F6" s="182"/>
      <c r="G6" s="182"/>
      <c r="H6" s="184" t="str">
        <f>VLOOKUP(J6,'пр.взвешивания'!B1:G48,3,FALSE)</f>
        <v>08.07.94 мс</v>
      </c>
      <c r="I6" s="68"/>
      <c r="J6" s="69">
        <v>8</v>
      </c>
    </row>
    <row r="7" spans="1:10" ht="18">
      <c r="A7" s="180"/>
      <c r="B7" s="183"/>
      <c r="C7" s="183"/>
      <c r="D7" s="183"/>
      <c r="E7" s="183"/>
      <c r="F7" s="183"/>
      <c r="G7" s="183"/>
      <c r="H7" s="185"/>
      <c r="I7" s="68"/>
      <c r="J7" s="69"/>
    </row>
    <row r="8" spans="1:10" ht="18">
      <c r="A8" s="180"/>
      <c r="B8" s="186" t="str">
        <f>VLOOKUP(J6,'пр.взвешивания'!B1:G48,5,FALSE)</f>
        <v>Приморский Владивосток УФК и С</v>
      </c>
      <c r="C8" s="186"/>
      <c r="D8" s="186"/>
      <c r="E8" s="186"/>
      <c r="F8" s="186"/>
      <c r="G8" s="186"/>
      <c r="H8" s="185"/>
      <c r="I8" s="68"/>
      <c r="J8" s="69"/>
    </row>
    <row r="9" spans="1:10" ht="18.75" thickBot="1">
      <c r="A9" s="181"/>
      <c r="B9" s="187"/>
      <c r="C9" s="187"/>
      <c r="D9" s="187"/>
      <c r="E9" s="187"/>
      <c r="F9" s="187"/>
      <c r="G9" s="187"/>
      <c r="H9" s="188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 customHeight="1">
      <c r="A11" s="189" t="s">
        <v>35</v>
      </c>
      <c r="B11" s="182" t="str">
        <f>VLOOKUP(J11,'пр.взвешивания'!B1:G53,2,FALSE)</f>
        <v>МИРЗОЯН Сусанна Кареновна</v>
      </c>
      <c r="C11" s="182"/>
      <c r="D11" s="182"/>
      <c r="E11" s="182"/>
      <c r="F11" s="182"/>
      <c r="G11" s="182"/>
      <c r="H11" s="184" t="str">
        <f>VLOOKUP(J11,'пр.взвешивания'!B1:G53,3,FALSE)</f>
        <v>20.01.86 ЗМС</v>
      </c>
      <c r="I11" s="68"/>
      <c r="J11" s="69">
        <v>4</v>
      </c>
    </row>
    <row r="12" spans="1:10" ht="18" customHeight="1">
      <c r="A12" s="190"/>
      <c r="B12" s="183"/>
      <c r="C12" s="183"/>
      <c r="D12" s="183"/>
      <c r="E12" s="183"/>
      <c r="F12" s="183"/>
      <c r="G12" s="183"/>
      <c r="H12" s="185"/>
      <c r="I12" s="68"/>
      <c r="J12" s="69"/>
    </row>
    <row r="13" spans="1:10" ht="18">
      <c r="A13" s="190"/>
      <c r="B13" s="186" t="str">
        <f>VLOOKUP(J11,'пр.взвешивания'!B1:G53,5,FALSE)</f>
        <v>Пензенская Пенза ВС</v>
      </c>
      <c r="C13" s="186"/>
      <c r="D13" s="186"/>
      <c r="E13" s="186"/>
      <c r="F13" s="186"/>
      <c r="G13" s="186"/>
      <c r="H13" s="185"/>
      <c r="I13" s="68"/>
      <c r="J13" s="69"/>
    </row>
    <row r="14" spans="1:10" ht="18.75" thickBot="1">
      <c r="A14" s="191"/>
      <c r="B14" s="187"/>
      <c r="C14" s="187"/>
      <c r="D14" s="187"/>
      <c r="E14" s="187"/>
      <c r="F14" s="187"/>
      <c r="G14" s="187"/>
      <c r="H14" s="188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 customHeight="1">
      <c r="A16" s="192" t="s">
        <v>36</v>
      </c>
      <c r="B16" s="182" t="str">
        <f>VLOOKUP(J16,'пр.взвешивания'!B1:G58,2,FALSE)</f>
        <v>БЕЛЫХ Анастасия Олеговна</v>
      </c>
      <c r="C16" s="182"/>
      <c r="D16" s="182"/>
      <c r="E16" s="182"/>
      <c r="F16" s="182"/>
      <c r="G16" s="182"/>
      <c r="H16" s="184" t="str">
        <f>VLOOKUP(J16,'пр.взвешивания'!B1:G58,3,FALSE)</f>
        <v>25.07 92  кмс</v>
      </c>
      <c r="I16" s="68"/>
      <c r="J16" s="69">
        <v>3</v>
      </c>
    </row>
    <row r="17" spans="1:10" ht="18" customHeight="1">
      <c r="A17" s="193"/>
      <c r="B17" s="183"/>
      <c r="C17" s="183"/>
      <c r="D17" s="183"/>
      <c r="E17" s="183"/>
      <c r="F17" s="183"/>
      <c r="G17" s="183"/>
      <c r="H17" s="185"/>
      <c r="I17" s="68"/>
      <c r="J17" s="69"/>
    </row>
    <row r="18" spans="1:10" ht="18">
      <c r="A18" s="193"/>
      <c r="B18" s="186" t="str">
        <f>VLOOKUP(J16,'пр.взвешивания'!B1:G58,5,FALSE)</f>
        <v>Пермский, Соликамск МО</v>
      </c>
      <c r="C18" s="186"/>
      <c r="D18" s="186"/>
      <c r="E18" s="186"/>
      <c r="F18" s="186"/>
      <c r="G18" s="186"/>
      <c r="H18" s="185"/>
      <c r="I18" s="68"/>
      <c r="J18" s="69"/>
    </row>
    <row r="19" spans="1:10" ht="18.75" thickBot="1">
      <c r="A19" s="194"/>
      <c r="B19" s="187"/>
      <c r="C19" s="187"/>
      <c r="D19" s="187"/>
      <c r="E19" s="187"/>
      <c r="F19" s="187"/>
      <c r="G19" s="187"/>
      <c r="H19" s="188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 customHeight="1">
      <c r="A21" s="192" t="s">
        <v>36</v>
      </c>
      <c r="B21" s="182" t="str">
        <f>VLOOKUP(J21,'пр.взвешивания'!B1:G63,2,FALSE)</f>
        <v>БУЗИНА Анна Сергеевна</v>
      </c>
      <c r="C21" s="182"/>
      <c r="D21" s="182"/>
      <c r="E21" s="182"/>
      <c r="F21" s="182"/>
      <c r="G21" s="182"/>
      <c r="H21" s="184" t="str">
        <f>VLOOKUP(J21,'пр.взвешивания'!B1:G63,3,FALSE)</f>
        <v>06.09.89 мс</v>
      </c>
      <c r="I21" s="68"/>
      <c r="J21" s="69">
        <v>7</v>
      </c>
    </row>
    <row r="22" spans="1:10" ht="18" customHeight="1">
      <c r="A22" s="193"/>
      <c r="B22" s="183"/>
      <c r="C22" s="183"/>
      <c r="D22" s="183"/>
      <c r="E22" s="183"/>
      <c r="F22" s="183"/>
      <c r="G22" s="183"/>
      <c r="H22" s="185"/>
      <c r="I22" s="68"/>
      <c r="J22" s="69"/>
    </row>
    <row r="23" spans="1:9" ht="18">
      <c r="A23" s="193"/>
      <c r="B23" s="186" t="str">
        <f>VLOOKUP(J21,'пр.взвешивания'!B1:G63,5,FALSE)</f>
        <v> Камчатский Петропавловск-Камчатский МС</v>
      </c>
      <c r="C23" s="186"/>
      <c r="D23" s="186"/>
      <c r="E23" s="186"/>
      <c r="F23" s="186"/>
      <c r="G23" s="186"/>
      <c r="H23" s="185"/>
      <c r="I23" s="68"/>
    </row>
    <row r="24" spans="1:9" ht="18.75" thickBot="1">
      <c r="A24" s="194"/>
      <c r="B24" s="187"/>
      <c r="C24" s="187"/>
      <c r="D24" s="187"/>
      <c r="E24" s="187"/>
      <c r="F24" s="187"/>
      <c r="G24" s="187"/>
      <c r="H24" s="188"/>
      <c r="I24" s="68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38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195" t="str">
        <f>VLOOKUP(J28,'пр.взвешивания'!B6:H91,7,FALSE)</f>
        <v>Леонтьев ЮА Фалеева ОА</v>
      </c>
      <c r="B28" s="196"/>
      <c r="C28" s="196"/>
      <c r="D28" s="196"/>
      <c r="E28" s="196"/>
      <c r="F28" s="196"/>
      <c r="G28" s="196"/>
      <c r="H28" s="184"/>
      <c r="J28">
        <v>8</v>
      </c>
    </row>
    <row r="29" spans="1:8" ht="13.5" thickBot="1">
      <c r="A29" s="197"/>
      <c r="B29" s="187"/>
      <c r="C29" s="187"/>
      <c r="D29" s="187"/>
      <c r="E29" s="187"/>
      <c r="F29" s="187"/>
      <c r="G29" s="187"/>
      <c r="H29" s="188"/>
    </row>
    <row r="32" spans="1:8" ht="18">
      <c r="A32" s="68" t="s">
        <v>37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44">
      <selection activeCell="A1" sqref="A1:H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98" t="s">
        <v>29</v>
      </c>
      <c r="B1" s="198"/>
      <c r="C1" s="198"/>
      <c r="D1" s="198"/>
      <c r="E1" s="198"/>
      <c r="F1" s="198"/>
      <c r="G1" s="198"/>
      <c r="H1" s="198"/>
      <c r="I1" s="198" t="s">
        <v>29</v>
      </c>
      <c r="J1" s="198"/>
      <c r="K1" s="198"/>
      <c r="L1" s="198"/>
      <c r="M1" s="198"/>
      <c r="N1" s="198"/>
      <c r="O1" s="198"/>
      <c r="P1" s="198"/>
    </row>
    <row r="2" spans="1:16" ht="17.25" customHeight="1">
      <c r="A2" s="4" t="s">
        <v>7</v>
      </c>
      <c r="B2" s="4" t="s">
        <v>13</v>
      </c>
      <c r="C2" s="4"/>
      <c r="D2" s="4"/>
      <c r="E2" s="66" t="str">
        <f>'пр.взвешивания'!G3</f>
        <v>в.к. 56    кг</v>
      </c>
      <c r="F2" s="4"/>
      <c r="G2" s="4"/>
      <c r="H2" s="4"/>
      <c r="I2" s="4" t="s">
        <v>8</v>
      </c>
      <c r="J2" s="4" t="s">
        <v>13</v>
      </c>
      <c r="K2" s="4"/>
      <c r="L2" s="4"/>
      <c r="M2" s="66" t="str">
        <f>E2</f>
        <v>в.к. 56    кг</v>
      </c>
      <c r="N2" s="4"/>
      <c r="O2" s="4"/>
      <c r="P2" s="4"/>
    </row>
    <row r="3" spans="1:16" ht="12" customHeight="1">
      <c r="A3" s="160" t="s">
        <v>0</v>
      </c>
      <c r="B3" s="160" t="s">
        <v>1</v>
      </c>
      <c r="C3" s="160" t="s">
        <v>2</v>
      </c>
      <c r="D3" s="160" t="s">
        <v>3</v>
      </c>
      <c r="E3" s="160" t="s">
        <v>9</v>
      </c>
      <c r="F3" s="160" t="s">
        <v>10</v>
      </c>
      <c r="G3" s="160" t="s">
        <v>11</v>
      </c>
      <c r="H3" s="160" t="s">
        <v>12</v>
      </c>
      <c r="I3" s="160" t="s">
        <v>0</v>
      </c>
      <c r="J3" s="160" t="s">
        <v>1</v>
      </c>
      <c r="K3" s="160" t="s">
        <v>2</v>
      </c>
      <c r="L3" s="160" t="s">
        <v>3</v>
      </c>
      <c r="M3" s="160" t="s">
        <v>9</v>
      </c>
      <c r="N3" s="160" t="s">
        <v>10</v>
      </c>
      <c r="O3" s="160" t="s">
        <v>11</v>
      </c>
      <c r="P3" s="160" t="s">
        <v>12</v>
      </c>
    </row>
    <row r="4" spans="1:16" ht="12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2" customHeight="1">
      <c r="A5" s="160">
        <v>1</v>
      </c>
      <c r="B5" s="160" t="str">
        <f>VLOOKUP(A5,'пр.взвешивания'!B6:H37,2,FALSE)</f>
        <v>ВИЦИНА Ольга Вячеславовна</v>
      </c>
      <c r="C5" s="160" t="str">
        <f>VLOOKUP(A5,'пр.взвешивания'!B6:H37,3,FALSE)</f>
        <v>09.06.90 мс</v>
      </c>
      <c r="D5" s="160" t="str">
        <f>VLOOKUP(A5,'пр.взвешивания'!B6:H37,4,FALSE)</f>
        <v>ДВФО</v>
      </c>
      <c r="E5" s="167"/>
      <c r="F5" s="168"/>
      <c r="G5" s="169"/>
      <c r="H5" s="160"/>
      <c r="I5" s="199">
        <v>6</v>
      </c>
      <c r="J5" s="199" t="str">
        <f>VLOOKUP(I5,'пр.взвешивания'!B6:H37,2,FALSE)</f>
        <v>БИККУЖИНА Алия Минихановна</v>
      </c>
      <c r="K5" s="199" t="str">
        <f>VLOOKUP(I5,'пр.взвешивания'!B6:H37,3,FALSE)</f>
        <v>08.01.92 мс</v>
      </c>
      <c r="L5" s="199" t="str">
        <f>VLOOKUP(I5,'пр.взвешивания'!B6:H37,4,FALSE)</f>
        <v>ПФО</v>
      </c>
      <c r="M5" s="167"/>
      <c r="N5" s="168"/>
      <c r="O5" s="169"/>
      <c r="P5" s="160"/>
    </row>
    <row r="6" spans="1:16" ht="12" customHeight="1">
      <c r="A6" s="160"/>
      <c r="B6" s="160"/>
      <c r="C6" s="160"/>
      <c r="D6" s="160"/>
      <c r="E6" s="167"/>
      <c r="F6" s="167"/>
      <c r="G6" s="169"/>
      <c r="H6" s="160"/>
      <c r="I6" s="199"/>
      <c r="J6" s="199"/>
      <c r="K6" s="199"/>
      <c r="L6" s="199"/>
      <c r="M6" s="167"/>
      <c r="N6" s="167"/>
      <c r="O6" s="169"/>
      <c r="P6" s="160"/>
    </row>
    <row r="7" spans="1:16" ht="12" customHeight="1">
      <c r="A7" s="161">
        <v>2</v>
      </c>
      <c r="B7" s="160" t="str">
        <f>VLOOKUP(A7,'пр.взвешивания'!B8:H39,2,FALSE)</f>
        <v>АСАДОВА Айнура Вахидовна</v>
      </c>
      <c r="C7" s="160" t="str">
        <f>VLOOKUP(A7,'пр.взвешивания'!B8:H39,3,FALSE)</f>
        <v>20.08.90 мс</v>
      </c>
      <c r="D7" s="160" t="str">
        <f>VLOOKUP(A7,'пр.взвешивания'!B8:H39,4,FALSE)</f>
        <v>СФО</v>
      </c>
      <c r="E7" s="202"/>
      <c r="F7" s="202"/>
      <c r="G7" s="161"/>
      <c r="H7" s="161"/>
      <c r="I7" s="161">
        <v>7</v>
      </c>
      <c r="J7" s="199" t="str">
        <f>VLOOKUP(I7,'пр.взвешивания'!B8:H39,2,FALSE)</f>
        <v>БУЗИНА Анна Сергеевна</v>
      </c>
      <c r="K7" s="199" t="str">
        <f>VLOOKUP(I7,'пр.взвешивания'!B8:H39,3,FALSE)</f>
        <v>06.09.89 мс</v>
      </c>
      <c r="L7" s="199" t="str">
        <f>VLOOKUP(I7,'пр.взвешивания'!B8:H39,4,FALSE)</f>
        <v>ДВФО</v>
      </c>
      <c r="M7" s="202"/>
      <c r="N7" s="202"/>
      <c r="O7" s="161"/>
      <c r="P7" s="161"/>
    </row>
    <row r="8" spans="1:16" ht="12" customHeight="1" thickBot="1">
      <c r="A8" s="200"/>
      <c r="B8" s="206"/>
      <c r="C8" s="206"/>
      <c r="D8" s="206"/>
      <c r="E8" s="203"/>
      <c r="F8" s="203"/>
      <c r="G8" s="200"/>
      <c r="H8" s="200"/>
      <c r="I8" s="200"/>
      <c r="J8" s="201"/>
      <c r="K8" s="201"/>
      <c r="L8" s="201"/>
      <c r="M8" s="203"/>
      <c r="N8" s="203"/>
      <c r="O8" s="200"/>
      <c r="P8" s="200"/>
    </row>
    <row r="9" spans="1:16" ht="12" customHeight="1">
      <c r="A9" s="160">
        <v>5</v>
      </c>
      <c r="B9" s="205" t="str">
        <f>VLOOKUP(A9,'пр.взвешивания'!B10:H41,2,FALSE)</f>
        <v>ГРИБОВА Елена Александровна</v>
      </c>
      <c r="C9" s="205" t="str">
        <f>VLOOKUP(A9,'пр.взвешивания'!B10:H41,3,FALSE)</f>
        <v>18.09.94 КМС</v>
      </c>
      <c r="D9" s="205" t="str">
        <f>VLOOKUP(A9,'пр.взвешивания'!B10:H41,4,FALSE)</f>
        <v>ЦФО</v>
      </c>
      <c r="E9" s="167"/>
      <c r="F9" s="168"/>
      <c r="G9" s="169"/>
      <c r="H9" s="160"/>
      <c r="I9" s="160">
        <v>9</v>
      </c>
      <c r="J9" s="204" t="str">
        <f>VLOOKUP(I9,'пр.взвешивания'!B10:H41,2,FALSE)</f>
        <v>ЕВГЕНЬЕВА Валентина Эдуардовна</v>
      </c>
      <c r="K9" s="204" t="str">
        <f>VLOOKUP(I9,'пр.взвешивания'!B10:H41,3,FALSE)</f>
        <v>28.08.91 мс</v>
      </c>
      <c r="L9" s="204" t="str">
        <f>VLOOKUP(I9,'пр.взвешивания'!B10:H41,4,FALSE)</f>
        <v>ЮФО</v>
      </c>
      <c r="M9" s="167"/>
      <c r="N9" s="168"/>
      <c r="O9" s="169"/>
      <c r="P9" s="160"/>
    </row>
    <row r="10" spans="1:16" ht="12" customHeight="1">
      <c r="A10" s="160"/>
      <c r="B10" s="160"/>
      <c r="C10" s="160"/>
      <c r="D10" s="160"/>
      <c r="E10" s="167"/>
      <c r="F10" s="167"/>
      <c r="G10" s="169"/>
      <c r="H10" s="160"/>
      <c r="I10" s="160"/>
      <c r="J10" s="199"/>
      <c r="K10" s="199"/>
      <c r="L10" s="199"/>
      <c r="M10" s="167"/>
      <c r="N10" s="167"/>
      <c r="O10" s="169"/>
      <c r="P10" s="160"/>
    </row>
    <row r="11" spans="1:16" ht="12" customHeight="1">
      <c r="A11" s="161">
        <v>4</v>
      </c>
      <c r="B11" s="160" t="str">
        <f>VLOOKUP(A11,'пр.взвешивания'!B12:H43,2,FALSE)</f>
        <v>МИРЗОЯН Сусанна Кареновна</v>
      </c>
      <c r="C11" s="160" t="str">
        <f>VLOOKUP(A11,'пр.взвешивания'!B12:H43,3,FALSE)</f>
        <v>20.01.86 ЗМС</v>
      </c>
      <c r="D11" s="160" t="str">
        <f>VLOOKUP(A11,'пр.взвешивания'!B12:H43,4,FALSE)</f>
        <v>ПФО</v>
      </c>
      <c r="E11" s="202"/>
      <c r="F11" s="202"/>
      <c r="G11" s="161"/>
      <c r="H11" s="161"/>
      <c r="I11" s="161">
        <v>8</v>
      </c>
      <c r="J11" s="199" t="str">
        <f>VLOOKUP(I11,'пр.взвешивания'!B12:H43,2,FALSE)</f>
        <v>МИТИНА Ольга Александровна</v>
      </c>
      <c r="K11" s="199" t="str">
        <f>VLOOKUP(I11,'пр.взвешивания'!B12:H43,3,FALSE)</f>
        <v>08.07.94 мс</v>
      </c>
      <c r="L11" s="199" t="str">
        <f>VLOOKUP(I11,'пр.взвешивания'!B12:H43,4,FALSE)</f>
        <v>ДВФО</v>
      </c>
      <c r="M11" s="202"/>
      <c r="N11" s="202"/>
      <c r="O11" s="161"/>
      <c r="P11" s="161"/>
    </row>
    <row r="12" spans="1:16" ht="12" customHeight="1" thickBot="1">
      <c r="A12" s="200"/>
      <c r="B12" s="206"/>
      <c r="C12" s="206"/>
      <c r="D12" s="206"/>
      <c r="E12" s="203"/>
      <c r="F12" s="203"/>
      <c r="G12" s="200"/>
      <c r="H12" s="200"/>
      <c r="I12" s="200"/>
      <c r="J12" s="201"/>
      <c r="K12" s="201"/>
      <c r="L12" s="201"/>
      <c r="M12" s="203"/>
      <c r="N12" s="203"/>
      <c r="O12" s="200"/>
      <c r="P12" s="200"/>
    </row>
    <row r="13" spans="1:8" ht="12" customHeight="1">
      <c r="A13" s="209">
        <v>3</v>
      </c>
      <c r="B13" s="205" t="str">
        <f>VLOOKUP(A13,'пр.взвешивания'!B1:H45,2,FALSE)</f>
        <v>БЕЛЫХ Анастасия Олеговна</v>
      </c>
      <c r="C13" s="205" t="str">
        <f>VLOOKUP(A13,'пр.взвешивания'!B1:H45,3,FALSE)</f>
        <v>25.07 92  кмс</v>
      </c>
      <c r="D13" s="205" t="str">
        <f>VLOOKUP(A13,'пр.взвешивания'!B1:H45,4,FALSE)</f>
        <v>ПФО</v>
      </c>
      <c r="E13" s="209" t="s">
        <v>28</v>
      </c>
      <c r="F13" s="210"/>
      <c r="G13" s="209"/>
      <c r="H13" s="209"/>
    </row>
    <row r="14" spans="1:8" ht="12" customHeight="1" thickBot="1">
      <c r="A14" s="200"/>
      <c r="B14" s="206"/>
      <c r="C14" s="206"/>
      <c r="D14" s="206"/>
      <c r="E14" s="200"/>
      <c r="F14" s="203"/>
      <c r="G14" s="200"/>
      <c r="H14" s="200"/>
    </row>
    <row r="15" spans="1:10" ht="12" customHeight="1">
      <c r="A15" s="31"/>
      <c r="B15" s="4"/>
      <c r="C15" s="31"/>
      <c r="D15" s="31"/>
      <c r="E15" s="31"/>
      <c r="F15" s="31"/>
      <c r="G15" s="31"/>
      <c r="H15" s="31"/>
      <c r="J15" s="4"/>
    </row>
    <row r="16" spans="1:9" ht="12" customHeight="1">
      <c r="A16" s="207" t="s">
        <v>7</v>
      </c>
      <c r="B16" s="31"/>
      <c r="C16" s="31"/>
      <c r="D16" s="31"/>
      <c r="E16" s="66"/>
      <c r="F16" s="31"/>
      <c r="G16" s="31"/>
      <c r="H16" s="31"/>
      <c r="I16" s="211" t="s">
        <v>8</v>
      </c>
    </row>
    <row r="17" spans="1:13" ht="12" customHeight="1">
      <c r="A17" s="208"/>
      <c r="B17" s="4" t="s">
        <v>14</v>
      </c>
      <c r="C17" s="31"/>
      <c r="D17" s="31"/>
      <c r="E17" s="66" t="str">
        <f>E2</f>
        <v>в.к. 56    кг</v>
      </c>
      <c r="F17" s="31"/>
      <c r="G17" s="31"/>
      <c r="H17" s="31"/>
      <c r="I17" s="212"/>
      <c r="J17" s="4" t="s">
        <v>14</v>
      </c>
      <c r="M17" s="66" t="str">
        <f>M2</f>
        <v>в.к. 56    кг</v>
      </c>
    </row>
    <row r="18" spans="1:16" ht="12" customHeight="1">
      <c r="A18" s="160">
        <v>1</v>
      </c>
      <c r="B18" s="160" t="str">
        <f>VLOOKUP(A18,'пр.взвешивания'!B1:H50,2,FALSE)</f>
        <v>ВИЦИНА Ольга Вячеславовна</v>
      </c>
      <c r="C18" s="160" t="str">
        <f>VLOOKUP(A18,'пр.взвешивания'!B1:H50,3,FALSE)</f>
        <v>09.06.90 мс</v>
      </c>
      <c r="D18" s="160" t="str">
        <f>VLOOKUP(A18,'пр.взвешивания'!B1:H50,4,FALSE)</f>
        <v>ДВФО</v>
      </c>
      <c r="E18" s="167"/>
      <c r="F18" s="168"/>
      <c r="G18" s="169"/>
      <c r="H18" s="160"/>
      <c r="I18" s="199">
        <v>6</v>
      </c>
      <c r="J18" s="199" t="str">
        <f>VLOOKUP(I18,'пр.взвешивания'!B1:H50,2,FALSE)</f>
        <v>БИККУЖИНА Алия Минихановна</v>
      </c>
      <c r="K18" s="199" t="str">
        <f>VLOOKUP(I18,'пр.взвешивания'!B1:H50,3,FALSE)</f>
        <v>08.01.92 мс</v>
      </c>
      <c r="L18" s="199" t="str">
        <f>VLOOKUP(I18,'пр.взвешивания'!B1:H50,4,FALSE)</f>
        <v>ПФО</v>
      </c>
      <c r="M18" s="167"/>
      <c r="N18" s="168"/>
      <c r="O18" s="169"/>
      <c r="P18" s="160"/>
    </row>
    <row r="19" spans="1:16" ht="12" customHeight="1">
      <c r="A19" s="160"/>
      <c r="B19" s="160"/>
      <c r="C19" s="160"/>
      <c r="D19" s="160"/>
      <c r="E19" s="167"/>
      <c r="F19" s="167"/>
      <c r="G19" s="169"/>
      <c r="H19" s="160"/>
      <c r="I19" s="199"/>
      <c r="J19" s="199"/>
      <c r="K19" s="199"/>
      <c r="L19" s="199"/>
      <c r="M19" s="167"/>
      <c r="N19" s="167"/>
      <c r="O19" s="169"/>
      <c r="P19" s="160"/>
    </row>
    <row r="20" spans="1:16" ht="12" customHeight="1">
      <c r="A20" s="161">
        <v>3</v>
      </c>
      <c r="B20" s="160" t="str">
        <f>VLOOKUP(A20,'пр.взвешивания'!B2:H52,2,FALSE)</f>
        <v>БЕЛЫХ Анастасия Олеговна</v>
      </c>
      <c r="C20" s="160" t="str">
        <f>VLOOKUP(A20,'пр.взвешивания'!B2:H52,3,FALSE)</f>
        <v>25.07 92  кмс</v>
      </c>
      <c r="D20" s="160" t="str">
        <f>VLOOKUP(A20,'пр.взвешивания'!B2:H52,4,FALSE)</f>
        <v>ПФО</v>
      </c>
      <c r="E20" s="202"/>
      <c r="F20" s="202"/>
      <c r="G20" s="161"/>
      <c r="H20" s="161"/>
      <c r="I20" s="161">
        <v>8</v>
      </c>
      <c r="J20" s="199" t="str">
        <f>VLOOKUP(I20,'пр.взвешивания'!B2:H52,2,FALSE)</f>
        <v>МИТИНА Ольга Александровна</v>
      </c>
      <c r="K20" s="199" t="str">
        <f>VLOOKUP(I20,'пр.взвешивания'!B2:H52,3,FALSE)</f>
        <v>08.07.94 мс</v>
      </c>
      <c r="L20" s="199" t="str">
        <f>VLOOKUP(I20,'пр.взвешивания'!B2:H52,4,FALSE)</f>
        <v>ДВФО</v>
      </c>
      <c r="M20" s="202"/>
      <c r="N20" s="202"/>
      <c r="O20" s="161"/>
      <c r="P20" s="161"/>
    </row>
    <row r="21" spans="1:16" ht="12" customHeight="1" thickBot="1">
      <c r="A21" s="200"/>
      <c r="B21" s="206"/>
      <c r="C21" s="206"/>
      <c r="D21" s="206"/>
      <c r="E21" s="203"/>
      <c r="F21" s="203"/>
      <c r="G21" s="200"/>
      <c r="H21" s="200"/>
      <c r="I21" s="200"/>
      <c r="J21" s="201"/>
      <c r="K21" s="201"/>
      <c r="L21" s="201"/>
      <c r="M21" s="203"/>
      <c r="N21" s="203"/>
      <c r="O21" s="200"/>
      <c r="P21" s="200"/>
    </row>
    <row r="22" spans="1:16" ht="12" customHeight="1">
      <c r="A22" s="160">
        <v>2</v>
      </c>
      <c r="B22" s="205" t="str">
        <f>VLOOKUP(A22,'пр.взвешивания'!B2:H54,2,FALSE)</f>
        <v>АСАДОВА Айнура Вахидовна</v>
      </c>
      <c r="C22" s="205" t="str">
        <f>VLOOKUP(A22,'пр.взвешивания'!B2:H54,3,FALSE)</f>
        <v>20.08.90 мс</v>
      </c>
      <c r="D22" s="205" t="str">
        <f>VLOOKUP(A22,'пр.взвешивания'!B2:H54,4,FALSE)</f>
        <v>СФО</v>
      </c>
      <c r="E22" s="167"/>
      <c r="F22" s="168"/>
      <c r="G22" s="169"/>
      <c r="H22" s="160"/>
      <c r="I22" s="160">
        <v>7</v>
      </c>
      <c r="J22" s="204" t="str">
        <f>VLOOKUP(I22,'пр.взвешивания'!B2:H54,2,FALSE)</f>
        <v>БУЗИНА Анна Сергеевна</v>
      </c>
      <c r="K22" s="204" t="str">
        <f>VLOOKUP(I22,'пр.взвешивания'!B2:H54,3,FALSE)</f>
        <v>06.09.89 мс</v>
      </c>
      <c r="L22" s="204" t="str">
        <f>VLOOKUP(I22,'пр.взвешивания'!B2:H54,4,FALSE)</f>
        <v>ДВФО</v>
      </c>
      <c r="M22" s="167"/>
      <c r="N22" s="168"/>
      <c r="O22" s="169"/>
      <c r="P22" s="160"/>
    </row>
    <row r="23" spans="1:16" ht="12" customHeight="1">
      <c r="A23" s="160"/>
      <c r="B23" s="160"/>
      <c r="C23" s="160"/>
      <c r="D23" s="160"/>
      <c r="E23" s="167"/>
      <c r="F23" s="167"/>
      <c r="G23" s="169"/>
      <c r="H23" s="160"/>
      <c r="I23" s="160"/>
      <c r="J23" s="199"/>
      <c r="K23" s="199"/>
      <c r="L23" s="199"/>
      <c r="M23" s="167"/>
      <c r="N23" s="167"/>
      <c r="O23" s="169"/>
      <c r="P23" s="160"/>
    </row>
    <row r="24" spans="1:16" ht="12" customHeight="1">
      <c r="A24" s="161">
        <v>4</v>
      </c>
      <c r="B24" s="160" t="str">
        <f>VLOOKUP(A24,'пр.взвешивания'!B2:H56,2,FALSE)</f>
        <v>МИРЗОЯН Сусанна Кареновна</v>
      </c>
      <c r="C24" s="160" t="str">
        <f>VLOOKUP(A24,'пр.взвешивания'!B2:H56,3,FALSE)</f>
        <v>20.01.86 ЗМС</v>
      </c>
      <c r="D24" s="160" t="str">
        <f>VLOOKUP(A24,'пр.взвешивания'!B2:H56,4,FALSE)</f>
        <v>ПФО</v>
      </c>
      <c r="E24" s="202"/>
      <c r="F24" s="202"/>
      <c r="G24" s="161"/>
      <c r="H24" s="161"/>
      <c r="I24" s="161">
        <v>9</v>
      </c>
      <c r="J24" s="199" t="str">
        <f>VLOOKUP(I24,'пр.взвешивания'!B2:H56,2,FALSE)</f>
        <v>ЕВГЕНЬЕВА Валентина Эдуардовна</v>
      </c>
      <c r="K24" s="199" t="str">
        <f>VLOOKUP(I24,'пр.взвешивания'!B2:H56,3,FALSE)</f>
        <v>28.08.91 мс</v>
      </c>
      <c r="L24" s="199" t="str">
        <f>VLOOKUP(I24,'пр.взвешивания'!B2:H56,4,FALSE)</f>
        <v>ЮФО</v>
      </c>
      <c r="M24" s="202"/>
      <c r="N24" s="202"/>
      <c r="O24" s="161"/>
      <c r="P24" s="161"/>
    </row>
    <row r="25" spans="1:16" ht="12" customHeight="1" thickBot="1">
      <c r="A25" s="200"/>
      <c r="B25" s="206"/>
      <c r="C25" s="206"/>
      <c r="D25" s="206"/>
      <c r="E25" s="203"/>
      <c r="F25" s="203"/>
      <c r="G25" s="200"/>
      <c r="H25" s="200"/>
      <c r="I25" s="200"/>
      <c r="J25" s="201"/>
      <c r="K25" s="201"/>
      <c r="L25" s="201"/>
      <c r="M25" s="203"/>
      <c r="N25" s="203"/>
      <c r="O25" s="200"/>
      <c r="P25" s="200"/>
    </row>
    <row r="26" spans="1:8" ht="12" customHeight="1">
      <c r="A26" s="161">
        <v>5</v>
      </c>
      <c r="B26" s="205" t="str">
        <f>VLOOKUP(A26,'пр.взвешивания'!B14:H58,2,FALSE)</f>
        <v>ГРИБОВА Елена Александровна</v>
      </c>
      <c r="C26" s="205" t="str">
        <f>VLOOKUP(A26,'пр.взвешивания'!B1:H58,3,FALSE)</f>
        <v>18.09.94 КМС</v>
      </c>
      <c r="D26" s="205" t="str">
        <f>VLOOKUP(A26,'пр.взвешивания'!B14:H58,4,FALSE)</f>
        <v>ЦФО</v>
      </c>
      <c r="E26" s="161" t="s">
        <v>28</v>
      </c>
      <c r="F26" s="202"/>
      <c r="G26" s="161"/>
      <c r="H26" s="161"/>
    </row>
    <row r="27" spans="1:8" ht="12" customHeight="1" thickBot="1">
      <c r="A27" s="200"/>
      <c r="B27" s="206"/>
      <c r="C27" s="206"/>
      <c r="D27" s="206"/>
      <c r="E27" s="200"/>
      <c r="F27" s="203"/>
      <c r="G27" s="200"/>
      <c r="H27" s="200"/>
    </row>
    <row r="28" spans="1:8" ht="12" customHeight="1">
      <c r="A28" s="31"/>
      <c r="B28" s="31"/>
      <c r="C28" s="31"/>
      <c r="D28" s="31"/>
      <c r="E28" s="31"/>
      <c r="F28" s="31"/>
      <c r="G28" s="31"/>
      <c r="H28" s="31"/>
    </row>
    <row r="29" spans="1:9" ht="12.75" customHeight="1">
      <c r="A29" s="207" t="s">
        <v>7</v>
      </c>
      <c r="B29" s="31"/>
      <c r="C29" s="31"/>
      <c r="D29" s="31"/>
      <c r="E29" s="31"/>
      <c r="F29" s="31"/>
      <c r="G29" s="31"/>
      <c r="H29" s="31"/>
      <c r="I29" s="211" t="s">
        <v>8</v>
      </c>
    </row>
    <row r="30" spans="1:13" ht="15.75">
      <c r="A30" s="208"/>
      <c r="B30" s="4" t="s">
        <v>15</v>
      </c>
      <c r="C30" s="31"/>
      <c r="D30" s="31"/>
      <c r="E30" s="66" t="str">
        <f>E17</f>
        <v>в.к. 56    кг</v>
      </c>
      <c r="F30" s="31"/>
      <c r="G30" s="31"/>
      <c r="H30" s="31"/>
      <c r="I30" s="212"/>
      <c r="J30" s="4" t="s">
        <v>15</v>
      </c>
      <c r="M30" s="66" t="str">
        <f>M17</f>
        <v>в.к. 56    кг</v>
      </c>
    </row>
    <row r="31" spans="1:16" ht="12.75" customHeight="1">
      <c r="A31" s="160">
        <v>1</v>
      </c>
      <c r="B31" s="160" t="str">
        <f>VLOOKUP(A31,'пр.взвешивания'!B1:H63,2,FALSE)</f>
        <v>ВИЦИНА Ольга Вячеславовна</v>
      </c>
      <c r="C31" s="160" t="str">
        <f>VLOOKUP(A31,'пр.взвешивания'!B1:H63,3,FALSE)</f>
        <v>09.06.90 мс</v>
      </c>
      <c r="D31" s="160" t="str">
        <f>VLOOKUP(A31,'пр.взвешивания'!B1:H63,4,FALSE)</f>
        <v>ДВФО</v>
      </c>
      <c r="E31" s="167"/>
      <c r="F31" s="168"/>
      <c r="G31" s="169"/>
      <c r="H31" s="160"/>
      <c r="I31" s="199">
        <v>6</v>
      </c>
      <c r="J31" s="199" t="str">
        <f>VLOOKUP(I31,'пр.взвешивания'!B3:H63,2,FALSE)</f>
        <v>БИККУЖИНА Алия Минихановна</v>
      </c>
      <c r="K31" s="199" t="str">
        <f>VLOOKUP(I31,'пр.взвешивания'!B3:H63,3,FALSE)</f>
        <v>08.01.92 мс</v>
      </c>
      <c r="L31" s="199" t="str">
        <f>VLOOKUP(I31,'пр.взвешивания'!B3:H63,4,FALSE)</f>
        <v>ПФО</v>
      </c>
      <c r="M31" s="167"/>
      <c r="N31" s="168"/>
      <c r="O31" s="169"/>
      <c r="P31" s="160"/>
    </row>
    <row r="32" spans="1:16" ht="12.75">
      <c r="A32" s="160"/>
      <c r="B32" s="160"/>
      <c r="C32" s="160"/>
      <c r="D32" s="160"/>
      <c r="E32" s="167"/>
      <c r="F32" s="167"/>
      <c r="G32" s="169"/>
      <c r="H32" s="160"/>
      <c r="I32" s="199"/>
      <c r="J32" s="199"/>
      <c r="K32" s="199"/>
      <c r="L32" s="199"/>
      <c r="M32" s="167"/>
      <c r="N32" s="167"/>
      <c r="O32" s="169"/>
      <c r="P32" s="160"/>
    </row>
    <row r="33" spans="1:16" ht="12.75" customHeight="1">
      <c r="A33" s="161">
        <v>4</v>
      </c>
      <c r="B33" s="160" t="str">
        <f>VLOOKUP(A33,'пр.взвешивания'!B1:H65,2,FALSE)</f>
        <v>МИРЗОЯН Сусанна Кареновна</v>
      </c>
      <c r="C33" s="160" t="str">
        <f>VLOOKUP(A33,'пр.взвешивания'!B1:H65,3,FALSE)</f>
        <v>20.01.86 ЗМС</v>
      </c>
      <c r="D33" s="160" t="str">
        <f>VLOOKUP(A33,'пр.взвешивания'!B1:H65,4,FALSE)</f>
        <v>ПФО</v>
      </c>
      <c r="E33" s="202"/>
      <c r="F33" s="202"/>
      <c r="G33" s="161"/>
      <c r="H33" s="161"/>
      <c r="I33" s="161">
        <v>9</v>
      </c>
      <c r="J33" s="199" t="str">
        <f>VLOOKUP(I33,'пр.взвешивания'!B3:H65,2,FALSE)</f>
        <v>ЕВГЕНЬЕВА Валентина Эдуардовна</v>
      </c>
      <c r="K33" s="199" t="str">
        <f>VLOOKUP(I33,'пр.взвешивания'!B3:H65,3,FALSE)</f>
        <v>28.08.91 мс</v>
      </c>
      <c r="L33" s="199" t="str">
        <f>VLOOKUP(I33,'пр.взвешивания'!B3:H65,4,FALSE)</f>
        <v>ЮФО</v>
      </c>
      <c r="M33" s="202"/>
      <c r="N33" s="202"/>
      <c r="O33" s="161"/>
      <c r="P33" s="161"/>
    </row>
    <row r="34" spans="1:16" ht="13.5" thickBot="1">
      <c r="A34" s="200"/>
      <c r="B34" s="206"/>
      <c r="C34" s="206"/>
      <c r="D34" s="206"/>
      <c r="E34" s="203"/>
      <c r="F34" s="203"/>
      <c r="G34" s="200"/>
      <c r="H34" s="200"/>
      <c r="I34" s="200"/>
      <c r="J34" s="201"/>
      <c r="K34" s="201"/>
      <c r="L34" s="201"/>
      <c r="M34" s="203"/>
      <c r="N34" s="203"/>
      <c r="O34" s="200"/>
      <c r="P34" s="200"/>
    </row>
    <row r="35" spans="1:16" ht="12.75" customHeight="1">
      <c r="A35" s="160">
        <v>3</v>
      </c>
      <c r="B35" s="205" t="str">
        <f>VLOOKUP(A35,'пр.взвешивания'!B1:H67,2,FALSE)</f>
        <v>БЕЛЫХ Анастасия Олеговна</v>
      </c>
      <c r="C35" s="205" t="str">
        <f>VLOOKUP(A35,'пр.взвешивания'!B1:H67,3,FALSE)</f>
        <v>25.07 92  кмс</v>
      </c>
      <c r="D35" s="205" t="str">
        <f>VLOOKUP(A35,'пр.взвешивания'!B1:H67,4,FALSE)</f>
        <v>ПФО</v>
      </c>
      <c r="E35" s="167"/>
      <c r="F35" s="168"/>
      <c r="G35" s="169"/>
      <c r="H35" s="160"/>
      <c r="I35" s="160">
        <v>8</v>
      </c>
      <c r="J35" s="204" t="str">
        <f>VLOOKUP(I35,'пр.взвешивания'!B3:H67,2,FALSE)</f>
        <v>МИТИНА Ольга Александровна</v>
      </c>
      <c r="K35" s="204" t="str">
        <f>VLOOKUP(I35,'пр.взвешивания'!B3:H67,3,FALSE)</f>
        <v>08.07.94 мс</v>
      </c>
      <c r="L35" s="204" t="str">
        <f>VLOOKUP(I35,'пр.взвешивания'!B3:H67,4,FALSE)</f>
        <v>ДВФО</v>
      </c>
      <c r="M35" s="167"/>
      <c r="N35" s="168"/>
      <c r="O35" s="169"/>
      <c r="P35" s="160"/>
    </row>
    <row r="36" spans="1:16" ht="12.75" customHeight="1">
      <c r="A36" s="160"/>
      <c r="B36" s="160"/>
      <c r="C36" s="160"/>
      <c r="D36" s="160"/>
      <c r="E36" s="167"/>
      <c r="F36" s="167"/>
      <c r="G36" s="169"/>
      <c r="H36" s="160"/>
      <c r="I36" s="160"/>
      <c r="J36" s="199"/>
      <c r="K36" s="199"/>
      <c r="L36" s="199"/>
      <c r="M36" s="167"/>
      <c r="N36" s="167"/>
      <c r="O36" s="169"/>
      <c r="P36" s="160"/>
    </row>
    <row r="37" spans="1:16" ht="12.75" customHeight="1">
      <c r="A37" s="161">
        <v>5</v>
      </c>
      <c r="B37" s="160" t="str">
        <f>VLOOKUP(A37,'пр.взвешивания'!B1:H69,2,FALSE)</f>
        <v>ГРИБОВА Елена Александровна</v>
      </c>
      <c r="C37" s="160" t="str">
        <f>VLOOKUP(A37,'пр.взвешивания'!B1:H69,3,FALSE)</f>
        <v>18.09.94 КМС</v>
      </c>
      <c r="D37" s="160" t="str">
        <f>VLOOKUP(A37,'пр.взвешивания'!B1:H69,4,FALSE)</f>
        <v>ЦФО</v>
      </c>
      <c r="E37" s="202"/>
      <c r="F37" s="202"/>
      <c r="G37" s="161"/>
      <c r="H37" s="161"/>
      <c r="I37" s="161">
        <v>7</v>
      </c>
      <c r="J37" s="199" t="str">
        <f>VLOOKUP(I37,'пр.взвешивания'!B3:H69,2,FALSE)</f>
        <v>БУЗИНА Анна Сергеевна</v>
      </c>
      <c r="K37" s="199" t="str">
        <f>VLOOKUP(I37,'пр.взвешивания'!B3:H69,3,FALSE)</f>
        <v>06.09.89 мс</v>
      </c>
      <c r="L37" s="199" t="str">
        <f>VLOOKUP(I37,'пр.взвешивания'!B3:H69,4,FALSE)</f>
        <v>ДВФО</v>
      </c>
      <c r="M37" s="202"/>
      <c r="N37" s="202"/>
      <c r="O37" s="161"/>
      <c r="P37" s="161"/>
    </row>
    <row r="38" spans="1:16" ht="12.75" customHeight="1" thickBot="1">
      <c r="A38" s="200"/>
      <c r="B38" s="206"/>
      <c r="C38" s="206"/>
      <c r="D38" s="206"/>
      <c r="E38" s="203"/>
      <c r="F38" s="203"/>
      <c r="G38" s="200"/>
      <c r="H38" s="200"/>
      <c r="I38" s="200"/>
      <c r="J38" s="201"/>
      <c r="K38" s="201"/>
      <c r="L38" s="201"/>
      <c r="M38" s="203"/>
      <c r="N38" s="203"/>
      <c r="O38" s="200"/>
      <c r="P38" s="200"/>
    </row>
    <row r="39" spans="1:8" ht="12.75" customHeight="1">
      <c r="A39" s="161">
        <v>2</v>
      </c>
      <c r="B39" s="205" t="str">
        <f>VLOOKUP(A39,'пр.взвешивания'!B2:H71,2,FALSE)</f>
        <v>АСАДОВА Айнура Вахидовна</v>
      </c>
      <c r="C39" s="205" t="str">
        <f>VLOOKUP(A39,'пр.взвешивания'!B1:H71,3,FALSE)</f>
        <v>20.08.90 мс</v>
      </c>
      <c r="D39" s="205" t="str">
        <f>VLOOKUP(A39,'пр.взвешивания'!B2:H71,4,FALSE)</f>
        <v>СФО</v>
      </c>
      <c r="E39" s="161" t="s">
        <v>28</v>
      </c>
      <c r="F39" s="202"/>
      <c r="G39" s="161"/>
      <c r="H39" s="161"/>
    </row>
    <row r="40" spans="1:8" ht="12.75" customHeight="1" thickBot="1">
      <c r="A40" s="200"/>
      <c r="B40" s="206"/>
      <c r="C40" s="206"/>
      <c r="D40" s="206"/>
      <c r="E40" s="200"/>
      <c r="F40" s="203"/>
      <c r="G40" s="200"/>
      <c r="H40" s="200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 customHeight="1">
      <c r="A42" s="207" t="s">
        <v>7</v>
      </c>
      <c r="B42" s="31"/>
      <c r="C42" s="31"/>
      <c r="D42" s="31"/>
      <c r="E42" s="31"/>
      <c r="F42" s="31"/>
      <c r="G42" s="31"/>
      <c r="H42" s="31"/>
    </row>
    <row r="43" spans="1:8" ht="15.75">
      <c r="A43" s="208"/>
      <c r="B43" s="4" t="s">
        <v>22</v>
      </c>
      <c r="C43" s="31"/>
      <c r="D43" s="31"/>
      <c r="E43" s="66" t="str">
        <f>E30</f>
        <v>в.к. 56    кг</v>
      </c>
      <c r="F43" s="31"/>
      <c r="G43" s="31"/>
      <c r="H43" s="31"/>
    </row>
    <row r="44" spans="1:8" ht="12.75" customHeight="1">
      <c r="A44" s="160">
        <v>1</v>
      </c>
      <c r="B44" s="160" t="str">
        <f>VLOOKUP(A44,'пр.взвешивания'!B4:H76,2,FALSE)</f>
        <v>ВИЦИНА Ольга Вячеславовна</v>
      </c>
      <c r="C44" s="160" t="str">
        <f>VLOOKUP(A44,'пр.взвешивания'!B4:H76,3,FALSE)</f>
        <v>09.06.90 мс</v>
      </c>
      <c r="D44" s="160" t="str">
        <f>VLOOKUP(A44,'пр.взвешивания'!B4:H76,4,FALSE)</f>
        <v>ДВФО</v>
      </c>
      <c r="E44" s="167"/>
      <c r="F44" s="168"/>
      <c r="G44" s="169"/>
      <c r="H44" s="160"/>
    </row>
    <row r="45" spans="1:8" ht="12.75">
      <c r="A45" s="160"/>
      <c r="B45" s="160"/>
      <c r="C45" s="160"/>
      <c r="D45" s="160"/>
      <c r="E45" s="167"/>
      <c r="F45" s="167"/>
      <c r="G45" s="169"/>
      <c r="H45" s="160"/>
    </row>
    <row r="46" spans="1:8" ht="12.75" customHeight="1">
      <c r="A46" s="161">
        <v>5</v>
      </c>
      <c r="B46" s="160" t="str">
        <f>VLOOKUP(A46,'пр.взвешивания'!B4:H78,2,FALSE)</f>
        <v>ГРИБОВА Елена Александровна</v>
      </c>
      <c r="C46" s="160" t="str">
        <f>VLOOKUP(A46,'пр.взвешивания'!B4:H78,3,FALSE)</f>
        <v>18.09.94 КМС</v>
      </c>
      <c r="D46" s="160" t="str">
        <f>VLOOKUP(A46,'пр.взвешивания'!B4:H78,4,FALSE)</f>
        <v>ЦФО</v>
      </c>
      <c r="E46" s="202"/>
      <c r="F46" s="202"/>
      <c r="G46" s="161"/>
      <c r="H46" s="161"/>
    </row>
    <row r="47" spans="1:8" ht="12.75" customHeight="1" thickBot="1">
      <c r="A47" s="200"/>
      <c r="B47" s="206"/>
      <c r="C47" s="206"/>
      <c r="D47" s="206"/>
      <c r="E47" s="203"/>
      <c r="F47" s="203"/>
      <c r="G47" s="200"/>
      <c r="H47" s="200"/>
    </row>
    <row r="48" spans="1:8" ht="12.75" customHeight="1">
      <c r="A48" s="160">
        <v>3</v>
      </c>
      <c r="B48" s="205" t="str">
        <f>VLOOKUP(A48,'пр.взвешивания'!B4:H80,2,FALSE)</f>
        <v>БЕЛЫХ Анастасия Олеговна</v>
      </c>
      <c r="C48" s="205" t="str">
        <f>VLOOKUP(A48,'пр.взвешивания'!B4:H80,3,FALSE)</f>
        <v>25.07 92  кмс</v>
      </c>
      <c r="D48" s="205" t="str">
        <f>VLOOKUP(A48,'пр.взвешивания'!B4:H80,4,FALSE)</f>
        <v>ПФО</v>
      </c>
      <c r="E48" s="167"/>
      <c r="F48" s="168"/>
      <c r="G48" s="169"/>
      <c r="H48" s="160"/>
    </row>
    <row r="49" spans="1:8" ht="12.75" customHeight="1">
      <c r="A49" s="160"/>
      <c r="B49" s="160"/>
      <c r="C49" s="160"/>
      <c r="D49" s="160"/>
      <c r="E49" s="167"/>
      <c r="F49" s="167"/>
      <c r="G49" s="169"/>
      <c r="H49" s="160"/>
    </row>
    <row r="50" spans="1:8" ht="12.75" customHeight="1">
      <c r="A50" s="161">
        <v>2</v>
      </c>
      <c r="B50" s="160" t="str">
        <f>VLOOKUP(A50,'пр.взвешивания'!B5:H82,2,FALSE)</f>
        <v>АСАДОВА Айнура Вахидовна</v>
      </c>
      <c r="C50" s="160" t="str">
        <f>VLOOKUP(A50,'пр.взвешивания'!B5:H82,3,FALSE)</f>
        <v>20.08.90 мс</v>
      </c>
      <c r="D50" s="160" t="str">
        <f>VLOOKUP(A50,'пр.взвешивания'!B5:H82,4,FALSE)</f>
        <v>СФО</v>
      </c>
      <c r="E50" s="202"/>
      <c r="F50" s="202"/>
      <c r="G50" s="161"/>
      <c r="H50" s="161"/>
    </row>
    <row r="51" spans="1:8" ht="12.75" customHeight="1" thickBot="1">
      <c r="A51" s="200"/>
      <c r="B51" s="206"/>
      <c r="C51" s="206"/>
      <c r="D51" s="206"/>
      <c r="E51" s="203"/>
      <c r="F51" s="203"/>
      <c r="G51" s="200"/>
      <c r="H51" s="200"/>
    </row>
    <row r="52" spans="1:8" ht="12.75" customHeight="1">
      <c r="A52" s="161">
        <v>4</v>
      </c>
      <c r="B52" s="205" t="str">
        <f>VLOOKUP(A52,'пр.взвешивания'!B4:H84,2,FALSE)</f>
        <v>МИРЗОЯН Сусанна Кареновна</v>
      </c>
      <c r="C52" s="205" t="str">
        <f>VLOOKUP(A52,'пр.взвешивания'!B4:H84,3,FALSE)</f>
        <v>20.01.86 ЗМС</v>
      </c>
      <c r="D52" s="205" t="str">
        <f>VLOOKUP(A52,'пр.взвешивания'!B4:H84,4,FALSE)</f>
        <v>ПФО</v>
      </c>
      <c r="E52" s="161" t="s">
        <v>28</v>
      </c>
      <c r="F52" s="202"/>
      <c r="G52" s="161"/>
      <c r="H52" s="161"/>
    </row>
    <row r="53" spans="1:8" ht="12.75" customHeight="1" thickBot="1">
      <c r="A53" s="200"/>
      <c r="B53" s="206"/>
      <c r="C53" s="206"/>
      <c r="D53" s="206"/>
      <c r="E53" s="200"/>
      <c r="F53" s="203"/>
      <c r="G53" s="200"/>
      <c r="H53" s="200"/>
    </row>
    <row r="54" spans="1:8" ht="23.25" customHeight="1">
      <c r="A54" s="38" t="s">
        <v>7</v>
      </c>
      <c r="B54" s="4" t="s">
        <v>23</v>
      </c>
      <c r="C54" s="31"/>
      <c r="D54" s="31"/>
      <c r="E54" s="66" t="str">
        <f>E43</f>
        <v>в.к. 56    кг</v>
      </c>
      <c r="F54" s="31"/>
      <c r="G54" s="31"/>
      <c r="H54" s="31"/>
    </row>
    <row r="55" spans="1:8" ht="12.75" customHeight="1">
      <c r="A55" s="160">
        <v>5</v>
      </c>
      <c r="B55" s="160" t="str">
        <f>VLOOKUP(A55,'пр.взвешивания'!B5:H87,2,FALSE)</f>
        <v>ГРИБОВА Елена Александровна</v>
      </c>
      <c r="C55" s="160" t="str">
        <f>VLOOKUP(A55,'пр.взвешивания'!B5:H87,3,FALSE)</f>
        <v>18.09.94 КМС</v>
      </c>
      <c r="D55" s="160" t="str">
        <f>VLOOKUP(A55,'пр.взвешивания'!B5:H87,4,FALSE)</f>
        <v>ЦФО</v>
      </c>
      <c r="E55" s="167"/>
      <c r="F55" s="168"/>
      <c r="G55" s="169"/>
      <c r="H55" s="160"/>
    </row>
    <row r="56" spans="1:8" ht="12.75" customHeight="1">
      <c r="A56" s="160"/>
      <c r="B56" s="160"/>
      <c r="C56" s="160"/>
      <c r="D56" s="160"/>
      <c r="E56" s="167"/>
      <c r="F56" s="167"/>
      <c r="G56" s="169"/>
      <c r="H56" s="160"/>
    </row>
    <row r="57" spans="1:8" ht="12.75" customHeight="1">
      <c r="A57" s="161">
        <v>2</v>
      </c>
      <c r="B57" s="160" t="str">
        <f>VLOOKUP(A57,'пр.взвешивания'!B5:H89,2,FALSE)</f>
        <v>АСАДОВА Айнура Вахидовна</v>
      </c>
      <c r="C57" s="160" t="str">
        <f>VLOOKUP(A57,'пр.взвешивания'!B5:H89,3,FALSE)</f>
        <v>20.08.90 мс</v>
      </c>
      <c r="D57" s="160" t="str">
        <f>VLOOKUP(A57,'пр.взвешивания'!B5:H89,4,FALSE)</f>
        <v>СФО</v>
      </c>
      <c r="E57" s="202"/>
      <c r="F57" s="202"/>
      <c r="G57" s="161"/>
      <c r="H57" s="161"/>
    </row>
    <row r="58" spans="1:8" ht="12.75" customHeight="1" thickBot="1">
      <c r="A58" s="200"/>
      <c r="B58" s="206"/>
      <c r="C58" s="206"/>
      <c r="D58" s="206"/>
      <c r="E58" s="203"/>
      <c r="F58" s="203"/>
      <c r="G58" s="200"/>
      <c r="H58" s="200"/>
    </row>
    <row r="59" spans="1:8" ht="12.75" customHeight="1">
      <c r="A59" s="160">
        <v>4</v>
      </c>
      <c r="B59" s="205" t="str">
        <f>VLOOKUP(A59,'пр.взвешивания'!B6:H91,2,FALSE)</f>
        <v>МИРЗОЯН Сусанна Кареновна</v>
      </c>
      <c r="C59" s="205" t="str">
        <f>VLOOKUP(A59,'пр.взвешивания'!B6:H91,3,FALSE)</f>
        <v>20.01.86 ЗМС</v>
      </c>
      <c r="D59" s="205" t="str">
        <f>VLOOKUP(A59,'пр.взвешивания'!B6:H91,4,FALSE)</f>
        <v>ПФО</v>
      </c>
      <c r="E59" s="167"/>
      <c r="F59" s="168"/>
      <c r="G59" s="169"/>
      <c r="H59" s="160"/>
    </row>
    <row r="60" spans="1:8" ht="12.75" customHeight="1">
      <c r="A60" s="160"/>
      <c r="B60" s="160"/>
      <c r="C60" s="160"/>
      <c r="D60" s="160"/>
      <c r="E60" s="167"/>
      <c r="F60" s="167"/>
      <c r="G60" s="169"/>
      <c r="H60" s="160"/>
    </row>
    <row r="61" spans="1:8" ht="12.75" customHeight="1">
      <c r="A61" s="161">
        <v>3</v>
      </c>
      <c r="B61" s="160" t="str">
        <f>VLOOKUP(A61,'пр.взвешивания'!B6:H93,2,FALSE)</f>
        <v>БЕЛЫХ Анастасия Олеговна</v>
      </c>
      <c r="C61" s="160" t="str">
        <f>VLOOKUP(A61,'пр.взвешивания'!B6:H93,3,FALSE)</f>
        <v>25.07 92  кмс</v>
      </c>
      <c r="D61" s="160" t="str">
        <f>VLOOKUP(A61,'пр.взвешивания'!B6:H93,4,FALSE)</f>
        <v>ПФО</v>
      </c>
      <c r="E61" s="202"/>
      <c r="F61" s="202"/>
      <c r="G61" s="161"/>
      <c r="H61" s="161"/>
    </row>
    <row r="62" spans="1:8" ht="12.75" customHeight="1" thickBot="1">
      <c r="A62" s="200"/>
      <c r="B62" s="206"/>
      <c r="C62" s="206"/>
      <c r="D62" s="206"/>
      <c r="E62" s="203"/>
      <c r="F62" s="203"/>
      <c r="G62" s="200"/>
      <c r="H62" s="200"/>
    </row>
    <row r="63" spans="1:8" ht="12.75" customHeight="1">
      <c r="A63" s="161">
        <v>1</v>
      </c>
      <c r="B63" s="205" t="str">
        <f>VLOOKUP(A63,'пр.взвешивания'!B5:H95,2,FALSE)</f>
        <v>ВИЦИНА Ольга Вячеславовна</v>
      </c>
      <c r="C63" s="205" t="str">
        <f>VLOOKUP(A63,'пр.взвешивания'!B5:H95,3,FALSE)</f>
        <v>09.06.90 мс</v>
      </c>
      <c r="D63" s="205" t="str">
        <f>VLOOKUP(A63,'пр.взвешивания'!B5:H95,4,FALSE)</f>
        <v>ДВФО</v>
      </c>
      <c r="E63" s="161" t="s">
        <v>28</v>
      </c>
      <c r="F63" s="202"/>
      <c r="G63" s="161"/>
      <c r="H63" s="161"/>
    </row>
    <row r="64" spans="1:8" ht="12.75" customHeight="1" thickBot="1">
      <c r="A64" s="200"/>
      <c r="B64" s="206"/>
      <c r="C64" s="206"/>
      <c r="D64" s="206"/>
      <c r="E64" s="200"/>
      <c r="F64" s="203"/>
      <c r="G64" s="200"/>
      <c r="H64" s="200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7"/>
  <sheetViews>
    <sheetView workbookViewId="0" topLeftCell="A1">
      <selection activeCell="H20" sqref="H20:H2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8" ht="18.75" thickBot="1">
      <c r="A1" s="241" t="s">
        <v>32</v>
      </c>
      <c r="B1" s="241"/>
      <c r="C1" s="241"/>
      <c r="D1" s="241"/>
      <c r="E1" s="241"/>
      <c r="F1" s="241"/>
      <c r="G1" s="241"/>
      <c r="H1" s="241"/>
    </row>
    <row r="2" spans="2:8" ht="31.5" customHeight="1" thickBot="1">
      <c r="B2" s="242" t="s">
        <v>39</v>
      </c>
      <c r="C2" s="242"/>
      <c r="D2" s="219" t="str">
        <f>'[3]реквизиты'!$A$2</f>
        <v>Кубок России по САМБО среди женщин</v>
      </c>
      <c r="E2" s="220"/>
      <c r="F2" s="220"/>
      <c r="G2" s="220"/>
      <c r="H2" s="221"/>
    </row>
    <row r="3" spans="2:8" ht="22.5" customHeight="1">
      <c r="B3" s="75"/>
      <c r="C3" s="222" t="str">
        <f>'[3]реквизиты'!$A$3</f>
        <v>26 - 30 ноября 2012 г. г.Кстово</v>
      </c>
      <c r="D3" s="222"/>
      <c r="E3" s="74"/>
      <c r="G3" s="153" t="s">
        <v>94</v>
      </c>
      <c r="H3" s="153"/>
    </row>
    <row r="4" spans="1:8" ht="12.75">
      <c r="A4" s="161" t="s">
        <v>40</v>
      </c>
      <c r="B4" s="227" t="s">
        <v>0</v>
      </c>
      <c r="C4" s="161" t="s">
        <v>1</v>
      </c>
      <c r="D4" s="161" t="s">
        <v>16</v>
      </c>
      <c r="E4" s="223" t="s">
        <v>17</v>
      </c>
      <c r="F4" s="224"/>
      <c r="G4" s="161" t="s">
        <v>18</v>
      </c>
      <c r="H4" s="161" t="s">
        <v>19</v>
      </c>
    </row>
    <row r="5" spans="1:8" ht="12.75">
      <c r="A5" s="162"/>
      <c r="B5" s="228"/>
      <c r="C5" s="162"/>
      <c r="D5" s="162"/>
      <c r="E5" s="225"/>
      <c r="F5" s="226"/>
      <c r="G5" s="162"/>
      <c r="H5" s="162"/>
    </row>
    <row r="6" spans="1:8" ht="12.75">
      <c r="A6" s="160"/>
      <c r="B6" s="229">
        <v>1</v>
      </c>
      <c r="C6" s="215" t="s">
        <v>47</v>
      </c>
      <c r="D6" s="230" t="s">
        <v>48</v>
      </c>
      <c r="E6" s="223" t="s">
        <v>49</v>
      </c>
      <c r="F6" s="233" t="s">
        <v>50</v>
      </c>
      <c r="G6" s="230" t="s">
        <v>51</v>
      </c>
      <c r="H6" s="215" t="s">
        <v>52</v>
      </c>
    </row>
    <row r="7" spans="1:8" ht="12.75">
      <c r="A7" s="160"/>
      <c r="B7" s="229"/>
      <c r="C7" s="216"/>
      <c r="D7" s="231"/>
      <c r="E7" s="232"/>
      <c r="F7" s="234"/>
      <c r="G7" s="235"/>
      <c r="H7" s="216"/>
    </row>
    <row r="8" spans="1:8" ht="12.75">
      <c r="A8" s="160"/>
      <c r="B8" s="236">
        <v>2</v>
      </c>
      <c r="C8" s="215" t="s">
        <v>53</v>
      </c>
      <c r="D8" s="230" t="s">
        <v>54</v>
      </c>
      <c r="E8" s="223" t="s">
        <v>55</v>
      </c>
      <c r="F8" s="233" t="s">
        <v>56</v>
      </c>
      <c r="G8" s="230" t="s">
        <v>57</v>
      </c>
      <c r="H8" s="215" t="s">
        <v>58</v>
      </c>
    </row>
    <row r="9" spans="1:8" ht="12.75">
      <c r="A9" s="160"/>
      <c r="B9" s="236"/>
      <c r="C9" s="216"/>
      <c r="D9" s="231"/>
      <c r="E9" s="232"/>
      <c r="F9" s="234"/>
      <c r="G9" s="235"/>
      <c r="H9" s="216"/>
    </row>
    <row r="10" spans="1:8" ht="12.75">
      <c r="A10" s="160"/>
      <c r="B10" s="236">
        <v>3</v>
      </c>
      <c r="C10" s="215" t="s">
        <v>59</v>
      </c>
      <c r="D10" s="230" t="s">
        <v>60</v>
      </c>
      <c r="E10" s="223" t="s">
        <v>61</v>
      </c>
      <c r="F10" s="233" t="s">
        <v>62</v>
      </c>
      <c r="G10" s="230" t="s">
        <v>63</v>
      </c>
      <c r="H10" s="215" t="s">
        <v>64</v>
      </c>
    </row>
    <row r="11" spans="1:8" ht="12.75">
      <c r="A11" s="160"/>
      <c r="B11" s="236"/>
      <c r="C11" s="216"/>
      <c r="D11" s="231"/>
      <c r="E11" s="232"/>
      <c r="F11" s="234"/>
      <c r="G11" s="235"/>
      <c r="H11" s="216"/>
    </row>
    <row r="12" spans="1:8" ht="12.75">
      <c r="A12" s="160"/>
      <c r="B12" s="229">
        <v>4</v>
      </c>
      <c r="C12" s="217" t="s">
        <v>65</v>
      </c>
      <c r="D12" s="238" t="s">
        <v>66</v>
      </c>
      <c r="E12" s="223" t="s">
        <v>61</v>
      </c>
      <c r="F12" s="233" t="s">
        <v>67</v>
      </c>
      <c r="G12" s="239"/>
      <c r="H12" s="217" t="s">
        <v>68</v>
      </c>
    </row>
    <row r="13" spans="1:8" ht="12.75">
      <c r="A13" s="160"/>
      <c r="B13" s="229"/>
      <c r="C13" s="237"/>
      <c r="D13" s="218"/>
      <c r="E13" s="225"/>
      <c r="F13" s="226"/>
      <c r="G13" s="240"/>
      <c r="H13" s="218"/>
    </row>
    <row r="14" spans="1:8" ht="12.75">
      <c r="A14" s="160"/>
      <c r="B14" s="229">
        <v>5</v>
      </c>
      <c r="C14" s="217" t="s">
        <v>69</v>
      </c>
      <c r="D14" s="238" t="s">
        <v>70</v>
      </c>
      <c r="E14" s="223" t="s">
        <v>71</v>
      </c>
      <c r="F14" s="233" t="s">
        <v>72</v>
      </c>
      <c r="G14" s="239"/>
      <c r="H14" s="217" t="s">
        <v>73</v>
      </c>
    </row>
    <row r="15" spans="1:8" ht="12.75">
      <c r="A15" s="160"/>
      <c r="B15" s="229"/>
      <c r="C15" s="237"/>
      <c r="D15" s="218"/>
      <c r="E15" s="225"/>
      <c r="F15" s="226"/>
      <c r="G15" s="240"/>
      <c r="H15" s="218"/>
    </row>
    <row r="16" spans="1:8" ht="12.75">
      <c r="A16" s="160"/>
      <c r="B16" s="236">
        <v>6</v>
      </c>
      <c r="C16" s="215" t="s">
        <v>74</v>
      </c>
      <c r="D16" s="230" t="s">
        <v>75</v>
      </c>
      <c r="E16" s="223" t="s">
        <v>61</v>
      </c>
      <c r="F16" s="233" t="s">
        <v>76</v>
      </c>
      <c r="G16" s="230" t="s">
        <v>77</v>
      </c>
      <c r="H16" s="215" t="s">
        <v>78</v>
      </c>
    </row>
    <row r="17" spans="1:8" ht="12.75">
      <c r="A17" s="160"/>
      <c r="B17" s="236"/>
      <c r="C17" s="216"/>
      <c r="D17" s="231"/>
      <c r="E17" s="232"/>
      <c r="F17" s="234"/>
      <c r="G17" s="235"/>
      <c r="H17" s="216"/>
    </row>
    <row r="18" spans="1:8" ht="12.75">
      <c r="A18" s="160"/>
      <c r="B18" s="236">
        <v>7</v>
      </c>
      <c r="C18" s="215" t="s">
        <v>79</v>
      </c>
      <c r="D18" s="230" t="s">
        <v>80</v>
      </c>
      <c r="E18" s="223" t="s">
        <v>49</v>
      </c>
      <c r="F18" s="233" t="s">
        <v>81</v>
      </c>
      <c r="G18" s="230"/>
      <c r="H18" s="215" t="s">
        <v>82</v>
      </c>
    </row>
    <row r="19" spans="1:8" ht="12.75">
      <c r="A19" s="160"/>
      <c r="B19" s="236"/>
      <c r="C19" s="216"/>
      <c r="D19" s="231"/>
      <c r="E19" s="232"/>
      <c r="F19" s="234"/>
      <c r="G19" s="235"/>
      <c r="H19" s="216"/>
    </row>
    <row r="20" spans="1:8" ht="12.75">
      <c r="A20" s="160"/>
      <c r="B20" s="236">
        <v>8</v>
      </c>
      <c r="C20" s="215" t="s">
        <v>83</v>
      </c>
      <c r="D20" s="230" t="s">
        <v>84</v>
      </c>
      <c r="E20" s="223" t="s">
        <v>49</v>
      </c>
      <c r="F20" s="233" t="s">
        <v>50</v>
      </c>
      <c r="G20" s="230"/>
      <c r="H20" s="215" t="s">
        <v>52</v>
      </c>
    </row>
    <row r="21" spans="1:8" ht="12.75">
      <c r="A21" s="160"/>
      <c r="B21" s="236"/>
      <c r="C21" s="216"/>
      <c r="D21" s="235"/>
      <c r="E21" s="225"/>
      <c r="F21" s="226"/>
      <c r="G21" s="235"/>
      <c r="H21" s="216"/>
    </row>
    <row r="22" spans="1:8" ht="12.75">
      <c r="A22" s="160"/>
      <c r="B22" s="236">
        <v>9</v>
      </c>
      <c r="C22" s="215" t="s">
        <v>85</v>
      </c>
      <c r="D22" s="230" t="s">
        <v>86</v>
      </c>
      <c r="E22" s="223" t="s">
        <v>87</v>
      </c>
      <c r="F22" s="233" t="s">
        <v>88</v>
      </c>
      <c r="G22" s="230"/>
      <c r="H22" s="215" t="s">
        <v>89</v>
      </c>
    </row>
    <row r="23" spans="1:8" ht="12.75">
      <c r="A23" s="160"/>
      <c r="B23" s="236"/>
      <c r="C23" s="216" t="s">
        <v>90</v>
      </c>
      <c r="D23" s="231" t="s">
        <v>91</v>
      </c>
      <c r="E23" s="232"/>
      <c r="F23" s="234" t="s">
        <v>92</v>
      </c>
      <c r="G23" s="235">
        <v>3858</v>
      </c>
      <c r="H23" s="216" t="s">
        <v>93</v>
      </c>
    </row>
    <row r="24" spans="1:8" ht="12.75">
      <c r="A24" s="213"/>
      <c r="B24" s="213"/>
      <c r="C24" s="213"/>
      <c r="D24" s="213"/>
      <c r="E24" s="213"/>
      <c r="F24" s="213"/>
      <c r="G24" s="213"/>
      <c r="H24" s="213"/>
    </row>
    <row r="25" spans="1:8" ht="12.75">
      <c r="A25" s="213"/>
      <c r="B25" s="213"/>
      <c r="C25" s="213"/>
      <c r="D25" s="213"/>
      <c r="E25" s="213"/>
      <c r="F25" s="213"/>
      <c r="G25" s="213"/>
      <c r="H25" s="213"/>
    </row>
    <row r="26" spans="1:8" ht="12.75">
      <c r="A26" s="213"/>
      <c r="B26" s="213"/>
      <c r="C26" s="213"/>
      <c r="D26" s="213"/>
      <c r="E26" s="213"/>
      <c r="F26" s="213"/>
      <c r="G26" s="214"/>
      <c r="H26" s="213"/>
    </row>
    <row r="27" spans="1:8" ht="12.75">
      <c r="A27" s="213"/>
      <c r="B27" s="213"/>
      <c r="C27" s="213"/>
      <c r="D27" s="213"/>
      <c r="E27" s="213"/>
      <c r="F27" s="213"/>
      <c r="G27" s="214"/>
      <c r="H27" s="213"/>
    </row>
    <row r="28" spans="1:8" ht="12.75">
      <c r="A28" s="213"/>
      <c r="B28" s="213"/>
      <c r="C28" s="213"/>
      <c r="D28" s="213"/>
      <c r="E28" s="213"/>
      <c r="F28" s="213"/>
      <c r="G28" s="213"/>
      <c r="H28" s="213"/>
    </row>
    <row r="29" spans="1:8" ht="12.75">
      <c r="A29" s="213"/>
      <c r="B29" s="213"/>
      <c r="C29" s="213"/>
      <c r="D29" s="213"/>
      <c r="E29" s="213"/>
      <c r="F29" s="213"/>
      <c r="G29" s="213"/>
      <c r="H29" s="213"/>
    </row>
    <row r="30" spans="1:8" ht="12.75">
      <c r="A30" s="213"/>
      <c r="B30" s="213"/>
      <c r="C30" s="213"/>
      <c r="D30" s="213"/>
      <c r="E30" s="213"/>
      <c r="F30" s="213"/>
      <c r="G30" s="214"/>
      <c r="H30" s="213"/>
    </row>
    <row r="31" spans="1:8" ht="12.75">
      <c r="A31" s="213"/>
      <c r="B31" s="213"/>
      <c r="C31" s="213"/>
      <c r="D31" s="213"/>
      <c r="E31" s="213"/>
      <c r="F31" s="213"/>
      <c r="G31" s="214"/>
      <c r="H31" s="213"/>
    </row>
    <row r="32" spans="1:8" ht="12.75">
      <c r="A32" s="213"/>
      <c r="B32" s="213"/>
      <c r="C32" s="213"/>
      <c r="D32" s="213"/>
      <c r="E32" s="213"/>
      <c r="F32" s="213"/>
      <c r="G32" s="213"/>
      <c r="H32" s="213"/>
    </row>
    <row r="33" spans="1:8" ht="12.75">
      <c r="A33" s="213"/>
      <c r="B33" s="213"/>
      <c r="C33" s="213"/>
      <c r="D33" s="213"/>
      <c r="E33" s="213"/>
      <c r="F33" s="213"/>
      <c r="G33" s="213"/>
      <c r="H33" s="213"/>
    </row>
    <row r="34" spans="1:8" ht="12.75">
      <c r="A34" s="213"/>
      <c r="B34" s="213"/>
      <c r="C34" s="213"/>
      <c r="D34" s="213"/>
      <c r="E34" s="213"/>
      <c r="F34" s="213"/>
      <c r="G34" s="214"/>
      <c r="H34" s="213"/>
    </row>
    <row r="35" spans="1:8" ht="12.75">
      <c r="A35" s="213"/>
      <c r="B35" s="213"/>
      <c r="C35" s="213"/>
      <c r="D35" s="213"/>
      <c r="E35" s="213"/>
      <c r="F35" s="213"/>
      <c r="G35" s="214"/>
      <c r="H35" s="213"/>
    </row>
    <row r="36" spans="1:8" ht="12.75">
      <c r="A36" s="213"/>
      <c r="B36" s="213"/>
      <c r="C36" s="213"/>
      <c r="D36" s="213"/>
      <c r="E36" s="213"/>
      <c r="F36" s="213"/>
      <c r="G36" s="213"/>
      <c r="H36" s="213"/>
    </row>
    <row r="37" spans="1:8" ht="12.75">
      <c r="A37" s="213"/>
      <c r="B37" s="213"/>
      <c r="C37" s="213"/>
      <c r="D37" s="213"/>
      <c r="E37" s="213"/>
      <c r="F37" s="213"/>
      <c r="G37" s="213"/>
      <c r="H37" s="213"/>
    </row>
    <row r="38" spans="1:8" ht="12.75">
      <c r="A38" s="213"/>
      <c r="B38" s="213"/>
      <c r="C38" s="213"/>
      <c r="D38" s="213"/>
      <c r="E38" s="213"/>
      <c r="F38" s="213"/>
      <c r="G38" s="214"/>
      <c r="H38" s="213"/>
    </row>
    <row r="39" spans="1:8" ht="12.75">
      <c r="A39" s="213"/>
      <c r="B39" s="213"/>
      <c r="C39" s="213"/>
      <c r="D39" s="213"/>
      <c r="E39" s="213"/>
      <c r="F39" s="213"/>
      <c r="G39" s="214"/>
      <c r="H39" s="213"/>
    </row>
    <row r="40" spans="1:8" ht="12.75">
      <c r="A40" s="213"/>
      <c r="B40" s="213"/>
      <c r="C40" s="213"/>
      <c r="D40" s="213"/>
      <c r="E40" s="213"/>
      <c r="F40" s="213"/>
      <c r="G40" s="213"/>
      <c r="H40" s="213"/>
    </row>
    <row r="41" spans="1:8" ht="12.75">
      <c r="A41" s="213"/>
      <c r="B41" s="213"/>
      <c r="C41" s="213"/>
      <c r="D41" s="213"/>
      <c r="E41" s="213"/>
      <c r="F41" s="213"/>
      <c r="G41" s="213"/>
      <c r="H41" s="213"/>
    </row>
    <row r="42" spans="1:8" ht="12.75">
      <c r="A42" s="213"/>
      <c r="B42" s="213"/>
      <c r="C42" s="213"/>
      <c r="D42" s="213"/>
      <c r="E42" s="213"/>
      <c r="F42" s="213"/>
      <c r="G42" s="214"/>
      <c r="H42" s="213"/>
    </row>
    <row r="43" spans="1:8" ht="12.75">
      <c r="A43" s="213"/>
      <c r="B43" s="213"/>
      <c r="C43" s="213"/>
      <c r="D43" s="213"/>
      <c r="E43" s="213"/>
      <c r="F43" s="213"/>
      <c r="G43" s="214"/>
      <c r="H43" s="213"/>
    </row>
    <row r="44" spans="1:8" ht="12.75">
      <c r="A44" s="213"/>
      <c r="B44" s="213"/>
      <c r="C44" s="213"/>
      <c r="D44" s="213"/>
      <c r="E44" s="213"/>
      <c r="F44" s="213"/>
      <c r="G44" s="213"/>
      <c r="H44" s="213"/>
    </row>
    <row r="45" spans="1:8" ht="12.75">
      <c r="A45" s="213"/>
      <c r="B45" s="213"/>
      <c r="C45" s="213"/>
      <c r="D45" s="213"/>
      <c r="E45" s="213"/>
      <c r="F45" s="213"/>
      <c r="G45" s="213"/>
      <c r="H45" s="213"/>
    </row>
    <row r="46" spans="1:8" ht="12.75">
      <c r="A46" s="213"/>
      <c r="B46" s="213"/>
      <c r="C46" s="213"/>
      <c r="D46" s="213"/>
      <c r="E46" s="213"/>
      <c r="F46" s="213"/>
      <c r="G46" s="213"/>
      <c r="H46" s="213"/>
    </row>
    <row r="47" spans="1:8" ht="12.75">
      <c r="A47" s="213"/>
      <c r="B47" s="213"/>
      <c r="C47" s="213"/>
      <c r="D47" s="213"/>
      <c r="E47" s="213"/>
      <c r="F47" s="213"/>
      <c r="G47" s="213"/>
      <c r="H47" s="213"/>
    </row>
    <row r="48" spans="1:8" ht="12.75">
      <c r="A48" s="213"/>
      <c r="B48" s="213"/>
      <c r="C48" s="213"/>
      <c r="D48" s="213"/>
      <c r="E48" s="213"/>
      <c r="F48" s="213"/>
      <c r="G48" s="213"/>
      <c r="H48" s="213"/>
    </row>
    <row r="49" spans="1:8" ht="12.75">
      <c r="A49" s="213"/>
      <c r="B49" s="213"/>
      <c r="C49" s="213"/>
      <c r="D49" s="213"/>
      <c r="E49" s="213"/>
      <c r="F49" s="213"/>
      <c r="G49" s="213"/>
      <c r="H49" s="213"/>
    </row>
    <row r="50" spans="1:8" ht="12.75">
      <c r="A50" s="213"/>
      <c r="B50" s="213"/>
      <c r="C50" s="213"/>
      <c r="D50" s="213"/>
      <c r="E50" s="213"/>
      <c r="F50" s="213"/>
      <c r="G50" s="213"/>
      <c r="H50" s="213"/>
    </row>
    <row r="51" spans="1:8" ht="12.75">
      <c r="A51" s="213"/>
      <c r="B51" s="213"/>
      <c r="C51" s="213"/>
      <c r="D51" s="213"/>
      <c r="E51" s="213"/>
      <c r="F51" s="213"/>
      <c r="G51" s="213"/>
      <c r="H51" s="213"/>
    </row>
    <row r="52" spans="1:8" ht="12.75">
      <c r="A52" s="213"/>
      <c r="B52" s="213"/>
      <c r="C52" s="213"/>
      <c r="D52" s="213"/>
      <c r="E52" s="213"/>
      <c r="F52" s="213"/>
      <c r="G52" s="213"/>
      <c r="H52" s="213"/>
    </row>
    <row r="53" spans="1:8" ht="12.75">
      <c r="A53" s="213"/>
      <c r="B53" s="213"/>
      <c r="C53" s="213"/>
      <c r="D53" s="213"/>
      <c r="E53" s="213"/>
      <c r="F53" s="213"/>
      <c r="G53" s="213"/>
      <c r="H53" s="213"/>
    </row>
    <row r="54" spans="1:8" ht="12.75">
      <c r="A54" s="213"/>
      <c r="B54" s="213"/>
      <c r="C54" s="213"/>
      <c r="D54" s="213"/>
      <c r="E54" s="213"/>
      <c r="F54" s="213"/>
      <c r="G54" s="213"/>
      <c r="H54" s="213"/>
    </row>
    <row r="55" spans="1:8" ht="12.75">
      <c r="A55" s="213"/>
      <c r="B55" s="213"/>
      <c r="C55" s="213"/>
      <c r="D55" s="213"/>
      <c r="E55" s="213"/>
      <c r="F55" s="213"/>
      <c r="G55" s="213"/>
      <c r="H55" s="213"/>
    </row>
    <row r="56" spans="1:8" ht="12.75">
      <c r="A56" s="213"/>
      <c r="B56" s="213"/>
      <c r="C56" s="213"/>
      <c r="D56" s="213"/>
      <c r="E56" s="213"/>
      <c r="F56" s="213"/>
      <c r="G56" s="213"/>
      <c r="H56" s="213"/>
    </row>
    <row r="57" spans="1:8" ht="12.75">
      <c r="A57" s="213"/>
      <c r="B57" s="213"/>
      <c r="C57" s="213"/>
      <c r="D57" s="213"/>
      <c r="E57" s="213"/>
      <c r="F57" s="213"/>
      <c r="G57" s="213"/>
      <c r="H57" s="213"/>
    </row>
    <row r="58" spans="1:8" ht="12.75">
      <c r="A58" s="213"/>
      <c r="B58" s="213"/>
      <c r="C58" s="213"/>
      <c r="D58" s="213"/>
      <c r="E58" s="213"/>
      <c r="F58" s="213"/>
      <c r="G58" s="213"/>
      <c r="H58" s="213"/>
    </row>
    <row r="59" spans="1:8" ht="12.75">
      <c r="A59" s="213"/>
      <c r="B59" s="213"/>
      <c r="C59" s="213"/>
      <c r="D59" s="213"/>
      <c r="E59" s="213"/>
      <c r="F59" s="213"/>
      <c r="G59" s="213"/>
      <c r="H59" s="213"/>
    </row>
    <row r="60" spans="1:8" ht="12.75">
      <c r="A60" s="213"/>
      <c r="B60" s="213"/>
      <c r="C60" s="213"/>
      <c r="D60" s="213"/>
      <c r="E60" s="213"/>
      <c r="F60" s="213"/>
      <c r="G60" s="213"/>
      <c r="H60" s="213"/>
    </row>
    <row r="61" spans="1:8" ht="12.75">
      <c r="A61" s="213"/>
      <c r="B61" s="213"/>
      <c r="C61" s="213"/>
      <c r="D61" s="213"/>
      <c r="E61" s="213"/>
      <c r="F61" s="213"/>
      <c r="G61" s="213"/>
      <c r="H61" s="213"/>
    </row>
    <row r="62" spans="1:8" ht="12.75">
      <c r="A62" s="213"/>
      <c r="B62" s="213"/>
      <c r="C62" s="213"/>
      <c r="D62" s="213"/>
      <c r="E62" s="213"/>
      <c r="F62" s="213"/>
      <c r="G62" s="213"/>
      <c r="H62" s="213"/>
    </row>
    <row r="63" spans="1:8" ht="12.75">
      <c r="A63" s="213"/>
      <c r="B63" s="213"/>
      <c r="C63" s="213"/>
      <c r="D63" s="213"/>
      <c r="E63" s="213"/>
      <c r="F63" s="213"/>
      <c r="G63" s="213"/>
      <c r="H63" s="213"/>
    </row>
    <row r="64" spans="1:8" ht="12.75">
      <c r="A64" s="213"/>
      <c r="B64" s="213"/>
      <c r="C64" s="213"/>
      <c r="D64" s="213"/>
      <c r="E64" s="213"/>
      <c r="F64" s="213"/>
      <c r="G64" s="213"/>
      <c r="H64" s="213"/>
    </row>
    <row r="65" spans="1:8" ht="12.75">
      <c r="A65" s="213"/>
      <c r="B65" s="213"/>
      <c r="C65" s="213"/>
      <c r="D65" s="213"/>
      <c r="E65" s="213"/>
      <c r="F65" s="213"/>
      <c r="G65" s="213"/>
      <c r="H65" s="213"/>
    </row>
    <row r="66" spans="1:8" ht="12.75">
      <c r="A66" s="213"/>
      <c r="B66" s="213"/>
      <c r="C66" s="213"/>
      <c r="D66" s="213"/>
      <c r="E66" s="213"/>
      <c r="F66" s="213"/>
      <c r="G66" s="213"/>
      <c r="H66" s="213"/>
    </row>
    <row r="67" spans="1:8" ht="12.75">
      <c r="A67" s="213"/>
      <c r="B67" s="213"/>
      <c r="C67" s="213"/>
      <c r="D67" s="213"/>
      <c r="E67" s="213"/>
      <c r="F67" s="213"/>
      <c r="G67" s="213"/>
      <c r="H67" s="213"/>
    </row>
    <row r="68" spans="1:8" ht="12.75">
      <c r="A68" s="213"/>
      <c r="B68" s="213"/>
      <c r="C68" s="213"/>
      <c r="D68" s="213"/>
      <c r="E68" s="213"/>
      <c r="F68" s="213"/>
      <c r="G68" s="213"/>
      <c r="H68" s="213"/>
    </row>
    <row r="69" spans="1:8" ht="12.75">
      <c r="A69" s="213"/>
      <c r="B69" s="213"/>
      <c r="C69" s="213"/>
      <c r="D69" s="213"/>
      <c r="E69" s="213"/>
      <c r="F69" s="213"/>
      <c r="G69" s="213"/>
      <c r="H69" s="213"/>
    </row>
    <row r="70" spans="1:8" ht="12.75">
      <c r="A70" s="213"/>
      <c r="B70" s="213"/>
      <c r="C70" s="213"/>
      <c r="D70" s="213"/>
      <c r="E70" s="213"/>
      <c r="F70" s="213"/>
      <c r="G70" s="213"/>
      <c r="H70" s="213"/>
    </row>
    <row r="71" spans="1:8" ht="12.75">
      <c r="A71" s="213"/>
      <c r="B71" s="213"/>
      <c r="C71" s="213"/>
      <c r="D71" s="213"/>
      <c r="E71" s="213"/>
      <c r="F71" s="213"/>
      <c r="G71" s="213"/>
      <c r="H71" s="213"/>
    </row>
    <row r="72" spans="1:8" ht="12.75">
      <c r="A72" s="213"/>
      <c r="B72" s="213"/>
      <c r="C72" s="213"/>
      <c r="D72" s="213"/>
      <c r="E72" s="213"/>
      <c r="F72" s="213"/>
      <c r="G72" s="213"/>
      <c r="H72" s="213"/>
    </row>
    <row r="73" spans="1:8" ht="12.75">
      <c r="A73" s="213"/>
      <c r="B73" s="213"/>
      <c r="C73" s="213"/>
      <c r="D73" s="213"/>
      <c r="E73" s="213"/>
      <c r="F73" s="213"/>
      <c r="G73" s="213"/>
      <c r="H73" s="213"/>
    </row>
    <row r="74" spans="1:8" ht="12.75">
      <c r="A74" s="213"/>
      <c r="B74" s="213"/>
      <c r="C74" s="213"/>
      <c r="D74" s="213"/>
      <c r="E74" s="213"/>
      <c r="F74" s="213"/>
      <c r="G74" s="213"/>
      <c r="H74" s="213"/>
    </row>
    <row r="75" spans="1:8" ht="12.75">
      <c r="A75" s="213"/>
      <c r="B75" s="213"/>
      <c r="C75" s="213"/>
      <c r="D75" s="213"/>
      <c r="E75" s="213"/>
      <c r="F75" s="213"/>
      <c r="G75" s="213"/>
      <c r="H75" s="213"/>
    </row>
    <row r="76" spans="1:8" ht="12.75">
      <c r="A76" s="213"/>
      <c r="B76" s="213"/>
      <c r="C76" s="213"/>
      <c r="D76" s="213"/>
      <c r="E76" s="213"/>
      <c r="F76" s="213"/>
      <c r="G76" s="213"/>
      <c r="H76" s="213"/>
    </row>
    <row r="77" spans="1:8" ht="12.75">
      <c r="A77" s="213"/>
      <c r="B77" s="213"/>
      <c r="C77" s="213"/>
      <c r="D77" s="213"/>
      <c r="E77" s="213"/>
      <c r="F77" s="213"/>
      <c r="G77" s="213"/>
      <c r="H77" s="213"/>
    </row>
    <row r="78" spans="1:8" ht="12.75">
      <c r="A78" s="213"/>
      <c r="B78" s="213"/>
      <c r="C78" s="213"/>
      <c r="D78" s="213"/>
      <c r="E78" s="213"/>
      <c r="F78" s="213"/>
      <c r="G78" s="213"/>
      <c r="H78" s="213"/>
    </row>
    <row r="79" spans="1:8" ht="12.75">
      <c r="A79" s="213"/>
      <c r="B79" s="213"/>
      <c r="C79" s="213"/>
      <c r="D79" s="213"/>
      <c r="E79" s="213"/>
      <c r="F79" s="213"/>
      <c r="G79" s="213"/>
      <c r="H79" s="213"/>
    </row>
    <row r="80" spans="1:8" ht="12.75">
      <c r="A80" s="213"/>
      <c r="B80" s="213"/>
      <c r="C80" s="213"/>
      <c r="D80" s="213"/>
      <c r="E80" s="213"/>
      <c r="F80" s="213"/>
      <c r="G80" s="213"/>
      <c r="H80" s="213"/>
    </row>
    <row r="81" spans="1:8" ht="12.75">
      <c r="A81" s="213"/>
      <c r="B81" s="213"/>
      <c r="C81" s="213"/>
      <c r="D81" s="213"/>
      <c r="E81" s="213"/>
      <c r="F81" s="213"/>
      <c r="G81" s="213"/>
      <c r="H81" s="213"/>
    </row>
    <row r="82" spans="1:8" ht="12.75">
      <c r="A82" s="213"/>
      <c r="B82" s="213"/>
      <c r="C82" s="213"/>
      <c r="D82" s="213"/>
      <c r="E82" s="213"/>
      <c r="F82" s="213"/>
      <c r="G82" s="213"/>
      <c r="H82" s="213"/>
    </row>
    <row r="83" spans="1:8" ht="12.75">
      <c r="A83" s="213"/>
      <c r="B83" s="213"/>
      <c r="C83" s="213"/>
      <c r="D83" s="213"/>
      <c r="E83" s="213"/>
      <c r="F83" s="213"/>
      <c r="G83" s="213"/>
      <c r="H83" s="213"/>
    </row>
    <row r="84" spans="1:8" ht="12.75">
      <c r="A84" s="213"/>
      <c r="B84" s="213"/>
      <c r="C84" s="213"/>
      <c r="D84" s="213"/>
      <c r="E84" s="213"/>
      <c r="F84" s="213"/>
      <c r="G84" s="213"/>
      <c r="H84" s="213"/>
    </row>
    <row r="85" spans="1:8" ht="12.75">
      <c r="A85" s="213"/>
      <c r="B85" s="213"/>
      <c r="C85" s="213"/>
      <c r="D85" s="213"/>
      <c r="E85" s="213"/>
      <c r="F85" s="213"/>
      <c r="G85" s="213"/>
      <c r="H85" s="213"/>
    </row>
    <row r="86" spans="1:8" ht="12.75">
      <c r="A86" s="213"/>
      <c r="B86" s="213"/>
      <c r="C86" s="213"/>
      <c r="D86" s="213"/>
      <c r="E86" s="213"/>
      <c r="F86" s="213"/>
      <c r="G86" s="213"/>
      <c r="H86" s="213"/>
    </row>
    <row r="87" spans="1:8" ht="12.75">
      <c r="A87" s="213"/>
      <c r="B87" s="213"/>
      <c r="C87" s="213"/>
      <c r="D87" s="213"/>
      <c r="E87" s="213"/>
      <c r="F87" s="213"/>
      <c r="G87" s="213"/>
      <c r="H87" s="213"/>
    </row>
    <row r="88" spans="1:8" ht="12.75">
      <c r="A88" s="213"/>
      <c r="B88" s="213"/>
      <c r="C88" s="213"/>
      <c r="D88" s="213"/>
      <c r="E88" s="213"/>
      <c r="F88" s="213"/>
      <c r="G88" s="213"/>
      <c r="H88" s="213"/>
    </row>
    <row r="89" spans="1:8" ht="12.75">
      <c r="A89" s="213"/>
      <c r="B89" s="213"/>
      <c r="C89" s="213"/>
      <c r="D89" s="213"/>
      <c r="E89" s="213"/>
      <c r="F89" s="213"/>
      <c r="G89" s="213"/>
      <c r="H89" s="213"/>
    </row>
    <row r="90" spans="1:8" ht="12.75">
      <c r="A90" s="213"/>
      <c r="B90" s="213"/>
      <c r="C90" s="213"/>
      <c r="D90" s="213"/>
      <c r="E90" s="213"/>
      <c r="F90" s="213"/>
      <c r="G90" s="213"/>
      <c r="H90" s="213"/>
    </row>
    <row r="91" spans="1:8" ht="12.75">
      <c r="A91" s="213"/>
      <c r="B91" s="213"/>
      <c r="C91" s="213"/>
      <c r="D91" s="213"/>
      <c r="E91" s="213"/>
      <c r="F91" s="213"/>
      <c r="G91" s="213"/>
      <c r="H91" s="213"/>
    </row>
    <row r="92" spans="1:8" ht="12.75">
      <c r="A92" s="213"/>
      <c r="B92" s="213"/>
      <c r="C92" s="213"/>
      <c r="D92" s="213"/>
      <c r="E92" s="213"/>
      <c r="F92" s="213"/>
      <c r="G92" s="213"/>
      <c r="H92" s="213"/>
    </row>
    <row r="93" spans="1:8" ht="12.75">
      <c r="A93" s="213"/>
      <c r="B93" s="213"/>
      <c r="C93" s="213"/>
      <c r="D93" s="213"/>
      <c r="E93" s="213"/>
      <c r="F93" s="213"/>
      <c r="G93" s="213"/>
      <c r="H93" s="213"/>
    </row>
    <row r="94" spans="1:8" ht="12.75">
      <c r="A94" s="213"/>
      <c r="B94" s="213"/>
      <c r="C94" s="213"/>
      <c r="D94" s="213"/>
      <c r="E94" s="213"/>
      <c r="F94" s="213"/>
      <c r="G94" s="213"/>
      <c r="H94" s="213"/>
    </row>
    <row r="95" spans="1:8" ht="12.75">
      <c r="A95" s="213"/>
      <c r="B95" s="213"/>
      <c r="C95" s="213"/>
      <c r="D95" s="213"/>
      <c r="E95" s="213"/>
      <c r="F95" s="213"/>
      <c r="G95" s="213"/>
      <c r="H95" s="213"/>
    </row>
    <row r="96" spans="1:8" ht="12.75">
      <c r="A96" s="213"/>
      <c r="B96" s="213"/>
      <c r="C96" s="213"/>
      <c r="D96" s="213"/>
      <c r="E96" s="213"/>
      <c r="F96" s="213"/>
      <c r="G96" s="213"/>
      <c r="H96" s="213"/>
    </row>
    <row r="97" spans="1:8" ht="12.75">
      <c r="A97" s="213"/>
      <c r="B97" s="213"/>
      <c r="C97" s="213"/>
      <c r="D97" s="213"/>
      <c r="E97" s="213"/>
      <c r="F97" s="213"/>
      <c r="G97" s="213"/>
      <c r="H97" s="213"/>
    </row>
    <row r="98" spans="1:8" ht="12.75">
      <c r="A98" s="213"/>
      <c r="B98" s="213"/>
      <c r="C98" s="213"/>
      <c r="D98" s="213"/>
      <c r="E98" s="213"/>
      <c r="F98" s="213"/>
      <c r="G98" s="213"/>
      <c r="H98" s="213"/>
    </row>
    <row r="99" spans="1:8" ht="12.75">
      <c r="A99" s="213"/>
      <c r="B99" s="213"/>
      <c r="C99" s="213"/>
      <c r="D99" s="213"/>
      <c r="E99" s="213"/>
      <c r="F99" s="213"/>
      <c r="G99" s="213"/>
      <c r="H99" s="213"/>
    </row>
    <row r="100" spans="1:8" ht="12.75">
      <c r="A100" s="213"/>
      <c r="B100" s="213"/>
      <c r="C100" s="213"/>
      <c r="D100" s="213"/>
      <c r="E100" s="213"/>
      <c r="F100" s="213"/>
      <c r="G100" s="213"/>
      <c r="H100" s="213"/>
    </row>
    <row r="101" spans="1:8" ht="12.75">
      <c r="A101" s="213"/>
      <c r="B101" s="213"/>
      <c r="C101" s="213"/>
      <c r="D101" s="213"/>
      <c r="E101" s="213"/>
      <c r="F101" s="213"/>
      <c r="G101" s="213"/>
      <c r="H101" s="213"/>
    </row>
    <row r="102" spans="1:8" ht="12.75">
      <c r="A102" s="213"/>
      <c r="B102" s="213"/>
      <c r="C102" s="213"/>
      <c r="D102" s="213"/>
      <c r="E102" s="213"/>
      <c r="F102" s="213"/>
      <c r="G102" s="213"/>
      <c r="H102" s="213"/>
    </row>
    <row r="103" spans="1:8" ht="12.75">
      <c r="A103" s="213"/>
      <c r="B103" s="213"/>
      <c r="C103" s="213"/>
      <c r="D103" s="213"/>
      <c r="E103" s="213"/>
      <c r="F103" s="213"/>
      <c r="G103" s="213"/>
      <c r="H103" s="213"/>
    </row>
    <row r="104" spans="1:8" ht="12.75">
      <c r="A104" s="213"/>
      <c r="B104" s="213"/>
      <c r="C104" s="213"/>
      <c r="D104" s="213"/>
      <c r="E104" s="213"/>
      <c r="F104" s="213"/>
      <c r="G104" s="213"/>
      <c r="H104" s="213"/>
    </row>
    <row r="105" spans="1:8" ht="12.75">
      <c r="A105" s="213"/>
      <c r="B105" s="213"/>
      <c r="C105" s="213"/>
      <c r="D105" s="213"/>
      <c r="E105" s="213"/>
      <c r="F105" s="213"/>
      <c r="G105" s="213"/>
      <c r="H105" s="213"/>
    </row>
    <row r="106" spans="1:8" ht="12.75">
      <c r="A106" s="213"/>
      <c r="B106" s="213"/>
      <c r="C106" s="213"/>
      <c r="D106" s="213"/>
      <c r="E106" s="213"/>
      <c r="F106" s="213"/>
      <c r="G106" s="213"/>
      <c r="H106" s="213"/>
    </row>
    <row r="107" spans="1:8" ht="12.75">
      <c r="A107" s="213"/>
      <c r="B107" s="213"/>
      <c r="C107" s="213"/>
      <c r="D107" s="213"/>
      <c r="E107" s="213"/>
      <c r="F107" s="213"/>
      <c r="G107" s="213"/>
      <c r="H107" s="213"/>
    </row>
  </sheetData>
  <mergeCells count="420">
    <mergeCell ref="E26:E27"/>
    <mergeCell ref="F26:F27"/>
    <mergeCell ref="C36:C37"/>
    <mergeCell ref="A36:A37"/>
    <mergeCell ref="B36:B37"/>
    <mergeCell ref="A28:A29"/>
    <mergeCell ref="B28:B29"/>
    <mergeCell ref="A34:A35"/>
    <mergeCell ref="B34:B35"/>
    <mergeCell ref="C34:C35"/>
    <mergeCell ref="A26:A27"/>
    <mergeCell ref="B26:B27"/>
    <mergeCell ref="C26:C27"/>
    <mergeCell ref="D26:D27"/>
    <mergeCell ref="F22:F23"/>
    <mergeCell ref="G22:G23"/>
    <mergeCell ref="A1:H1"/>
    <mergeCell ref="B2:C2"/>
    <mergeCell ref="B22:B23"/>
    <mergeCell ref="C22:C23"/>
    <mergeCell ref="D22:D23"/>
    <mergeCell ref="E22:E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C14:C15"/>
    <mergeCell ref="D14:D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4:A5"/>
    <mergeCell ref="B4:B5"/>
    <mergeCell ref="C4:C5"/>
    <mergeCell ref="D4:D5"/>
    <mergeCell ref="D2:H2"/>
    <mergeCell ref="C3:D3"/>
    <mergeCell ref="G3:H3"/>
    <mergeCell ref="E4:F5"/>
    <mergeCell ref="H4:H5"/>
    <mergeCell ref="G4:G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G26:G27"/>
    <mergeCell ref="H26:H27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C28:C29"/>
    <mergeCell ref="H32:H33"/>
    <mergeCell ref="H34:H35"/>
    <mergeCell ref="C32:C33"/>
    <mergeCell ref="D32:D33"/>
    <mergeCell ref="G28:G29"/>
    <mergeCell ref="D28:D29"/>
    <mergeCell ref="E28:E29"/>
    <mergeCell ref="F28:F29"/>
    <mergeCell ref="A32:A33"/>
    <mergeCell ref="E36:E37"/>
    <mergeCell ref="F36:F37"/>
    <mergeCell ref="G36:G37"/>
    <mergeCell ref="G32:G33"/>
    <mergeCell ref="F34:F35"/>
    <mergeCell ref="G34:G35"/>
    <mergeCell ref="B32:B33"/>
    <mergeCell ref="E32:E33"/>
    <mergeCell ref="F32:F33"/>
    <mergeCell ref="H36:H37"/>
    <mergeCell ref="D36:D37"/>
    <mergeCell ref="D34:D35"/>
    <mergeCell ref="E34:E35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2012-11-29T11:50:43Z</cp:lastPrinted>
  <dcterms:created xsi:type="dcterms:W3CDTF">1996-10-08T23:32:33Z</dcterms:created>
  <dcterms:modified xsi:type="dcterms:W3CDTF">2012-11-29T11:51:35Z</dcterms:modified>
  <cp:category/>
  <cp:version/>
  <cp:contentType/>
  <cp:contentStatus/>
</cp:coreProperties>
</file>