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наградной лист" sheetId="1" r:id="rId1"/>
    <sheet name="пр. хода" sheetId="2" r:id="rId2"/>
    <sheet name="ПОЛУФИНАЛ ФИНАЛ" sheetId="3" r:id="rId3"/>
    <sheet name="пр.взвешивания" sheetId="4" r:id="rId4"/>
    <sheet name="круги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<sst xmlns="http://schemas.openxmlformats.org/spreadsheetml/2006/main" count="156" uniqueCount="77">
  <si>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</si>
  <si>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</si>
  <si>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</si>
  <si>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</si>
  <si>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</si>
  <si>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</si>
  <si>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</si>
  <si>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</si>
  <si>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</si>
  <si>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</si>
  <si>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</si>
  <si>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</si>
  <si>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</si>
  <si>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</si>
  <si>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</si>
  <si>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</si>
  <si>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</si>
  <si>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</si>
  <si>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</si>
  <si>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</si>
  <si>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</si>
  <si>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</si>
  <si>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</si>
  <si>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</si>
  <si>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</si>
  <si>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</si>
  <si>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</si>
  <si>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</si>
  <si>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 xml:space="preserve">Б </t>
  </si>
  <si>
    <t>A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</si>
  <si>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</si>
  <si>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</si>
  <si>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</si>
  <si>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</si>
  <si>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</si>
  <si>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</si>
  <si>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</si>
  <si>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Протокол взвешивания</t>
  </si>
  <si>
    <t>№ п\п</t>
  </si>
  <si>
    <t>5-6</t>
  </si>
  <si>
    <t>Тренер победителя:</t>
  </si>
  <si>
    <t>АМБАРЦУМЯН Галина Самсоновна</t>
  </si>
  <si>
    <t>11.03.91кмс</t>
  </si>
  <si>
    <t>МОС</t>
  </si>
  <si>
    <t>Москва МКС</t>
  </si>
  <si>
    <t>МИРОНОВА Ирина Сергеевна</t>
  </si>
  <si>
    <t>17.10.90 мс</t>
  </si>
  <si>
    <t xml:space="preserve">Москва С-70 Д </t>
  </si>
  <si>
    <t>Дроков АН</t>
  </si>
  <si>
    <t>ИВАНЦОВА Ольга Сергеевна</t>
  </si>
  <si>
    <t>26.11.93 кмс</t>
  </si>
  <si>
    <t>ЦФО</t>
  </si>
  <si>
    <t xml:space="preserve">Смоленская Смоленск </t>
  </si>
  <si>
    <t>Федяев ВА Мальцев АВ</t>
  </si>
  <si>
    <t>ОВЧАРЕНКО Александра Сергеевна</t>
  </si>
  <si>
    <t>14.04.92 кмс</t>
  </si>
  <si>
    <t>Самбо - 70</t>
  </si>
  <si>
    <t>Паперно АВ Ходырев АН</t>
  </si>
  <si>
    <t>КУЗНЕЦОВА Вероника Владимировна</t>
  </si>
  <si>
    <t>24.11.92 кмс</t>
  </si>
  <si>
    <t>ПФО</t>
  </si>
  <si>
    <t>Башкортостан Уфа МО</t>
  </si>
  <si>
    <t>Бикташев МР</t>
  </si>
  <si>
    <t>ЛЕВЧЕНКО Нина Александровна</t>
  </si>
  <si>
    <t>24.02.94 кмс</t>
  </si>
  <si>
    <t>ЮФО</t>
  </si>
  <si>
    <t>Краснодарский  Армавир Д</t>
  </si>
  <si>
    <t>Бородин ВГ</t>
  </si>
  <si>
    <t>в.к.  72   кг</t>
  </si>
  <si>
    <t>3,15.</t>
  </si>
  <si>
    <t>1,20.</t>
  </si>
  <si>
    <t>0,11.</t>
  </si>
  <si>
    <t>№ кар-ки</t>
  </si>
  <si>
    <t>3/1.</t>
  </si>
  <si>
    <t>3/0.</t>
  </si>
  <si>
    <t>3/0</t>
  </si>
  <si>
    <t>Мкртычян СЛ Назаренко О.Е.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</si>
</sst>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0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12" fillId="0" borderId="0" xfId="15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6" fillId="0" borderId="11" xfId="15" applyNumberFormat="1" applyFont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0" borderId="4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0" borderId="16" xfId="15" applyNumberFormat="1" applyFont="1" applyBorder="1" applyAlignment="1">
      <alignment horizontal="center"/>
    </xf>
    <xf numFmtId="0" fontId="4" fillId="0" borderId="17" xfId="15" applyNumberFormat="1" applyFont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0" borderId="18" xfId="15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6" fillId="0" borderId="0" xfId="15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13" fillId="0" borderId="22" xfId="15" applyNumberFormat="1" applyFont="1" applyBorder="1" applyAlignment="1">
      <alignment horizontal="center"/>
    </xf>
    <xf numFmtId="0" fontId="4" fillId="0" borderId="0" xfId="15" applyNumberFormat="1" applyFont="1" applyAlignment="1">
      <alignment/>
    </xf>
    <xf numFmtId="0" fontId="4" fillId="0" borderId="23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vertical="center" wrapText="1"/>
    </xf>
    <xf numFmtId="0" fontId="0" fillId="0" borderId="0" xfId="15" applyFont="1" applyAlignment="1">
      <alignment/>
    </xf>
    <xf numFmtId="16" fontId="4" fillId="0" borderId="20" xfId="0" applyNumberFormat="1" applyFont="1" applyBorder="1" applyAlignment="1">
      <alignment horizontal="center"/>
    </xf>
    <xf numFmtId="0" fontId="19" fillId="3" borderId="1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3" fillId="6" borderId="26" xfId="15" applyFont="1" applyFill="1" applyBorder="1" applyAlignment="1" applyProtection="1">
      <alignment horizontal="center" vertical="center" wrapText="1"/>
      <protection/>
    </xf>
    <xf numFmtId="0" fontId="3" fillId="6" borderId="27" xfId="15" applyFont="1" applyFill="1" applyBorder="1" applyAlignment="1" applyProtection="1">
      <alignment horizontal="center" vertical="center" wrapText="1"/>
      <protection/>
    </xf>
    <xf numFmtId="0" fontId="3" fillId="6" borderId="28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9" fillId="5" borderId="26" xfId="15" applyFont="1" applyFill="1" applyBorder="1" applyAlignment="1">
      <alignment horizontal="center" vertical="center"/>
    </xf>
    <xf numFmtId="0" fontId="9" fillId="5" borderId="27" xfId="15" applyFont="1" applyFill="1" applyBorder="1" applyAlignment="1">
      <alignment horizontal="center" vertical="center"/>
    </xf>
    <xf numFmtId="0" fontId="9" fillId="5" borderId="28" xfId="15" applyFont="1" applyFill="1" applyBorder="1" applyAlignment="1">
      <alignment horizontal="center" vertical="center"/>
    </xf>
    <xf numFmtId="0" fontId="3" fillId="0" borderId="0" xfId="15" applyFont="1" applyAlignment="1">
      <alignment horizontal="left"/>
    </xf>
    <xf numFmtId="0" fontId="4" fillId="0" borderId="11" xfId="15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3" fillId="0" borderId="34" xfId="15" applyNumberFormat="1" applyFont="1" applyBorder="1" applyAlignment="1">
      <alignment horizontal="center" vertical="center" wrapText="1"/>
    </xf>
    <xf numFmtId="0" fontId="23" fillId="0" borderId="35" xfId="15" applyNumberFormat="1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4" fillId="0" borderId="34" xfId="15" applyNumberFormat="1" applyFont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/>
    </xf>
    <xf numFmtId="0" fontId="4" fillId="0" borderId="34" xfId="15" applyNumberFormat="1" applyFont="1" applyBorder="1" applyAlignment="1">
      <alignment horizontal="left" vertical="center" wrapText="1"/>
    </xf>
    <xf numFmtId="0" fontId="4" fillId="0" borderId="35" xfId="15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/>
    </xf>
    <xf numFmtId="0" fontId="6" fillId="0" borderId="3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38" xfId="15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0" fontId="4" fillId="0" borderId="25" xfId="15" applyFont="1" applyBorder="1" applyAlignment="1">
      <alignment horizontal="center" vertical="center" wrapText="1"/>
    </xf>
    <xf numFmtId="0" fontId="4" fillId="0" borderId="39" xfId="15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4" fillId="0" borderId="40" xfId="15" applyFont="1" applyBorder="1" applyAlignment="1">
      <alignment horizontal="center" vertical="center" wrapText="1"/>
    </xf>
    <xf numFmtId="0" fontId="4" fillId="0" borderId="41" xfId="15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0" borderId="14" xfId="15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6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7" borderId="26" xfId="15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3" fillId="0" borderId="6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8" borderId="26" xfId="15" applyNumberFormat="1" applyFont="1" applyFill="1" applyBorder="1" applyAlignment="1" applyProtection="1">
      <alignment horizontal="center" vertical="center" wrapText="1"/>
      <protection/>
    </xf>
    <xf numFmtId="0" fontId="2" fillId="8" borderId="27" xfId="15" applyNumberFormat="1" applyFont="1" applyFill="1" applyBorder="1" applyAlignment="1" applyProtection="1">
      <alignment horizontal="center" vertical="center" wrapText="1"/>
      <protection/>
    </xf>
    <xf numFmtId="0" fontId="2" fillId="8" borderId="28" xfId="15" applyNumberFormat="1" applyFont="1" applyFill="1" applyBorder="1" applyAlignment="1" applyProtection="1">
      <alignment horizontal="center" vertical="center" wrapText="1"/>
      <protection/>
    </xf>
    <xf numFmtId="0" fontId="23" fillId="0" borderId="23" xfId="15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left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0" borderId="45" xfId="15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4" fillId="0" borderId="45" xfId="15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3" fillId="0" borderId="26" xfId="15" applyFont="1" applyBorder="1" applyAlignment="1" applyProtection="1">
      <alignment horizontal="center" vertical="center" wrapText="1"/>
      <protection/>
    </xf>
    <xf numFmtId="0" fontId="3" fillId="0" borderId="27" xfId="15" applyFont="1" applyBorder="1" applyAlignment="1" applyProtection="1">
      <alignment horizontal="center" vertical="center" wrapText="1"/>
      <protection/>
    </xf>
    <xf numFmtId="0" fontId="3" fillId="0" borderId="28" xfId="15" applyFont="1" applyBorder="1" applyAlignment="1" applyProtection="1">
      <alignment horizontal="center" vertical="center" wrapText="1"/>
      <protection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15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45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4" fillId="0" borderId="45" xfId="15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15" applyFont="1" applyBorder="1" applyAlignment="1">
      <alignment horizontal="left" vertical="center" wrapText="1"/>
    </xf>
    <xf numFmtId="0" fontId="4" fillId="0" borderId="15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400050</xdr:rowOff>
    </xdr:to>
    <xdr:pic>
      <xdr:nvPicPr>
        <xdr:cNvPr id="3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esktop\&#1050;&#1091;&#1073;&#1086;&#1082;%20&#1056;&#1086;&#1089;&#1089;&#1080;&#1080;%20&#1084;,&#1078;%202012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9">
          <cell r="G9" t="str">
            <v>Н.Ю.Глушкова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6">
      <selection activeCell="A1" sqref="A1:H38"/>
    </sheetView>
  </sheetViews>
  <sheetFormatPr defaultColWidth="9.140625" defaultRowHeight="12.75"/>
  <sheetData>
    <row r="1" spans="1:8" ht="26.25" customHeight="1" thickBot="1">
      <c r="A1" s="97" t="str">
        <f>'[2]реквизиты'!$A$2</f>
        <v>Кубок России по САМБО среди женщин</v>
      </c>
      <c r="B1" s="98"/>
      <c r="C1" s="98"/>
      <c r="D1" s="98"/>
      <c r="E1" s="98"/>
      <c r="F1" s="98"/>
      <c r="G1" s="98"/>
      <c r="H1" s="99"/>
    </row>
    <row r="2" spans="1:8" ht="12.75">
      <c r="A2" s="100" t="str">
        <f>'[2]реквизиты'!$A$3</f>
        <v>26 - 30 ноября 2012 г. г.Кстово</v>
      </c>
      <c r="B2" s="100"/>
      <c r="C2" s="100"/>
      <c r="D2" s="100"/>
      <c r="E2" s="100"/>
      <c r="F2" s="100"/>
      <c r="G2" s="100"/>
      <c r="H2" s="100"/>
    </row>
    <row r="3" spans="1:8" ht="18.75" thickBot="1">
      <c r="A3" s="101" t="s">
        <v>32</v>
      </c>
      <c r="B3" s="101"/>
      <c r="C3" s="101"/>
      <c r="D3" s="101"/>
      <c r="E3" s="101"/>
      <c r="F3" s="101"/>
      <c r="G3" s="101"/>
      <c r="H3" s="101"/>
    </row>
    <row r="4" spans="2:8" ht="18.75" thickBot="1">
      <c r="B4" s="67"/>
      <c r="C4" s="68"/>
      <c r="D4" s="102" t="str">
        <f>'пр.взвешивания'!G3</f>
        <v>в.к.  72   кг</v>
      </c>
      <c r="E4" s="103"/>
      <c r="F4" s="104"/>
      <c r="G4" s="68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95" t="s">
        <v>33</v>
      </c>
      <c r="B6" s="88" t="str">
        <f>VLOOKUP(J6,'пр.взвешивания'!B1:G43,2,FALSE)</f>
        <v>АМБАРЦУМЯН Галина Самсоновна</v>
      </c>
      <c r="C6" s="88"/>
      <c r="D6" s="88"/>
      <c r="E6" s="88"/>
      <c r="F6" s="88"/>
      <c r="G6" s="88"/>
      <c r="H6" s="81" t="str">
        <f>VLOOKUP(J6,'пр.взвешивания'!B1:G43,3,FALSE)</f>
        <v>11.03.91кмс</v>
      </c>
      <c r="I6" s="68"/>
      <c r="J6" s="69">
        <v>1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68"/>
      <c r="J7" s="69"/>
    </row>
    <row r="8" spans="1:10" ht="18">
      <c r="A8" s="96"/>
      <c r="B8" s="91" t="str">
        <f>VLOOKUP(J6,'пр.взвешивания'!B1:G43,5,FALSE)</f>
        <v>Москва МКС</v>
      </c>
      <c r="C8" s="91"/>
      <c r="D8" s="91"/>
      <c r="E8" s="91"/>
      <c r="F8" s="91"/>
      <c r="G8" s="91"/>
      <c r="H8" s="90"/>
      <c r="I8" s="68"/>
      <c r="J8" s="69"/>
    </row>
    <row r="9" spans="1:10" ht="18.75" thickBot="1">
      <c r="A9" s="78"/>
      <c r="B9" s="83"/>
      <c r="C9" s="83"/>
      <c r="D9" s="83"/>
      <c r="E9" s="83"/>
      <c r="F9" s="83"/>
      <c r="G9" s="83"/>
      <c r="H9" s="84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 customHeight="1">
      <c r="A11" s="92" t="s">
        <v>34</v>
      </c>
      <c r="B11" s="88" t="str">
        <f>VLOOKUP(J11,'пр.взвешивания'!B1:G48,2,FALSE)</f>
        <v>МИРОНОВА Ирина Сергеевна</v>
      </c>
      <c r="C11" s="88"/>
      <c r="D11" s="88"/>
      <c r="E11" s="88"/>
      <c r="F11" s="88"/>
      <c r="G11" s="88"/>
      <c r="H11" s="81" t="str">
        <f>VLOOKUP(J11,'пр.взвешивания'!B1:G48,3,FALSE)</f>
        <v>17.10.90 мс</v>
      </c>
      <c r="I11" s="68"/>
      <c r="J11" s="69">
        <v>2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68"/>
      <c r="J12" s="69"/>
    </row>
    <row r="13" spans="1:10" ht="18">
      <c r="A13" s="93"/>
      <c r="B13" s="91" t="str">
        <f>VLOOKUP(J11,'пр.взвешивания'!B1:G48,5,FALSE)</f>
        <v>Москва С-70 Д </v>
      </c>
      <c r="C13" s="91"/>
      <c r="D13" s="91"/>
      <c r="E13" s="91"/>
      <c r="F13" s="91"/>
      <c r="G13" s="91"/>
      <c r="H13" s="90"/>
      <c r="I13" s="68"/>
      <c r="J13" s="69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 customHeight="1">
      <c r="A16" s="85" t="s">
        <v>35</v>
      </c>
      <c r="B16" s="88" t="str">
        <f>VLOOKUP(J16,'пр.взвешивания'!B1:G53,2,FALSE)</f>
        <v>КУЗНЕЦОВА Вероника Владимировна</v>
      </c>
      <c r="C16" s="88"/>
      <c r="D16" s="88"/>
      <c r="E16" s="88"/>
      <c r="F16" s="88"/>
      <c r="G16" s="88"/>
      <c r="H16" s="81" t="str">
        <f>VLOOKUP(J16,'пр.взвешивания'!B1:G53,3,FALSE)</f>
        <v>24.11.92 кмс</v>
      </c>
      <c r="I16" s="68"/>
      <c r="J16" s="69">
        <v>5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68"/>
      <c r="J17" s="69"/>
    </row>
    <row r="18" spans="1:10" ht="18">
      <c r="A18" s="86"/>
      <c r="B18" s="91" t="str">
        <f>VLOOKUP(J16,'пр.взвешивания'!B1:G53,5,FALSE)</f>
        <v>Башкортостан Уфа МО</v>
      </c>
      <c r="C18" s="91"/>
      <c r="D18" s="91"/>
      <c r="E18" s="91"/>
      <c r="F18" s="91"/>
      <c r="G18" s="91"/>
      <c r="H18" s="90"/>
      <c r="I18" s="68"/>
      <c r="J18" s="69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68"/>
      <c r="J19" s="69"/>
    </row>
    <row r="20" spans="1:10" ht="18.75" thickBot="1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8" customHeight="1">
      <c r="A21" s="85" t="s">
        <v>35</v>
      </c>
      <c r="B21" s="88" t="str">
        <f>VLOOKUP(J21,'пр.взвешивания'!B1:G58,2,FALSE)</f>
        <v>ЛЕВЧЕНКО Нина Александровна</v>
      </c>
      <c r="C21" s="88"/>
      <c r="D21" s="88"/>
      <c r="E21" s="88"/>
      <c r="F21" s="88"/>
      <c r="G21" s="88"/>
      <c r="H21" s="81" t="str">
        <f>VLOOKUP(J21,'пр.взвешивания'!B1:G58,3,FALSE)</f>
        <v>24.02.94 кмс</v>
      </c>
      <c r="I21" s="68"/>
      <c r="J21" s="69">
        <v>6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68"/>
      <c r="J22" s="69"/>
    </row>
    <row r="23" spans="1:9" ht="18">
      <c r="A23" s="86"/>
      <c r="B23" s="91" t="str">
        <f>VLOOKUP(J21,'пр.взвешивания'!B1:G58,5,FALSE)</f>
        <v>Краснодарский  Армавир Д</v>
      </c>
      <c r="C23" s="91"/>
      <c r="D23" s="91"/>
      <c r="E23" s="91"/>
      <c r="F23" s="91"/>
      <c r="G23" s="91"/>
      <c r="H23" s="90"/>
      <c r="I23" s="68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68"/>
    </row>
    <row r="25" spans="1:8" ht="18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40</v>
      </c>
      <c r="B26" s="68"/>
      <c r="C26" s="68"/>
      <c r="D26" s="68"/>
      <c r="E26" s="68"/>
      <c r="F26" s="68"/>
      <c r="G26" s="68"/>
      <c r="H26" s="68"/>
    </row>
    <row r="27" ht="13.5" thickBot="1"/>
    <row r="28" spans="1:10" ht="12.75">
      <c r="A28" s="79" t="str">
        <f>VLOOKUP(J28,'пр.взвешивания'!B6:H17,7,FALSE)</f>
        <v>Мкртычян СЛ Назаренко О.Е.</v>
      </c>
      <c r="B28" s="80"/>
      <c r="C28" s="80"/>
      <c r="D28" s="80"/>
      <c r="E28" s="80"/>
      <c r="F28" s="80"/>
      <c r="G28" s="80"/>
      <c r="H28" s="81"/>
      <c r="J28">
        <v>1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68" t="s">
        <v>36</v>
      </c>
      <c r="B32" s="68"/>
      <c r="C32" s="68"/>
      <c r="D32" s="68"/>
      <c r="E32" s="68"/>
      <c r="F32" s="68"/>
      <c r="G32" s="68"/>
      <c r="H32" s="68"/>
    </row>
    <row r="33" spans="1:8" ht="18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workbookViewId="0" topLeftCell="A1">
      <selection activeCell="A4" sqref="A4:R4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6.00390625" style="0" customWidth="1"/>
    <col min="5" max="5" width="14.57421875" style="0" customWidth="1"/>
    <col min="6" max="10" width="6.7109375" style="0" customWidth="1"/>
    <col min="11" max="11" width="1.1484375" style="0" customWidth="1"/>
    <col min="12" max="12" width="5.8515625" style="0" customWidth="1"/>
    <col min="13" max="13" width="17.7109375" style="0" customWidth="1"/>
    <col min="14" max="14" width="10.140625" style="0" customWidth="1"/>
    <col min="15" max="15" width="6.00390625" style="0" customWidth="1"/>
    <col min="16" max="16" width="11.421875" style="0" customWidth="1"/>
    <col min="17" max="17" width="7.28125" style="0" customWidth="1"/>
    <col min="18" max="18" width="13.421875" style="0" customWidth="1"/>
  </cols>
  <sheetData>
    <row r="1" spans="1:18" ht="22.5" customHeight="1">
      <c r="A1" s="205" t="s">
        <v>31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22.5" customHeight="1" thickBot="1">
      <c r="A2" s="209" t="s">
        <v>30</v>
      </c>
      <c r="B2" s="210"/>
      <c r="C2" s="210"/>
      <c r="D2" s="210"/>
      <c r="E2" s="210"/>
      <c r="F2" s="210"/>
      <c r="G2" s="210"/>
      <c r="H2" s="210"/>
      <c r="I2" s="210"/>
      <c r="J2" s="210"/>
      <c r="L2" s="211" t="str">
        <f>HYPERLINK('[3]реквизиты'!$L$7)</f>
        <v>ИТОГОВЫЙ ПРОТОКОЛ</v>
      </c>
      <c r="M2" s="211"/>
      <c r="N2" s="211"/>
      <c r="O2" s="211"/>
      <c r="P2" s="211"/>
      <c r="Q2" s="211"/>
      <c r="R2" s="211"/>
    </row>
    <row r="3" spans="1:18" ht="31.5" customHeight="1" thickBot="1">
      <c r="A3" s="18"/>
      <c r="B3" s="20"/>
      <c r="C3" s="20"/>
      <c r="D3" s="20"/>
      <c r="E3" s="212" t="str">
        <f>HYPERLINK('[2]реквизиты'!$A$2)</f>
        <v>Кубок России по САМБО среди женщин</v>
      </c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20"/>
      <c r="Q3" s="20"/>
      <c r="R3" s="20"/>
    </row>
    <row r="4" spans="1:18" ht="24.75" customHeight="1" thickBot="1">
      <c r="A4" s="206" t="str">
        <f>HYPERLINK('[2]реквизиты'!$A$3)</f>
        <v>26 - 30 ноября 2012 г. г.Кстово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28.5" customHeight="1" thickBot="1">
      <c r="A5" s="5" t="s">
        <v>7</v>
      </c>
      <c r="E5" s="5"/>
      <c r="H5" s="208"/>
      <c r="I5" s="208"/>
      <c r="J5" s="208"/>
      <c r="P5" s="5"/>
      <c r="Q5" s="189" t="str">
        <f>'пр.взвешивания'!$G$3</f>
        <v>в.к.  72   кг</v>
      </c>
      <c r="R5" s="190"/>
    </row>
    <row r="6" spans="1:18" ht="18.75" customHeight="1" thickBot="1">
      <c r="A6" s="139" t="s">
        <v>0</v>
      </c>
      <c r="B6" s="139" t="s">
        <v>1</v>
      </c>
      <c r="C6" s="139" t="s">
        <v>2</v>
      </c>
      <c r="D6" s="130" t="s">
        <v>17</v>
      </c>
      <c r="E6" s="131"/>
      <c r="F6" s="141" t="s">
        <v>4</v>
      </c>
      <c r="G6" s="142"/>
      <c r="H6" s="143"/>
      <c r="I6" s="144" t="s">
        <v>5</v>
      </c>
      <c r="J6" s="139" t="s">
        <v>6</v>
      </c>
      <c r="L6" s="191" t="s">
        <v>6</v>
      </c>
      <c r="M6" s="193" t="s">
        <v>1</v>
      </c>
      <c r="N6" s="185" t="s">
        <v>16</v>
      </c>
      <c r="O6" s="130" t="s">
        <v>17</v>
      </c>
      <c r="P6" s="131"/>
      <c r="Q6" s="185" t="s">
        <v>72</v>
      </c>
      <c r="R6" s="187" t="s">
        <v>19</v>
      </c>
    </row>
    <row r="7" spans="1:18" ht="15" customHeight="1" thickBot="1">
      <c r="A7" s="140"/>
      <c r="B7" s="140"/>
      <c r="C7" s="140"/>
      <c r="D7" s="132"/>
      <c r="E7" s="133"/>
      <c r="F7" s="1">
        <v>1</v>
      </c>
      <c r="G7" s="2">
        <v>2</v>
      </c>
      <c r="H7" s="3">
        <v>3</v>
      </c>
      <c r="I7" s="145"/>
      <c r="J7" s="140"/>
      <c r="L7" s="192"/>
      <c r="M7" s="194"/>
      <c r="N7" s="186"/>
      <c r="O7" s="132"/>
      <c r="P7" s="133"/>
      <c r="Q7" s="186"/>
      <c r="R7" s="188"/>
    </row>
    <row r="8" spans="1:19" ht="15" customHeight="1">
      <c r="A8" s="146">
        <v>1</v>
      </c>
      <c r="B8" s="148" t="str">
        <f>VLOOKUP(A8,'пр.взвешивания'!$B$6:$G$17,2,FALSE)</f>
        <v>АМБАРЦУМЯН Галина Самсоновна</v>
      </c>
      <c r="C8" s="150" t="str">
        <f>VLOOKUP(A8,'пр.взвешивания'!B6:H17,3,FALSE)</f>
        <v>11.03.91кмс</v>
      </c>
      <c r="D8" s="121" t="str">
        <f>VLOOKUP(A8,'пр.взвешивания'!B6:E15,4,FALSE)</f>
        <v>МОС</v>
      </c>
      <c r="E8" s="152" t="str">
        <f>VLOOKUP(A8,'пр.взвешивания'!B6:H15,5,FALSE)</f>
        <v>Москва МКС</v>
      </c>
      <c r="F8" s="24"/>
      <c r="G8" s="25">
        <v>0</v>
      </c>
      <c r="H8" s="26">
        <v>4</v>
      </c>
      <c r="I8" s="113">
        <f>SUM(F8:H8)</f>
        <v>4</v>
      </c>
      <c r="J8" s="115">
        <v>2</v>
      </c>
      <c r="K8" s="125">
        <v>1</v>
      </c>
      <c r="L8" s="128">
        <v>1</v>
      </c>
      <c r="M8" s="197" t="str">
        <f>VLOOKUP(K8,'пр.взвешивания'!B6:H17,2,FALSE)</f>
        <v>АМБАРЦУМЯН Галина Самсоновна</v>
      </c>
      <c r="N8" s="199" t="str">
        <f>VLOOKUP(K8,'пр.взвешивания'!B6:H17,3,FALSE)</f>
        <v>11.03.91кмс</v>
      </c>
      <c r="O8" s="121" t="str">
        <f>VLOOKUP(K8,'пр.взвешивания'!B6:H17,4,FALSE)</f>
        <v>МОС</v>
      </c>
      <c r="P8" s="152" t="str">
        <f>VLOOKUP(K8,'пр.взвешивания'!B6:H17,5,FALSE)</f>
        <v>Москва МКС</v>
      </c>
      <c r="Q8" s="195">
        <f>VLOOKUP(K8,'пр.взвешивания'!B6:H17,6,FALSE)</f>
        <v>0</v>
      </c>
      <c r="R8" s="113" t="str">
        <f>VLOOKUP(K8,'пр.взвешивания'!B6:H17,7,FALSE)</f>
        <v>Мкртычян СЛ Назаренко О.Е.</v>
      </c>
      <c r="S8" s="8"/>
    </row>
    <row r="9" spans="1:19" ht="15" customHeight="1">
      <c r="A9" s="147"/>
      <c r="B9" s="149"/>
      <c r="C9" s="151"/>
      <c r="D9" s="122"/>
      <c r="E9" s="153"/>
      <c r="F9" s="27"/>
      <c r="G9" s="28"/>
      <c r="H9" s="54" t="s">
        <v>69</v>
      </c>
      <c r="I9" s="114"/>
      <c r="J9" s="116"/>
      <c r="K9" s="125"/>
      <c r="L9" s="129"/>
      <c r="M9" s="198"/>
      <c r="N9" s="200"/>
      <c r="O9" s="122"/>
      <c r="P9" s="153"/>
      <c r="Q9" s="196"/>
      <c r="R9" s="136"/>
      <c r="S9" s="8"/>
    </row>
    <row r="10" spans="1:19" ht="15" customHeight="1">
      <c r="A10" s="147">
        <v>2</v>
      </c>
      <c r="B10" s="154" t="str">
        <f>VLOOKUP(A10,'пр.взвешивания'!$B$6:$G$17,2,FALSE)</f>
        <v>МИРОНОВА Ирина Сергеевна</v>
      </c>
      <c r="C10" s="156" t="str">
        <f>VLOOKUP(A10,'пр.взвешивания'!B1:H19,3,FALSE)</f>
        <v>17.10.90 мс</v>
      </c>
      <c r="D10" s="106" t="str">
        <f>VLOOKUP(A10,'пр.взвешивания'!B1:E17,4,FALSE)</f>
        <v>МОС</v>
      </c>
      <c r="E10" s="157" t="str">
        <f>VLOOKUP(A10,'пр.взвешивания'!B1:H17,5,FALSE)</f>
        <v>Москва С-70 Д </v>
      </c>
      <c r="F10" s="29">
        <v>3</v>
      </c>
      <c r="G10" s="30"/>
      <c r="H10" s="31">
        <v>4</v>
      </c>
      <c r="I10" s="136">
        <f>SUM(F10:H10)</f>
        <v>7</v>
      </c>
      <c r="J10" s="116">
        <v>1</v>
      </c>
      <c r="K10" s="125">
        <v>2</v>
      </c>
      <c r="L10" s="129">
        <v>2</v>
      </c>
      <c r="M10" s="126" t="str">
        <f>VLOOKUP(K10,'пр.взвешивания'!B1:H19,2,FALSE)</f>
        <v>МИРОНОВА Ирина Сергеевна</v>
      </c>
      <c r="N10" s="123" t="str">
        <f>VLOOKUP(K10,'пр.взвешивания'!B1:H19,3,FALSE)</f>
        <v>17.10.90 мс</v>
      </c>
      <c r="O10" s="106" t="str">
        <f>VLOOKUP(K10,'пр.взвешивания'!B1:H19,4,FALSE)</f>
        <v>МОС</v>
      </c>
      <c r="P10" s="157" t="str">
        <f>VLOOKUP(K10,'пр.взвешивания'!B1:H19,5,FALSE)</f>
        <v>Москва С-70 Д </v>
      </c>
      <c r="Q10" s="118">
        <f>VLOOKUP(K10,'пр.взвешивания'!B1:H19,6,FALSE)</f>
        <v>0</v>
      </c>
      <c r="R10" s="201" t="str">
        <f>VLOOKUP(K10,'пр.взвешивания'!B1:H19,7,FALSE)</f>
        <v>Дроков АН</v>
      </c>
      <c r="S10" s="8"/>
    </row>
    <row r="11" spans="1:19" ht="15" customHeight="1">
      <c r="A11" s="147"/>
      <c r="B11" s="155"/>
      <c r="C11" s="129"/>
      <c r="D11" s="107"/>
      <c r="E11" s="158"/>
      <c r="F11" s="32"/>
      <c r="G11" s="33"/>
      <c r="H11" s="34" t="s">
        <v>71</v>
      </c>
      <c r="I11" s="114"/>
      <c r="J11" s="116"/>
      <c r="K11" s="125"/>
      <c r="L11" s="129"/>
      <c r="M11" s="127"/>
      <c r="N11" s="124"/>
      <c r="O11" s="107"/>
      <c r="P11" s="158"/>
      <c r="Q11" s="119"/>
      <c r="R11" s="202"/>
      <c r="S11" s="8"/>
    </row>
    <row r="12" spans="1:19" ht="15" customHeight="1">
      <c r="A12" s="147">
        <v>3</v>
      </c>
      <c r="B12" s="160" t="str">
        <f>VLOOKUP(A12,'пр.взвешивания'!$B$6:$G$17,2,FALSE)</f>
        <v>ИВАНЦОВА Ольга Сергеевна</v>
      </c>
      <c r="C12" s="124" t="str">
        <f>VLOOKUP(A12,'пр.взвешивания'!B1:H21,3,FALSE)</f>
        <v>26.11.93 кмс</v>
      </c>
      <c r="D12" s="122" t="str">
        <f>VLOOKUP(A12,'пр.взвешивания'!B1:E19,4,FALSE)</f>
        <v>ЦФО</v>
      </c>
      <c r="E12" s="153" t="str">
        <f>VLOOKUP(A12,'пр.взвешивания'!B1:H19,5,FALSE)</f>
        <v>Смоленская Смоленск </v>
      </c>
      <c r="F12" s="35">
        <v>0</v>
      </c>
      <c r="G12" s="36">
        <v>0</v>
      </c>
      <c r="H12" s="37"/>
      <c r="I12" s="136">
        <f>SUM(F12:H12)</f>
        <v>0</v>
      </c>
      <c r="J12" s="116">
        <v>3</v>
      </c>
      <c r="K12" s="125">
        <v>5</v>
      </c>
      <c r="L12" s="129">
        <v>3</v>
      </c>
      <c r="M12" s="126" t="str">
        <f>VLOOKUP(K12,'пр.взвешивания'!B1:H21,2,FALSE)</f>
        <v>КУЗНЕЦОВА Вероника Владимировна</v>
      </c>
      <c r="N12" s="123" t="str">
        <f>VLOOKUP(K12,'пр.взвешивания'!B1:H21,3,FALSE)</f>
        <v>24.11.92 кмс</v>
      </c>
      <c r="O12" s="106" t="str">
        <f>VLOOKUP(K12,'пр.взвешивания'!B1:H21,4,FALSE)</f>
        <v>ПФО</v>
      </c>
      <c r="P12" s="157" t="str">
        <f>VLOOKUP(K12,'пр.взвешивания'!B10:H21,5,FALSE)</f>
        <v>Башкортостан Уфа МО</v>
      </c>
      <c r="Q12" s="118">
        <f>VLOOKUP(K12,'пр.взвешивания'!B1:H21,6,FALSE)</f>
        <v>0</v>
      </c>
      <c r="R12" s="201" t="str">
        <f>VLOOKUP(K12,'пр.взвешивания'!B1:H21,7,FALSE)</f>
        <v>Бикташев МР</v>
      </c>
      <c r="S12" s="8"/>
    </row>
    <row r="13" spans="1:19" ht="15" customHeight="1" thickBot="1">
      <c r="A13" s="159"/>
      <c r="B13" s="161"/>
      <c r="C13" s="162"/>
      <c r="D13" s="120"/>
      <c r="E13" s="163"/>
      <c r="F13" s="38"/>
      <c r="G13" s="39"/>
      <c r="H13" s="40"/>
      <c r="I13" s="137"/>
      <c r="J13" s="138"/>
      <c r="K13" s="125"/>
      <c r="L13" s="129"/>
      <c r="M13" s="127"/>
      <c r="N13" s="124"/>
      <c r="O13" s="107"/>
      <c r="P13" s="158"/>
      <c r="Q13" s="119"/>
      <c r="R13" s="202"/>
      <c r="S13" s="8"/>
    </row>
    <row r="14" spans="1:19" ht="15" customHeight="1" thickBot="1">
      <c r="A14" s="5" t="s">
        <v>28</v>
      </c>
      <c r="B14" s="41"/>
      <c r="C14" s="41"/>
      <c r="D14" s="41"/>
      <c r="E14" s="41"/>
      <c r="F14" s="42"/>
      <c r="G14" s="42"/>
      <c r="H14" s="42"/>
      <c r="I14" s="41"/>
      <c r="J14" s="41"/>
      <c r="K14" s="125">
        <v>6</v>
      </c>
      <c r="L14" s="129">
        <v>3</v>
      </c>
      <c r="M14" s="126" t="str">
        <f>VLOOKUP(K14,'пр.взвешивания'!B1:H23,2,FALSE)</f>
        <v>ЛЕВЧЕНКО Нина Александровна</v>
      </c>
      <c r="N14" s="123" t="str">
        <f>VLOOKUP(K14,'пр.взвешивания'!B1:H23,3,FALSE)</f>
        <v>24.02.94 кмс</v>
      </c>
      <c r="O14" s="106" t="str">
        <f>VLOOKUP(K14,'пр.взвешивания'!B1:H23,4,FALSE)</f>
        <v>ЮФО</v>
      </c>
      <c r="P14" s="157" t="str">
        <f>VLOOKUP(K14,'пр.взвешивания'!B1:H23,5,FALSE)</f>
        <v>Краснодарский  Армавир Д</v>
      </c>
      <c r="Q14" s="118">
        <f>VLOOKUP(K14,'пр.взвешивания'!B1:H23,6,FALSE)</f>
        <v>0</v>
      </c>
      <c r="R14" s="201" t="str">
        <f>VLOOKUP(K14,'пр.взвешивания'!B1:H23,7,FALSE)</f>
        <v>Бородин ВГ</v>
      </c>
      <c r="S14" s="8"/>
    </row>
    <row r="15" spans="1:19" ht="15" customHeight="1" thickBot="1">
      <c r="A15" s="139" t="s">
        <v>0</v>
      </c>
      <c r="B15" s="111" t="s">
        <v>1</v>
      </c>
      <c r="C15" s="111" t="s">
        <v>2</v>
      </c>
      <c r="D15" s="130" t="s">
        <v>17</v>
      </c>
      <c r="E15" s="131"/>
      <c r="F15" s="108" t="s">
        <v>4</v>
      </c>
      <c r="G15" s="109"/>
      <c r="H15" s="110"/>
      <c r="I15" s="111" t="s">
        <v>5</v>
      </c>
      <c r="J15" s="111" t="s">
        <v>6</v>
      </c>
      <c r="K15" s="125"/>
      <c r="L15" s="129"/>
      <c r="M15" s="127"/>
      <c r="N15" s="124"/>
      <c r="O15" s="107"/>
      <c r="P15" s="158"/>
      <c r="Q15" s="119"/>
      <c r="R15" s="202"/>
      <c r="S15" s="8"/>
    </row>
    <row r="16" spans="1:19" ht="15" customHeight="1" thickBot="1">
      <c r="A16" s="140"/>
      <c r="B16" s="112"/>
      <c r="C16" s="112"/>
      <c r="D16" s="132"/>
      <c r="E16" s="133"/>
      <c r="F16" s="43">
        <v>1</v>
      </c>
      <c r="G16" s="44">
        <v>2</v>
      </c>
      <c r="H16" s="45">
        <v>3</v>
      </c>
      <c r="I16" s="112"/>
      <c r="J16" s="112"/>
      <c r="K16" s="125">
        <v>3</v>
      </c>
      <c r="L16" s="204" t="s">
        <v>39</v>
      </c>
      <c r="M16" s="126" t="str">
        <f>VLOOKUP(K16,'пр.взвешивания'!B1:H25,2,FALSE)</f>
        <v>ИВАНЦОВА Ольга Сергеевна</v>
      </c>
      <c r="N16" s="123" t="str">
        <f>VLOOKUP(K16,'пр.взвешивания'!B1:H25,3,FALSE)</f>
        <v>26.11.93 кмс</v>
      </c>
      <c r="O16" s="106" t="str">
        <f>VLOOKUP(K16,'пр.взвешивания'!B1:H25,4,FALSE)</f>
        <v>ЦФО</v>
      </c>
      <c r="P16" s="157" t="str">
        <f>VLOOKUP(K16,'пр.взвешивания'!B1:H25,5,FALSE)</f>
        <v>Смоленская Смоленск </v>
      </c>
      <c r="Q16" s="118">
        <f>VLOOKUP(K16,'пр.взвешивания'!B1:H25,6,FALSE)</f>
        <v>0</v>
      </c>
      <c r="R16" s="201" t="str">
        <f>VLOOKUP(K16,'пр.взвешивания'!B1:H25,7,FALSE)</f>
        <v>Федяев ВА Мальцев АВ</v>
      </c>
      <c r="S16" s="8"/>
    </row>
    <row r="17" spans="1:19" ht="15" customHeight="1">
      <c r="A17" s="146">
        <v>4</v>
      </c>
      <c r="B17" s="148" t="str">
        <f>VLOOKUP(A17,'пр.взвешивания'!B6:H17,2,FALSE)</f>
        <v>ОВЧАРЕНКО Александра Сергеевна</v>
      </c>
      <c r="C17" s="150" t="str">
        <f>VLOOKUP(A17,'пр.взвешивания'!B1:H26,3,FALSE)</f>
        <v>14.04.92 кмс</v>
      </c>
      <c r="D17" s="121" t="str">
        <f>VLOOKUP(A17,'пр.взвешивания'!B1:E24,4,FALSE)</f>
        <v>МОС</v>
      </c>
      <c r="E17" s="152" t="str">
        <f>VLOOKUP(A17,'пр.взвешивания'!B1:H24,5,FALSE)</f>
        <v>Самбо - 70</v>
      </c>
      <c r="F17" s="46"/>
      <c r="G17" s="25">
        <v>0</v>
      </c>
      <c r="H17" s="26">
        <v>3</v>
      </c>
      <c r="I17" s="113">
        <f>SUM(F17:H17)</f>
        <v>3</v>
      </c>
      <c r="J17" s="115">
        <v>3</v>
      </c>
      <c r="K17" s="125"/>
      <c r="L17" s="204"/>
      <c r="M17" s="127"/>
      <c r="N17" s="124"/>
      <c r="O17" s="107"/>
      <c r="P17" s="158"/>
      <c r="Q17" s="119"/>
      <c r="R17" s="202"/>
      <c r="S17" s="8"/>
    </row>
    <row r="18" spans="1:19" ht="15" customHeight="1">
      <c r="A18" s="147"/>
      <c r="B18" s="149"/>
      <c r="C18" s="151"/>
      <c r="D18" s="122"/>
      <c r="E18" s="153"/>
      <c r="F18" s="47"/>
      <c r="G18" s="48"/>
      <c r="H18" s="49"/>
      <c r="I18" s="114"/>
      <c r="J18" s="116"/>
      <c r="K18" s="125">
        <v>4</v>
      </c>
      <c r="L18" s="204" t="s">
        <v>39</v>
      </c>
      <c r="M18" s="126" t="str">
        <f>VLOOKUP(K18,'пр.взвешивания'!B1:H27,2,FALSE)</f>
        <v>ОВЧАРЕНКО Александра Сергеевна</v>
      </c>
      <c r="N18" s="123" t="str">
        <f>VLOOKUP(K18,'пр.взвешивания'!B1:H27,3,FALSE)</f>
        <v>14.04.92 кмс</v>
      </c>
      <c r="O18" s="106" t="str">
        <f>VLOOKUP(K18,'пр.взвешивания'!B1:H27,4,FALSE)</f>
        <v>МОС</v>
      </c>
      <c r="P18" s="157" t="str">
        <f>VLOOKUP(K18,'пр.взвешивания'!B1:H27,5,FALSE)</f>
        <v>Самбо - 70</v>
      </c>
      <c r="Q18" s="118">
        <f>VLOOKUP(K18,'пр.взвешивания'!B1:H27,6,FALSE)</f>
        <v>0</v>
      </c>
      <c r="R18" s="201" t="str">
        <f>VLOOKUP(K18,'пр.взвешивания'!B1:H27,7,FALSE)</f>
        <v>Паперно АВ Ходырев АН</v>
      </c>
      <c r="S18" s="8"/>
    </row>
    <row r="19" spans="1:19" ht="15" customHeight="1" thickBot="1">
      <c r="A19" s="147">
        <v>5</v>
      </c>
      <c r="B19" s="154" t="str">
        <f>VLOOKUP(A19,'пр.взвешивания'!B1:H19,2,FALSE)</f>
        <v>КУЗНЕЦОВА Вероника Владимировна</v>
      </c>
      <c r="C19" s="156" t="str">
        <f>VLOOKUP(A19,'пр.взвешивания'!B1:H28,3,FALSE)</f>
        <v>24.11.92 кмс</v>
      </c>
      <c r="D19" s="106" t="str">
        <f>VLOOKUP(A19,'пр.взвешивания'!B1:E26,4,FALSE)</f>
        <v>ПФО</v>
      </c>
      <c r="E19" s="157" t="str">
        <f>VLOOKUP(A19,'пр.взвешивания'!B1:H26,5,FALSE)</f>
        <v>Башкортостан Уфа МО</v>
      </c>
      <c r="F19" s="31">
        <v>3</v>
      </c>
      <c r="G19" s="30"/>
      <c r="H19" s="31">
        <v>0</v>
      </c>
      <c r="I19" s="136">
        <f>SUM(F19:H19)</f>
        <v>3</v>
      </c>
      <c r="J19" s="116">
        <v>2</v>
      </c>
      <c r="K19" s="125"/>
      <c r="L19" s="216"/>
      <c r="M19" s="217"/>
      <c r="N19" s="218"/>
      <c r="O19" s="120"/>
      <c r="P19" s="163"/>
      <c r="Q19" s="215"/>
      <c r="R19" s="203"/>
      <c r="S19" s="8"/>
    </row>
    <row r="20" spans="1:19" ht="15" customHeight="1">
      <c r="A20" s="147"/>
      <c r="B20" s="155"/>
      <c r="C20" s="129"/>
      <c r="D20" s="107"/>
      <c r="E20" s="158"/>
      <c r="F20" s="34"/>
      <c r="G20" s="33"/>
      <c r="H20" s="34"/>
      <c r="I20" s="114"/>
      <c r="J20" s="116"/>
      <c r="K20" s="66"/>
      <c r="L20" s="41"/>
      <c r="M20" s="41"/>
      <c r="N20" s="41"/>
      <c r="O20" s="41"/>
      <c r="P20" s="41"/>
      <c r="Q20" s="41"/>
      <c r="R20" s="41"/>
      <c r="S20" s="8"/>
    </row>
    <row r="21" spans="1:19" ht="15" customHeight="1">
      <c r="A21" s="147">
        <v>6</v>
      </c>
      <c r="B21" s="160" t="str">
        <f>VLOOKUP(A21,'пр.взвешивания'!B1:H21,2,FALSE)</f>
        <v>ЛЕВЧЕНКО Нина Александровна</v>
      </c>
      <c r="C21" s="124" t="str">
        <f>VLOOKUP(A21,'пр.взвешивания'!B1:H30,3,FALSE)</f>
        <v>24.02.94 кмс</v>
      </c>
      <c r="D21" s="134" t="str">
        <f>VLOOKUP(A21,'пр.взвешивания'!B1:E28,4,FALSE)</f>
        <v>ЮФО</v>
      </c>
      <c r="E21" s="164" t="str">
        <f>VLOOKUP(A21,'пр.взвешивания'!B10:H28,5,FALSE)</f>
        <v>Краснодарский  Армавир Д</v>
      </c>
      <c r="F21" s="31">
        <v>0</v>
      </c>
      <c r="G21" s="50">
        <v>4</v>
      </c>
      <c r="H21" s="51"/>
      <c r="I21" s="136">
        <f>SUM(F21:H21)</f>
        <v>4</v>
      </c>
      <c r="J21" s="116">
        <v>1</v>
      </c>
      <c r="K21" s="41"/>
      <c r="L21" s="41"/>
      <c r="M21" s="41"/>
      <c r="N21" s="41"/>
      <c r="O21" s="41"/>
      <c r="P21" s="41"/>
      <c r="Q21" s="41"/>
      <c r="R21" s="41"/>
      <c r="S21" s="8"/>
    </row>
    <row r="22" spans="1:19" ht="15" customHeight="1" thickBot="1">
      <c r="A22" s="159"/>
      <c r="B22" s="161"/>
      <c r="C22" s="162"/>
      <c r="D22" s="135"/>
      <c r="E22" s="165"/>
      <c r="F22" s="52"/>
      <c r="G22" s="39" t="s">
        <v>70</v>
      </c>
      <c r="H22" s="40"/>
      <c r="I22" s="137"/>
      <c r="J22" s="138"/>
      <c r="K22" s="41"/>
      <c r="L22" s="41"/>
      <c r="M22" s="41"/>
      <c r="N22" s="41"/>
      <c r="O22" s="41"/>
      <c r="P22" s="41"/>
      <c r="Q22" s="41"/>
      <c r="R22" s="41"/>
      <c r="S22" s="8"/>
    </row>
    <row r="23" spans="2:18" ht="15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2:18" ht="12.75">
      <c r="B24" s="41" t="s">
        <v>27</v>
      </c>
      <c r="C24" s="41"/>
      <c r="D24" s="41"/>
      <c r="E24" s="41"/>
      <c r="F24" s="117" t="s">
        <v>24</v>
      </c>
      <c r="G24" s="11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2:18" ht="13.5" thickBot="1">
      <c r="B25" s="41"/>
      <c r="C25" s="41"/>
      <c r="D25" s="41"/>
      <c r="E25" s="41"/>
      <c r="F25" s="42"/>
      <c r="G25" s="42"/>
      <c r="H25" s="42"/>
      <c r="I25" s="42"/>
      <c r="J25" s="41"/>
      <c r="K25" s="41"/>
      <c r="L25" s="41"/>
      <c r="M25" s="41"/>
      <c r="N25" s="41"/>
      <c r="O25" s="41"/>
      <c r="P25" s="41"/>
      <c r="Q25" s="41"/>
      <c r="R25" s="41"/>
    </row>
    <row r="26" spans="1:19" ht="12.75" customHeight="1" thickBot="1">
      <c r="A26" s="146">
        <v>2</v>
      </c>
      <c r="B26" s="172" t="str">
        <f>VLOOKUP(A26,'пр.взвешивания'!B6:H17,2,FALSE)</f>
        <v>МИРОНОВА Ирина Сергеевна</v>
      </c>
      <c r="C26" s="174" t="str">
        <f>VLOOKUP(A26,'пр.взвешивания'!B6:H17,3,FALSE)</f>
        <v>17.10.90 мс</v>
      </c>
      <c r="D26" s="180" t="str">
        <f>VLOOKUP(A26,'пр.взвешивания'!B6:G17,4,FALSE)</f>
        <v>МОС</v>
      </c>
      <c r="E26" s="176" t="str">
        <f>VLOOKUP(A26,'пр.взвешивания'!B6:H17,5,FALSE)</f>
        <v>Москва С-70 Д </v>
      </c>
      <c r="F26" s="42"/>
      <c r="G26" s="42"/>
      <c r="H26" s="42"/>
      <c r="I26" s="42"/>
      <c r="J26" s="41"/>
      <c r="K26" s="41"/>
      <c r="L26" s="41"/>
      <c r="M26" s="41"/>
      <c r="N26" s="41"/>
      <c r="O26" s="41"/>
      <c r="P26" s="41"/>
      <c r="Q26" s="41"/>
      <c r="R26" s="41"/>
      <c r="S26" s="17"/>
    </row>
    <row r="27" spans="1:19" ht="12.75" customHeight="1">
      <c r="A27" s="147"/>
      <c r="B27" s="173"/>
      <c r="C27" s="175"/>
      <c r="D27" s="181"/>
      <c r="E27" s="177"/>
      <c r="F27" s="53">
        <v>2</v>
      </c>
      <c r="G27" s="42"/>
      <c r="H27" s="54"/>
      <c r="I27" s="42"/>
      <c r="J27" s="41"/>
      <c r="K27" s="41"/>
      <c r="L27" s="41"/>
      <c r="M27" s="41"/>
      <c r="N27" s="41"/>
      <c r="O27" s="41"/>
      <c r="P27" s="41"/>
      <c r="Q27" s="105" t="str">
        <f>'[2]реквизиты'!$G$7</f>
        <v>О.Р. Перминов</v>
      </c>
      <c r="R27" s="105"/>
      <c r="S27" s="17"/>
    </row>
    <row r="28" spans="1:19" ht="12.75" customHeight="1" thickBot="1">
      <c r="A28" s="178">
        <v>5</v>
      </c>
      <c r="B28" s="166" t="str">
        <f>VLOOKUP(A28,'пр.взвешивания'!B1:H19,2,FALSE)</f>
        <v>КУЗНЕЦОВА Вероника Владимировна</v>
      </c>
      <c r="C28" s="168" t="str">
        <f>VLOOKUP(A28,'пр.взвешивания'!B1:H19,3,FALSE)</f>
        <v>24.11.92 кмс</v>
      </c>
      <c r="D28" s="182" t="str">
        <f>VLOOKUP(A28,'пр.взвешивания'!B1:G19,4,FALSE)</f>
        <v>ПФО</v>
      </c>
      <c r="E28" s="170" t="str">
        <f>VLOOKUP(A28,'пр.взвешивания'!B1:H19,5,FALSE)</f>
        <v>Башкортостан Уфа МО</v>
      </c>
      <c r="F28" s="77" t="s">
        <v>73</v>
      </c>
      <c r="G28" s="56"/>
      <c r="H28" s="54"/>
      <c r="I28" s="42"/>
      <c r="J28" s="57" t="str">
        <f>HYPERLINK('[2]реквизиты'!$A$6)</f>
        <v>Гл. судья, судья МК</v>
      </c>
      <c r="K28" s="58"/>
      <c r="L28" s="58"/>
      <c r="M28" s="64"/>
      <c r="N28" s="73"/>
      <c r="O28" s="73"/>
      <c r="P28" s="73"/>
      <c r="Q28" s="105"/>
      <c r="R28" s="105"/>
      <c r="S28" s="17"/>
    </row>
    <row r="29" spans="1:19" ht="12.75" customHeight="1" thickBot="1">
      <c r="A29" s="179"/>
      <c r="B29" s="167"/>
      <c r="C29" s="169"/>
      <c r="D29" s="183"/>
      <c r="E29" s="171"/>
      <c r="F29" s="42"/>
      <c r="G29" s="59"/>
      <c r="H29" s="60">
        <v>1</v>
      </c>
      <c r="I29" s="42"/>
      <c r="J29" s="58"/>
      <c r="K29" s="58"/>
      <c r="L29" s="58"/>
      <c r="M29" s="64"/>
      <c r="N29" s="73"/>
      <c r="O29" s="73"/>
      <c r="P29" s="73"/>
      <c r="Q29" s="76" t="str">
        <f>'[2]реквизиты'!$G$8</f>
        <v>/г.Н.Тагил/</v>
      </c>
      <c r="R29" s="41"/>
      <c r="S29" s="17"/>
    </row>
    <row r="30" spans="1:19" ht="12.75" customHeight="1" thickBot="1">
      <c r="A30" s="184">
        <v>6</v>
      </c>
      <c r="B30" s="172" t="str">
        <f>VLOOKUP(A30,'пр.взвешивания'!B1:H21,2,FALSE)</f>
        <v>ЛЕВЧЕНКО Нина Александровна</v>
      </c>
      <c r="C30" s="174" t="str">
        <f>VLOOKUP(A30,'пр.взвешивания'!B1:H21,3,FALSE)</f>
        <v>24.02.94 кмс</v>
      </c>
      <c r="D30" s="180" t="str">
        <f>VLOOKUP(A30,'пр.взвешивания'!B1:G21,4,FALSE)</f>
        <v>ЮФО</v>
      </c>
      <c r="E30" s="176" t="str">
        <f>VLOOKUP(A30,'пр.взвешивания'!B1:H21,5,FALSE)</f>
        <v>Краснодарский  Армавир Д</v>
      </c>
      <c r="F30" s="42"/>
      <c r="G30" s="54"/>
      <c r="H30" s="62" t="s">
        <v>75</v>
      </c>
      <c r="I30" s="42"/>
      <c r="J30" s="63"/>
      <c r="K30" s="63"/>
      <c r="L30" s="63"/>
      <c r="M30" s="64"/>
      <c r="N30" s="64"/>
      <c r="O30" s="64"/>
      <c r="P30" s="64"/>
      <c r="Q30" s="105" t="str">
        <f>'[5]реквизиты'!$G$9</f>
        <v>Н.Ю.Глушкова</v>
      </c>
      <c r="R30" s="105"/>
      <c r="S30" s="17"/>
    </row>
    <row r="31" spans="1:18" ht="12.75" customHeight="1">
      <c r="A31" s="147"/>
      <c r="B31" s="173"/>
      <c r="C31" s="175"/>
      <c r="D31" s="181"/>
      <c r="E31" s="177"/>
      <c r="F31" s="53">
        <v>1</v>
      </c>
      <c r="G31" s="65"/>
      <c r="H31" s="54"/>
      <c r="I31" s="42"/>
      <c r="J31" s="57" t="str">
        <f>HYPERLINK('[4]реквизиты'!$A$22)</f>
        <v>Гл. секретарь, судья МК</v>
      </c>
      <c r="K31" s="58"/>
      <c r="L31" s="58"/>
      <c r="M31" s="64"/>
      <c r="N31" s="73"/>
      <c r="O31" s="73"/>
      <c r="P31" s="73"/>
      <c r="Q31" s="105"/>
      <c r="R31" s="105"/>
    </row>
    <row r="32" spans="1:18" ht="12.75" customHeight="1" thickBot="1">
      <c r="A32" s="178">
        <v>1</v>
      </c>
      <c r="B32" s="166" t="str">
        <f>VLOOKUP(A32,'пр.взвешивания'!B1:H23,2,FALSE)</f>
        <v>АМБАРЦУМЯН Галина Самсоновна</v>
      </c>
      <c r="C32" s="168" t="str">
        <f>VLOOKUP(A32,'пр.взвешивания'!B1:H23,3,FALSE)</f>
        <v>11.03.91кмс</v>
      </c>
      <c r="D32" s="182" t="str">
        <f>VLOOKUP(A32,'пр.взвешивания'!B1:G23,4,FALSE)</f>
        <v>МОС</v>
      </c>
      <c r="E32" s="170" t="str">
        <f>VLOOKUP(A32,'пр.взвешивания'!B1:H23,5,FALSE)</f>
        <v>Москва МКС</v>
      </c>
      <c r="F32" s="55" t="s">
        <v>74</v>
      </c>
      <c r="G32" s="42"/>
      <c r="H32" s="54"/>
      <c r="I32" s="42"/>
      <c r="J32" s="63"/>
      <c r="K32" s="63"/>
      <c r="L32" s="63"/>
      <c r="M32" s="64"/>
      <c r="N32" s="64"/>
      <c r="O32" s="64"/>
      <c r="P32" s="64"/>
      <c r="Q32" s="76" t="str">
        <f>'[2]реквизиты'!$G$10</f>
        <v>/г. Рязань/</v>
      </c>
      <c r="R32" s="41"/>
    </row>
    <row r="33" spans="1:18" ht="12.75" customHeight="1" thickBot="1">
      <c r="A33" s="179"/>
      <c r="B33" s="167"/>
      <c r="C33" s="169"/>
      <c r="D33" s="183"/>
      <c r="E33" s="171"/>
      <c r="F33" s="42"/>
      <c r="G33" s="42"/>
      <c r="H33" s="42"/>
      <c r="I33" s="42"/>
      <c r="J33" s="63"/>
      <c r="K33" s="63"/>
      <c r="L33" s="63"/>
      <c r="M33" s="64"/>
      <c r="N33" s="64"/>
      <c r="O33" s="64"/>
      <c r="P33" s="64"/>
      <c r="Q33" s="61">
        <f>HYPERLINK('[2]реквизиты'!$G$23)</f>
      </c>
      <c r="R33" s="41"/>
    </row>
    <row r="34" spans="2:18" ht="12.75" customHeight="1">
      <c r="B34" s="41"/>
      <c r="C34" s="41"/>
      <c r="D34" s="41"/>
      <c r="E34" s="41"/>
      <c r="F34" s="42"/>
      <c r="G34" s="42"/>
      <c r="H34" s="42"/>
      <c r="I34" s="42"/>
      <c r="J34" s="42"/>
      <c r="K34" s="41"/>
      <c r="L34" s="41"/>
      <c r="M34" s="41"/>
      <c r="N34" s="41"/>
      <c r="O34" s="41"/>
      <c r="P34" s="41"/>
      <c r="Q34" s="41"/>
      <c r="R34" s="41"/>
    </row>
    <row r="35" spans="2:18" ht="12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 ht="12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36.75" customHeight="1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2.7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12.7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12.7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2.7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12.7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12.7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ht="12.7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2.7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2.7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2.7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35.25" customHeight="1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8"/>
      <c r="B54" s="8"/>
      <c r="C54" s="8"/>
      <c r="D54" s="8"/>
      <c r="E54" s="8"/>
      <c r="F54" s="8"/>
      <c r="G54" s="8"/>
      <c r="H54" s="8"/>
      <c r="I54" s="8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1:9" ht="12.75">
      <c r="A60" s="8"/>
      <c r="B60" s="8"/>
      <c r="C60" s="8"/>
      <c r="D60" s="8"/>
      <c r="E60" s="8"/>
      <c r="F60" s="8"/>
      <c r="G60" s="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</sheetData>
  <mergeCells count="140">
    <mergeCell ref="Q18:Q19"/>
    <mergeCell ref="L18:L19"/>
    <mergeCell ref="M18:M19"/>
    <mergeCell ref="N18:N19"/>
    <mergeCell ref="P18:P19"/>
    <mergeCell ref="A1:R1"/>
    <mergeCell ref="A4:R4"/>
    <mergeCell ref="H5:J5"/>
    <mergeCell ref="A2:J2"/>
    <mergeCell ref="L2:R2"/>
    <mergeCell ref="E3:O3"/>
    <mergeCell ref="R18:R19"/>
    <mergeCell ref="M14:M15"/>
    <mergeCell ref="L16:L17"/>
    <mergeCell ref="M16:M17"/>
    <mergeCell ref="N16:N17"/>
    <mergeCell ref="P16:P17"/>
    <mergeCell ref="N14:N15"/>
    <mergeCell ref="Q16:Q17"/>
    <mergeCell ref="R16:R17"/>
    <mergeCell ref="L14:L15"/>
    <mergeCell ref="R14:R15"/>
    <mergeCell ref="P14:P15"/>
    <mergeCell ref="Q10:Q11"/>
    <mergeCell ref="R10:R11"/>
    <mergeCell ref="Q12:Q13"/>
    <mergeCell ref="R12:R13"/>
    <mergeCell ref="P10:P11"/>
    <mergeCell ref="M8:M9"/>
    <mergeCell ref="N8:N9"/>
    <mergeCell ref="P8:P9"/>
    <mergeCell ref="L12:L13"/>
    <mergeCell ref="M12:M13"/>
    <mergeCell ref="N12:N13"/>
    <mergeCell ref="P12:P13"/>
    <mergeCell ref="Q6:Q7"/>
    <mergeCell ref="R6:R7"/>
    <mergeCell ref="Q5:R5"/>
    <mergeCell ref="D30:D31"/>
    <mergeCell ref="L6:L7"/>
    <mergeCell ref="M6:M7"/>
    <mergeCell ref="N6:N7"/>
    <mergeCell ref="J6:J7"/>
    <mergeCell ref="Q8:Q9"/>
    <mergeCell ref="R8:R9"/>
    <mergeCell ref="A30:A31"/>
    <mergeCell ref="B30:B31"/>
    <mergeCell ref="C30:C31"/>
    <mergeCell ref="E30:E31"/>
    <mergeCell ref="A32:A33"/>
    <mergeCell ref="B32:B33"/>
    <mergeCell ref="C32:C33"/>
    <mergeCell ref="E32:E33"/>
    <mergeCell ref="D32:D33"/>
    <mergeCell ref="B28:B29"/>
    <mergeCell ref="C28:C29"/>
    <mergeCell ref="E28:E29"/>
    <mergeCell ref="A26:A27"/>
    <mergeCell ref="B26:B27"/>
    <mergeCell ref="C26:C27"/>
    <mergeCell ref="E26:E27"/>
    <mergeCell ref="A28:A29"/>
    <mergeCell ref="D26:D27"/>
    <mergeCell ref="D28:D29"/>
    <mergeCell ref="A15:A16"/>
    <mergeCell ref="I19:I20"/>
    <mergeCell ref="J19:J20"/>
    <mergeCell ref="A21:A22"/>
    <mergeCell ref="B21:B22"/>
    <mergeCell ref="C21:C22"/>
    <mergeCell ref="E21:E22"/>
    <mergeCell ref="I21:I22"/>
    <mergeCell ref="J21:J22"/>
    <mergeCell ref="A19:A20"/>
    <mergeCell ref="A17:A18"/>
    <mergeCell ref="B17:B18"/>
    <mergeCell ref="C17:C18"/>
    <mergeCell ref="E17:E18"/>
    <mergeCell ref="A12:A13"/>
    <mergeCell ref="B12:B13"/>
    <mergeCell ref="C12:C13"/>
    <mergeCell ref="E12:E13"/>
    <mergeCell ref="B15:B16"/>
    <mergeCell ref="C15:C16"/>
    <mergeCell ref="C19:C20"/>
    <mergeCell ref="E19:E20"/>
    <mergeCell ref="D15:E16"/>
    <mergeCell ref="D17:D18"/>
    <mergeCell ref="D19:D20"/>
    <mergeCell ref="B19:B20"/>
    <mergeCell ref="C8:C9"/>
    <mergeCell ref="E8:E9"/>
    <mergeCell ref="A10:A11"/>
    <mergeCell ref="B10:B11"/>
    <mergeCell ref="C10:C11"/>
    <mergeCell ref="E10:E11"/>
    <mergeCell ref="A6:A7"/>
    <mergeCell ref="J8:J9"/>
    <mergeCell ref="B6:B7"/>
    <mergeCell ref="C6:C7"/>
    <mergeCell ref="F6:H6"/>
    <mergeCell ref="I6:I7"/>
    <mergeCell ref="D6:E7"/>
    <mergeCell ref="I8:I9"/>
    <mergeCell ref="A8:A9"/>
    <mergeCell ref="B8:B9"/>
    <mergeCell ref="D21:D22"/>
    <mergeCell ref="I10:I11"/>
    <mergeCell ref="J10:J11"/>
    <mergeCell ref="L10:L11"/>
    <mergeCell ref="I12:I13"/>
    <mergeCell ref="J12:J13"/>
    <mergeCell ref="K12:K13"/>
    <mergeCell ref="K14:K15"/>
    <mergeCell ref="K16:K17"/>
    <mergeCell ref="K18:K19"/>
    <mergeCell ref="O6:P7"/>
    <mergeCell ref="O8:O9"/>
    <mergeCell ref="O10:O11"/>
    <mergeCell ref="O12:O13"/>
    <mergeCell ref="O16:O17"/>
    <mergeCell ref="O18:O19"/>
    <mergeCell ref="D8:D9"/>
    <mergeCell ref="D10:D11"/>
    <mergeCell ref="D12:D13"/>
    <mergeCell ref="N10:N11"/>
    <mergeCell ref="K8:K9"/>
    <mergeCell ref="K10:K11"/>
    <mergeCell ref="M10:M11"/>
    <mergeCell ref="L8:L9"/>
    <mergeCell ref="Q27:R28"/>
    <mergeCell ref="Q30:R31"/>
    <mergeCell ref="O14:O15"/>
    <mergeCell ref="F15:H15"/>
    <mergeCell ref="I15:I16"/>
    <mergeCell ref="J15:J16"/>
    <mergeCell ref="I17:I18"/>
    <mergeCell ref="J17:J18"/>
    <mergeCell ref="F24:G24"/>
    <mergeCell ref="Q14:Q15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">
      <selection activeCell="A26" sqref="A26:I38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21" t="str">
        <f>F14</f>
        <v>в.к.  72   кг</v>
      </c>
    </row>
    <row r="2" ht="12.75">
      <c r="C2" s="12" t="s">
        <v>20</v>
      </c>
    </row>
    <row r="3" ht="12.75">
      <c r="C3" s="13" t="s">
        <v>21</v>
      </c>
    </row>
    <row r="4" spans="1:9" ht="12.75">
      <c r="A4" s="219" t="s">
        <v>22</v>
      </c>
      <c r="B4" s="219" t="s">
        <v>0</v>
      </c>
      <c r="C4" s="231" t="s">
        <v>1</v>
      </c>
      <c r="D4" s="219" t="s">
        <v>2</v>
      </c>
      <c r="E4" s="219" t="s">
        <v>3</v>
      </c>
      <c r="F4" s="219" t="s">
        <v>9</v>
      </c>
      <c r="G4" s="219" t="s">
        <v>10</v>
      </c>
      <c r="H4" s="219" t="s">
        <v>11</v>
      </c>
      <c r="I4" s="219" t="s">
        <v>12</v>
      </c>
    </row>
    <row r="5" spans="1:9" ht="12.75">
      <c r="A5" s="227"/>
      <c r="B5" s="227"/>
      <c r="C5" s="227"/>
      <c r="D5" s="227"/>
      <c r="E5" s="227"/>
      <c r="F5" s="227"/>
      <c r="G5" s="227"/>
      <c r="H5" s="227"/>
      <c r="I5" s="227"/>
    </row>
    <row r="6" spans="1:9" ht="12.75">
      <c r="A6" s="228"/>
      <c r="B6" s="234">
        <f>'пр. хода'!A26</f>
        <v>2</v>
      </c>
      <c r="C6" s="223" t="str">
        <f>VLOOKUP(B6,'пр.взвешивания'!B6:H17,2,FALSE)</f>
        <v>МИРОНОВА Ирина Сергеевна</v>
      </c>
      <c r="D6" s="225" t="str">
        <f>VLOOKUP(B6,'пр.взвешивания'!B6:H17,3,FALSE)</f>
        <v>17.10.90 мс</v>
      </c>
      <c r="E6" s="220" t="str">
        <f>VLOOKUP(B6,'пр.взвешивания'!B6:H17,4,FALSE)</f>
        <v>МОС</v>
      </c>
      <c r="F6" s="232"/>
      <c r="G6" s="229"/>
      <c r="H6" s="230"/>
      <c r="I6" s="219"/>
    </row>
    <row r="7" spans="1:9" ht="12.75">
      <c r="A7" s="228"/>
      <c r="B7" s="235"/>
      <c r="C7" s="224"/>
      <c r="D7" s="226"/>
      <c r="E7" s="220"/>
      <c r="F7" s="233"/>
      <c r="G7" s="221"/>
      <c r="H7" s="230"/>
      <c r="I7" s="219"/>
    </row>
    <row r="8" spans="1:9" ht="12.75">
      <c r="A8" s="222"/>
      <c r="B8" s="234">
        <f>'пр. хода'!A28</f>
        <v>5</v>
      </c>
      <c r="C8" s="223" t="str">
        <f>VLOOKUP(B8,'пр.взвешивания'!B1:H19,2,FALSE)</f>
        <v>КУЗНЕЦОВА Вероника Владимировна</v>
      </c>
      <c r="D8" s="225" t="str">
        <f>VLOOKUP(B8,'пр.взвешивания'!B1:H19,3,FALSE)</f>
        <v>24.11.92 кмс</v>
      </c>
      <c r="E8" s="220" t="str">
        <f>VLOOKUP(B8,'пр.взвешивания'!B1:H19,4,FALSE)</f>
        <v>ПФО</v>
      </c>
      <c r="F8" s="232"/>
      <c r="G8" s="221"/>
      <c r="H8" s="219"/>
      <c r="I8" s="219"/>
    </row>
    <row r="9" spans="1:9" ht="12.75">
      <c r="A9" s="222"/>
      <c r="B9" s="235"/>
      <c r="C9" s="224"/>
      <c r="D9" s="226"/>
      <c r="E9" s="220"/>
      <c r="F9" s="233"/>
      <c r="G9" s="221"/>
      <c r="H9" s="219"/>
      <c r="I9" s="219"/>
    </row>
    <row r="10" ht="24.75" customHeight="1">
      <c r="E10" s="14" t="s">
        <v>23</v>
      </c>
    </row>
    <row r="11" spans="5:9" ht="24.75" customHeight="1">
      <c r="E11" s="14" t="s">
        <v>7</v>
      </c>
      <c r="F11" s="15"/>
      <c r="G11" s="15"/>
      <c r="H11" s="15"/>
      <c r="I11" s="15"/>
    </row>
    <row r="12" spans="5:9" ht="24.75" customHeight="1">
      <c r="E12" s="14" t="s">
        <v>8</v>
      </c>
      <c r="F12" s="15"/>
      <c r="G12" s="15"/>
      <c r="H12" s="15"/>
      <c r="I12" s="15"/>
    </row>
    <row r="13" ht="24.75" customHeight="1"/>
    <row r="14" ht="24.75" customHeight="1">
      <c r="F14" s="21" t="str">
        <f>'пр.взвешивания'!G3</f>
        <v>в.к.  72   кг</v>
      </c>
    </row>
    <row r="15" ht="12.75">
      <c r="C15" s="13" t="s">
        <v>21</v>
      </c>
    </row>
    <row r="16" spans="1:9" ht="12.75">
      <c r="A16" s="219" t="s">
        <v>22</v>
      </c>
      <c r="B16" s="219" t="s">
        <v>0</v>
      </c>
      <c r="C16" s="231" t="s">
        <v>1</v>
      </c>
      <c r="D16" s="219" t="s">
        <v>2</v>
      </c>
      <c r="E16" s="219" t="s">
        <v>3</v>
      </c>
      <c r="F16" s="219" t="s">
        <v>9</v>
      </c>
      <c r="G16" s="219" t="s">
        <v>10</v>
      </c>
      <c r="H16" s="219" t="s">
        <v>11</v>
      </c>
      <c r="I16" s="219" t="s">
        <v>12</v>
      </c>
    </row>
    <row r="17" spans="1:9" ht="12.75">
      <c r="A17" s="227"/>
      <c r="B17" s="227"/>
      <c r="C17" s="227"/>
      <c r="D17" s="227"/>
      <c r="E17" s="227"/>
      <c r="F17" s="227"/>
      <c r="G17" s="227"/>
      <c r="H17" s="227"/>
      <c r="I17" s="227"/>
    </row>
    <row r="18" spans="1:9" ht="12.75">
      <c r="A18" s="228"/>
      <c r="B18" s="220">
        <f>'пр. хода'!A30</f>
        <v>6</v>
      </c>
      <c r="C18" s="223" t="str">
        <f>VLOOKUP(B18,'пр.взвешивания'!B1:H29,2,FALSE)</f>
        <v>ЛЕВЧЕНКО Нина Александровна</v>
      </c>
      <c r="D18" s="225" t="str">
        <f>VLOOKUP(B18,'пр.взвешивания'!B1:H29,3,FALSE)</f>
        <v>24.02.94 кмс</v>
      </c>
      <c r="E18" s="220" t="str">
        <f>VLOOKUP(B18,'пр.взвешивания'!B1:H29,4,FALSE)</f>
        <v>ЮФО</v>
      </c>
      <c r="F18" s="221"/>
      <c r="G18" s="229"/>
      <c r="H18" s="230"/>
      <c r="I18" s="219"/>
    </row>
    <row r="19" spans="1:9" ht="12.75">
      <c r="A19" s="228"/>
      <c r="B19" s="219"/>
      <c r="C19" s="224"/>
      <c r="D19" s="226"/>
      <c r="E19" s="220"/>
      <c r="F19" s="221"/>
      <c r="G19" s="221"/>
      <c r="H19" s="230"/>
      <c r="I19" s="219"/>
    </row>
    <row r="20" spans="1:9" ht="12.75">
      <c r="A20" s="222"/>
      <c r="B20" s="220">
        <f>'пр. хода'!A32</f>
        <v>1</v>
      </c>
      <c r="C20" s="223" t="str">
        <f>VLOOKUP(B20,'пр.взвешивания'!B2:H31,2,FALSE)</f>
        <v>АМБАРЦУМЯН Галина Самсоновна</v>
      </c>
      <c r="D20" s="225" t="str">
        <f>VLOOKUP(B20,'пр.взвешивания'!B2:H31,3,FALSE)</f>
        <v>11.03.91кмс</v>
      </c>
      <c r="E20" s="220" t="str">
        <f>VLOOKUP(B20,'пр.взвешивания'!B2:H31,4,FALSE)</f>
        <v>МОС</v>
      </c>
      <c r="F20" s="221"/>
      <c r="G20" s="221"/>
      <c r="H20" s="219"/>
      <c r="I20" s="219"/>
    </row>
    <row r="21" spans="1:9" ht="12.75">
      <c r="A21" s="222"/>
      <c r="B21" s="219"/>
      <c r="C21" s="224"/>
      <c r="D21" s="226"/>
      <c r="E21" s="220"/>
      <c r="F21" s="221"/>
      <c r="G21" s="221"/>
      <c r="H21" s="219"/>
      <c r="I21" s="219"/>
    </row>
    <row r="22" ht="24.75" customHeight="1">
      <c r="E22" s="14" t="s">
        <v>23</v>
      </c>
    </row>
    <row r="23" spans="5:9" ht="24.75" customHeight="1">
      <c r="E23" s="14" t="s">
        <v>7</v>
      </c>
      <c r="F23" s="15"/>
      <c r="G23" s="15"/>
      <c r="H23" s="15"/>
      <c r="I23" s="15"/>
    </row>
    <row r="24" spans="5:9" ht="24.75" customHeight="1">
      <c r="E24" s="14" t="s">
        <v>8</v>
      </c>
      <c r="F24" s="15"/>
      <c r="G24" s="15"/>
      <c r="H24" s="15"/>
      <c r="I24" s="15"/>
    </row>
    <row r="25" ht="24.75" customHeight="1"/>
    <row r="26" ht="24.75" customHeight="1"/>
    <row r="27" spans="3:6" ht="28.5" customHeight="1">
      <c r="C27" s="16" t="s">
        <v>24</v>
      </c>
      <c r="D27" s="14"/>
      <c r="F27" s="21" t="str">
        <f>F14</f>
        <v>в.к.  72   кг</v>
      </c>
    </row>
    <row r="28" spans="1:9" ht="12.75">
      <c r="A28" s="219" t="s">
        <v>22</v>
      </c>
      <c r="B28" s="219" t="s">
        <v>0</v>
      </c>
      <c r="C28" s="231" t="s">
        <v>1</v>
      </c>
      <c r="D28" s="219" t="s">
        <v>2</v>
      </c>
      <c r="E28" s="219" t="s">
        <v>3</v>
      </c>
      <c r="F28" s="219" t="s">
        <v>9</v>
      </c>
      <c r="G28" s="219" t="s">
        <v>10</v>
      </c>
      <c r="H28" s="219" t="s">
        <v>11</v>
      </c>
      <c r="I28" s="219" t="s">
        <v>12</v>
      </c>
    </row>
    <row r="29" spans="1:9" ht="12.75">
      <c r="A29" s="227"/>
      <c r="B29" s="227"/>
      <c r="C29" s="227"/>
      <c r="D29" s="227"/>
      <c r="E29" s="227"/>
      <c r="F29" s="227"/>
      <c r="G29" s="227"/>
      <c r="H29" s="227"/>
      <c r="I29" s="227"/>
    </row>
    <row r="30" spans="1:9" ht="12.75">
      <c r="A30" s="228"/>
      <c r="B30" s="219">
        <f>'пр. хода'!F27</f>
        <v>2</v>
      </c>
      <c r="C30" s="223" t="str">
        <f>VLOOKUP(B30,'пр.взвешивания'!B3:H41,2,FALSE)</f>
        <v>МИРОНОВА Ирина Сергеевна</v>
      </c>
      <c r="D30" s="225" t="str">
        <f>VLOOKUP(B30,'пр.взвешивания'!B3:H41,3,FALSE)</f>
        <v>17.10.90 мс</v>
      </c>
      <c r="E30" s="220" t="str">
        <f>VLOOKUP(B30,'пр.взвешивания'!B3:H41,4,FALSE)</f>
        <v>МОС</v>
      </c>
      <c r="F30" s="221"/>
      <c r="G30" s="229"/>
      <c r="H30" s="230"/>
      <c r="I30" s="219"/>
    </row>
    <row r="31" spans="1:9" ht="12.75">
      <c r="A31" s="228"/>
      <c r="B31" s="219"/>
      <c r="C31" s="224"/>
      <c r="D31" s="226"/>
      <c r="E31" s="220"/>
      <c r="F31" s="221"/>
      <c r="G31" s="221"/>
      <c r="H31" s="230"/>
      <c r="I31" s="219"/>
    </row>
    <row r="32" spans="1:9" ht="12.75">
      <c r="A32" s="222"/>
      <c r="B32" s="219">
        <f>'пр. хода'!F31</f>
        <v>1</v>
      </c>
      <c r="C32" s="223" t="str">
        <f>VLOOKUP(B32,'пр.взвешивания'!B3:H43,2,FALSE)</f>
        <v>АМБАРЦУМЯН Галина Самсоновна</v>
      </c>
      <c r="D32" s="225" t="str">
        <f>VLOOKUP(B32,'пр.взвешивания'!B2:H43,3,FALSE)</f>
        <v>11.03.91кмс</v>
      </c>
      <c r="E32" s="220" t="str">
        <f>VLOOKUP(B32,'пр.взвешивания'!B3:H43,4,FALSE)</f>
        <v>МОС</v>
      </c>
      <c r="F32" s="221"/>
      <c r="G32" s="221"/>
      <c r="H32" s="219"/>
      <c r="I32" s="219"/>
    </row>
    <row r="33" spans="1:9" ht="12.75">
      <c r="A33" s="222"/>
      <c r="B33" s="219"/>
      <c r="C33" s="224"/>
      <c r="D33" s="226"/>
      <c r="E33" s="220"/>
      <c r="F33" s="221"/>
      <c r="G33" s="221"/>
      <c r="H33" s="219"/>
      <c r="I33" s="219"/>
    </row>
    <row r="34" ht="24.75" customHeight="1">
      <c r="E34" s="14" t="s">
        <v>23</v>
      </c>
    </row>
    <row r="35" spans="5:9" ht="24.75" customHeight="1">
      <c r="E35" s="14" t="s">
        <v>7</v>
      </c>
      <c r="F35" s="15"/>
      <c r="G35" s="15"/>
      <c r="H35" s="15"/>
      <c r="I35" s="15"/>
    </row>
    <row r="36" spans="5:9" ht="24.75" customHeight="1">
      <c r="E36" s="14" t="s">
        <v>8</v>
      </c>
      <c r="F36" s="15"/>
      <c r="G36" s="15"/>
      <c r="H36" s="15"/>
      <c r="I36" s="1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tabSelected="1" workbookViewId="0" topLeftCell="A1">
      <selection activeCell="H8" sqref="H8:H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8.57421875" style="0" customWidth="1"/>
    <col min="6" max="6" width="12.00390625" style="0" customWidth="1"/>
    <col min="7" max="7" width="6.00390625" style="0" customWidth="1"/>
    <col min="8" max="8" width="19.8515625" style="0" customWidth="1"/>
  </cols>
  <sheetData>
    <row r="1" spans="1:8" ht="19.5" thickBot="1">
      <c r="A1" s="258" t="s">
        <v>31</v>
      </c>
      <c r="B1" s="258"/>
      <c r="C1" s="258"/>
      <c r="D1" s="258"/>
      <c r="E1" s="258"/>
      <c r="F1" s="258"/>
      <c r="G1" s="258"/>
      <c r="H1" s="258"/>
    </row>
    <row r="2" spans="2:8" ht="32.25" customHeight="1" thickBot="1">
      <c r="B2" s="259" t="s">
        <v>37</v>
      </c>
      <c r="C2" s="259"/>
      <c r="D2" s="239" t="str">
        <f>'[2]реквизиты'!$A$2</f>
        <v>Кубок России по САМБО среди женщин</v>
      </c>
      <c r="E2" s="240"/>
      <c r="F2" s="240"/>
      <c r="G2" s="240"/>
      <c r="H2" s="241"/>
    </row>
    <row r="3" spans="2:8" ht="33" customHeight="1">
      <c r="B3" s="75"/>
      <c r="C3" s="206" t="str">
        <f>'[2]реквизиты'!$A$3</f>
        <v>26 - 30 ноября 2012 г. г.Кстово</v>
      </c>
      <c r="D3" s="206"/>
      <c r="E3" s="74"/>
      <c r="G3" s="210" t="s">
        <v>68</v>
      </c>
      <c r="H3" s="210"/>
    </row>
    <row r="4" spans="1:8" ht="12.75">
      <c r="A4" s="227" t="s">
        <v>38</v>
      </c>
      <c r="B4" s="251" t="s">
        <v>0</v>
      </c>
      <c r="C4" s="227" t="s">
        <v>1</v>
      </c>
      <c r="D4" s="227" t="s">
        <v>16</v>
      </c>
      <c r="E4" s="242" t="s">
        <v>17</v>
      </c>
      <c r="F4" s="243"/>
      <c r="G4" s="227" t="s">
        <v>18</v>
      </c>
      <c r="H4" s="227" t="s">
        <v>19</v>
      </c>
    </row>
    <row r="5" spans="1:8" ht="12.75">
      <c r="A5" s="231"/>
      <c r="B5" s="252"/>
      <c r="C5" s="231"/>
      <c r="D5" s="231"/>
      <c r="E5" s="244"/>
      <c r="F5" s="245"/>
      <c r="G5" s="231"/>
      <c r="H5" s="231"/>
    </row>
    <row r="6" spans="1:8" ht="12.75">
      <c r="A6" s="219"/>
      <c r="B6" s="247">
        <v>1</v>
      </c>
      <c r="C6" s="237" t="s">
        <v>41</v>
      </c>
      <c r="D6" s="253" t="s">
        <v>42</v>
      </c>
      <c r="E6" s="242" t="s">
        <v>43</v>
      </c>
      <c r="F6" s="254" t="s">
        <v>44</v>
      </c>
      <c r="G6" s="249"/>
      <c r="H6" s="237" t="s">
        <v>76</v>
      </c>
    </row>
    <row r="7" spans="1:8" ht="12.75">
      <c r="A7" s="219"/>
      <c r="B7" s="247"/>
      <c r="C7" s="248"/>
      <c r="D7" s="238"/>
      <c r="E7" s="244"/>
      <c r="F7" s="255"/>
      <c r="G7" s="250"/>
      <c r="H7" s="238"/>
    </row>
    <row r="8" spans="1:8" ht="12.75">
      <c r="A8" s="219"/>
      <c r="B8" s="246">
        <v>2</v>
      </c>
      <c r="C8" s="237" t="s">
        <v>45</v>
      </c>
      <c r="D8" s="253" t="s">
        <v>46</v>
      </c>
      <c r="E8" s="242" t="s">
        <v>43</v>
      </c>
      <c r="F8" s="254" t="s">
        <v>47</v>
      </c>
      <c r="G8" s="249"/>
      <c r="H8" s="237" t="s">
        <v>48</v>
      </c>
    </row>
    <row r="9" spans="1:8" ht="12.75">
      <c r="A9" s="219"/>
      <c r="B9" s="246"/>
      <c r="C9" s="248"/>
      <c r="D9" s="238"/>
      <c r="E9" s="244"/>
      <c r="F9" s="255"/>
      <c r="G9" s="250"/>
      <c r="H9" s="238"/>
    </row>
    <row r="10" spans="1:8" ht="12.75">
      <c r="A10" s="219"/>
      <c r="B10" s="247">
        <v>3</v>
      </c>
      <c r="C10" s="237" t="s">
        <v>49</v>
      </c>
      <c r="D10" s="253" t="s">
        <v>50</v>
      </c>
      <c r="E10" s="242" t="s">
        <v>51</v>
      </c>
      <c r="F10" s="243" t="s">
        <v>52</v>
      </c>
      <c r="G10" s="249"/>
      <c r="H10" s="237" t="s">
        <v>53</v>
      </c>
    </row>
    <row r="11" spans="1:8" ht="12.75">
      <c r="A11" s="219"/>
      <c r="B11" s="247"/>
      <c r="C11" s="248"/>
      <c r="D11" s="238"/>
      <c r="E11" s="244"/>
      <c r="F11" s="245"/>
      <c r="G11" s="250"/>
      <c r="H11" s="238"/>
    </row>
    <row r="12" spans="1:8" ht="12.75">
      <c r="A12" s="219"/>
      <c r="B12" s="247">
        <v>4</v>
      </c>
      <c r="C12" s="237" t="s">
        <v>54</v>
      </c>
      <c r="D12" s="253" t="s">
        <v>55</v>
      </c>
      <c r="E12" s="242" t="s">
        <v>43</v>
      </c>
      <c r="F12" s="243" t="s">
        <v>56</v>
      </c>
      <c r="G12" s="249"/>
      <c r="H12" s="237" t="s">
        <v>57</v>
      </c>
    </row>
    <row r="13" spans="1:8" ht="12.75">
      <c r="A13" s="219"/>
      <c r="B13" s="247"/>
      <c r="C13" s="248"/>
      <c r="D13" s="238"/>
      <c r="E13" s="244"/>
      <c r="F13" s="245"/>
      <c r="G13" s="250"/>
      <c r="H13" s="238"/>
    </row>
    <row r="14" spans="1:8" ht="12.75">
      <c r="A14" s="219"/>
      <c r="B14" s="247">
        <v>5</v>
      </c>
      <c r="C14" s="175" t="s">
        <v>58</v>
      </c>
      <c r="D14" s="256" t="s">
        <v>59</v>
      </c>
      <c r="E14" s="242" t="s">
        <v>60</v>
      </c>
      <c r="F14" s="243" t="s">
        <v>61</v>
      </c>
      <c r="G14" s="256"/>
      <c r="H14" s="175" t="s">
        <v>62</v>
      </c>
    </row>
    <row r="15" spans="1:8" ht="12.75">
      <c r="A15" s="219"/>
      <c r="B15" s="247"/>
      <c r="C15" s="236"/>
      <c r="D15" s="257"/>
      <c r="E15" s="244"/>
      <c r="F15" s="245"/>
      <c r="G15" s="257"/>
      <c r="H15" s="236"/>
    </row>
    <row r="16" spans="1:8" ht="12.75">
      <c r="A16" s="219"/>
      <c r="B16" s="247">
        <v>6</v>
      </c>
      <c r="C16" s="237" t="s">
        <v>63</v>
      </c>
      <c r="D16" s="253" t="s">
        <v>64</v>
      </c>
      <c r="E16" s="242" t="s">
        <v>65</v>
      </c>
      <c r="F16" s="243" t="s">
        <v>66</v>
      </c>
      <c r="G16" s="249"/>
      <c r="H16" s="237" t="s">
        <v>67</v>
      </c>
    </row>
    <row r="17" spans="1:8" ht="12.75">
      <c r="A17" s="219"/>
      <c r="B17" s="247"/>
      <c r="C17" s="248"/>
      <c r="D17" s="238"/>
      <c r="E17" s="244"/>
      <c r="F17" s="245"/>
      <c r="G17" s="250"/>
      <c r="H17" s="238"/>
    </row>
    <row r="18" spans="1:8" ht="12.75">
      <c r="A18" s="260"/>
      <c r="B18" s="260"/>
      <c r="C18" s="260"/>
      <c r="D18" s="260"/>
      <c r="E18" s="260"/>
      <c r="F18" s="260"/>
      <c r="G18" s="261"/>
      <c r="H18" s="4"/>
    </row>
    <row r="19" spans="1:8" ht="12.75">
      <c r="A19" s="260"/>
      <c r="B19" s="260"/>
      <c r="C19" s="260"/>
      <c r="D19" s="260"/>
      <c r="E19" s="260"/>
      <c r="F19" s="260"/>
      <c r="G19" s="261"/>
      <c r="H19" s="4"/>
    </row>
    <row r="20" spans="1:8" ht="12.75">
      <c r="A20" s="260"/>
      <c r="B20" s="260"/>
      <c r="C20" s="260"/>
      <c r="D20" s="260"/>
      <c r="E20" s="260"/>
      <c r="F20" s="260"/>
      <c r="G20" s="260"/>
      <c r="H20" s="4"/>
    </row>
    <row r="21" spans="1:8" ht="12.75">
      <c r="A21" s="260"/>
      <c r="B21" s="260"/>
      <c r="C21" s="260"/>
      <c r="D21" s="260"/>
      <c r="E21" s="260"/>
      <c r="F21" s="260"/>
      <c r="G21" s="260"/>
      <c r="H21" s="4"/>
    </row>
    <row r="22" spans="1:8" ht="12.75">
      <c r="A22" s="260"/>
      <c r="B22" s="260"/>
      <c r="C22" s="260"/>
      <c r="D22" s="260"/>
      <c r="E22" s="260"/>
      <c r="F22" s="260"/>
      <c r="G22" s="261"/>
      <c r="H22" s="4"/>
    </row>
    <row r="23" spans="1:8" ht="12.75">
      <c r="A23" s="260"/>
      <c r="B23" s="260"/>
      <c r="C23" s="260"/>
      <c r="D23" s="260"/>
      <c r="E23" s="260"/>
      <c r="F23" s="260"/>
      <c r="G23" s="261"/>
      <c r="H23" s="4"/>
    </row>
    <row r="24" spans="1:8" ht="12.75">
      <c r="A24" s="260"/>
      <c r="B24" s="260"/>
      <c r="C24" s="260"/>
      <c r="D24" s="260"/>
      <c r="E24" s="260"/>
      <c r="F24" s="260"/>
      <c r="G24" s="260"/>
      <c r="H24" s="4"/>
    </row>
    <row r="25" spans="1:8" ht="12.75">
      <c r="A25" s="260"/>
      <c r="B25" s="260"/>
      <c r="C25" s="260"/>
      <c r="D25" s="260"/>
      <c r="E25" s="260"/>
      <c r="F25" s="260"/>
      <c r="G25" s="260"/>
      <c r="H25" s="4"/>
    </row>
    <row r="26" spans="1:8" ht="12.75">
      <c r="A26" s="260"/>
      <c r="B26" s="260"/>
      <c r="C26" s="260"/>
      <c r="D26" s="260"/>
      <c r="E26" s="260"/>
      <c r="F26" s="260"/>
      <c r="G26" s="261"/>
      <c r="H26" s="4"/>
    </row>
    <row r="27" spans="1:8" ht="12.75">
      <c r="A27" s="260"/>
      <c r="B27" s="260"/>
      <c r="C27" s="260"/>
      <c r="D27" s="260"/>
      <c r="E27" s="260"/>
      <c r="F27" s="260"/>
      <c r="G27" s="261"/>
      <c r="H27" s="4"/>
    </row>
    <row r="28" spans="1:8" ht="12.75">
      <c r="A28" s="260"/>
      <c r="B28" s="260"/>
      <c r="C28" s="260"/>
      <c r="D28" s="260"/>
      <c r="E28" s="260"/>
      <c r="F28" s="260"/>
      <c r="G28" s="260"/>
      <c r="H28" s="4"/>
    </row>
    <row r="29" spans="1:8" ht="12.75">
      <c r="A29" s="260"/>
      <c r="B29" s="260"/>
      <c r="C29" s="260"/>
      <c r="D29" s="260"/>
      <c r="E29" s="260"/>
      <c r="F29" s="260"/>
      <c r="G29" s="260"/>
      <c r="H29" s="4"/>
    </row>
    <row r="30" spans="1:8" ht="12.75">
      <c r="A30" s="260"/>
      <c r="B30" s="260"/>
      <c r="C30" s="260"/>
      <c r="D30" s="260"/>
      <c r="E30" s="260"/>
      <c r="F30" s="260"/>
      <c r="G30" s="261"/>
      <c r="H30" s="4"/>
    </row>
    <row r="31" spans="1:8" ht="12.75">
      <c r="A31" s="260"/>
      <c r="B31" s="260"/>
      <c r="C31" s="260"/>
      <c r="D31" s="260"/>
      <c r="E31" s="260"/>
      <c r="F31" s="260"/>
      <c r="G31" s="261"/>
      <c r="H31" s="4"/>
    </row>
    <row r="32" spans="1:8" ht="12.75">
      <c r="A32" s="260"/>
      <c r="B32" s="260"/>
      <c r="C32" s="260"/>
      <c r="D32" s="260"/>
      <c r="E32" s="260"/>
      <c r="F32" s="260"/>
      <c r="G32" s="260"/>
      <c r="H32" s="4"/>
    </row>
    <row r="33" spans="1:8" ht="12.75">
      <c r="A33" s="260"/>
      <c r="B33" s="260"/>
      <c r="C33" s="260"/>
      <c r="D33" s="260"/>
      <c r="E33" s="260"/>
      <c r="F33" s="260"/>
      <c r="G33" s="260"/>
      <c r="H33" s="4"/>
    </row>
    <row r="34" spans="1:8" ht="12.75">
      <c r="A34" s="260"/>
      <c r="B34" s="260"/>
      <c r="C34" s="260"/>
      <c r="D34" s="260"/>
      <c r="E34" s="260"/>
      <c r="F34" s="260"/>
      <c r="G34" s="261"/>
      <c r="H34" s="4"/>
    </row>
    <row r="35" spans="1:8" ht="12.75">
      <c r="A35" s="260"/>
      <c r="B35" s="260"/>
      <c r="C35" s="260"/>
      <c r="D35" s="260"/>
      <c r="E35" s="260"/>
      <c r="F35" s="260"/>
      <c r="G35" s="261"/>
      <c r="H35" s="4"/>
    </row>
    <row r="36" spans="1:8" ht="12.75">
      <c r="A36" s="260"/>
      <c r="B36" s="260"/>
      <c r="C36" s="260"/>
      <c r="D36" s="260"/>
      <c r="E36" s="260"/>
      <c r="F36" s="260"/>
      <c r="G36" s="260"/>
      <c r="H36" s="4"/>
    </row>
    <row r="37" spans="1:8" ht="12.75">
      <c r="A37" s="260"/>
      <c r="B37" s="260"/>
      <c r="C37" s="260"/>
      <c r="D37" s="260"/>
      <c r="E37" s="260"/>
      <c r="F37" s="260"/>
      <c r="G37" s="260"/>
      <c r="H37" s="4"/>
    </row>
    <row r="38" spans="1:8" ht="12.75">
      <c r="A38" s="260"/>
      <c r="B38" s="260"/>
      <c r="C38" s="260"/>
      <c r="D38" s="260"/>
      <c r="E38" s="260"/>
      <c r="F38" s="260"/>
      <c r="G38" s="261"/>
      <c r="H38" s="4"/>
    </row>
    <row r="39" spans="1:8" ht="12.75">
      <c r="A39" s="260"/>
      <c r="B39" s="260"/>
      <c r="C39" s="260"/>
      <c r="D39" s="260"/>
      <c r="E39" s="260"/>
      <c r="F39" s="260"/>
      <c r="G39" s="261"/>
      <c r="H39" s="4"/>
    </row>
    <row r="40" spans="1:8" ht="12.75">
      <c r="A40" s="260"/>
      <c r="B40" s="260"/>
      <c r="C40" s="260"/>
      <c r="D40" s="260"/>
      <c r="E40" s="260"/>
      <c r="F40" s="260"/>
      <c r="G40" s="260"/>
      <c r="H40" s="4"/>
    </row>
    <row r="41" spans="1:8" ht="12.75">
      <c r="A41" s="260"/>
      <c r="B41" s="260"/>
      <c r="C41" s="260"/>
      <c r="D41" s="260"/>
      <c r="E41" s="260"/>
      <c r="F41" s="260"/>
      <c r="G41" s="260"/>
      <c r="H41" s="4"/>
    </row>
    <row r="42" spans="1:8" ht="12.75">
      <c r="A42" s="260"/>
      <c r="B42" s="260"/>
      <c r="C42" s="260"/>
      <c r="D42" s="260"/>
      <c r="E42" s="260"/>
      <c r="F42" s="260"/>
      <c r="G42" s="261"/>
      <c r="H42" s="4"/>
    </row>
    <row r="43" spans="1:8" ht="12.75">
      <c r="A43" s="260"/>
      <c r="B43" s="260"/>
      <c r="C43" s="260"/>
      <c r="D43" s="260"/>
      <c r="E43" s="260"/>
      <c r="F43" s="260"/>
      <c r="G43" s="261"/>
      <c r="H43" s="4"/>
    </row>
    <row r="44" spans="1:8" ht="12.75">
      <c r="A44" s="260"/>
      <c r="B44" s="260"/>
      <c r="C44" s="260"/>
      <c r="D44" s="260"/>
      <c r="E44" s="260"/>
      <c r="F44" s="260"/>
      <c r="G44" s="260"/>
      <c r="H44" s="4"/>
    </row>
    <row r="45" spans="1:8" ht="12.75">
      <c r="A45" s="260"/>
      <c r="B45" s="260"/>
      <c r="C45" s="260"/>
      <c r="D45" s="260"/>
      <c r="E45" s="260"/>
      <c r="F45" s="260"/>
      <c r="G45" s="260"/>
      <c r="H45" s="4"/>
    </row>
    <row r="46" spans="1:8" ht="12.75">
      <c r="A46" s="260"/>
      <c r="B46" s="260"/>
      <c r="C46" s="260"/>
      <c r="D46" s="260"/>
      <c r="E46" s="260"/>
      <c r="F46" s="260"/>
      <c r="G46" s="261"/>
      <c r="H46" s="4"/>
    </row>
    <row r="47" spans="1:8" ht="12.75">
      <c r="A47" s="260"/>
      <c r="B47" s="260"/>
      <c r="C47" s="260"/>
      <c r="D47" s="260"/>
      <c r="E47" s="260"/>
      <c r="F47" s="260"/>
      <c r="G47" s="261"/>
      <c r="H47" s="4"/>
    </row>
    <row r="48" spans="1:8" ht="12.75">
      <c r="A48" s="260"/>
      <c r="B48" s="260"/>
      <c r="C48" s="260"/>
      <c r="D48" s="260"/>
      <c r="E48" s="260"/>
      <c r="F48" s="260"/>
      <c r="G48" s="260"/>
      <c r="H48" s="4"/>
    </row>
    <row r="49" spans="1:8" ht="12.75">
      <c r="A49" s="260"/>
      <c r="B49" s="260"/>
      <c r="C49" s="260"/>
      <c r="D49" s="260"/>
      <c r="E49" s="260"/>
      <c r="F49" s="260"/>
      <c r="G49" s="260"/>
      <c r="H49" s="4"/>
    </row>
    <row r="50" spans="1:8" ht="12.75">
      <c r="A50" s="260"/>
      <c r="B50" s="260"/>
      <c r="C50" s="260"/>
      <c r="D50" s="260"/>
      <c r="E50" s="260"/>
      <c r="F50" s="260"/>
      <c r="G50" s="261"/>
      <c r="H50" s="4"/>
    </row>
    <row r="51" spans="1:8" ht="12.75">
      <c r="A51" s="260"/>
      <c r="B51" s="260"/>
      <c r="C51" s="260"/>
      <c r="D51" s="260"/>
      <c r="E51" s="260"/>
      <c r="F51" s="260"/>
      <c r="G51" s="261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</sheetData>
  <mergeCells count="179">
    <mergeCell ref="E42:E43"/>
    <mergeCell ref="F40:F41"/>
    <mergeCell ref="A48:A49"/>
    <mergeCell ref="E50:E51"/>
    <mergeCell ref="F50:F51"/>
    <mergeCell ref="B48:B49"/>
    <mergeCell ref="C48:C49"/>
    <mergeCell ref="D48:D49"/>
    <mergeCell ref="E48:E49"/>
    <mergeCell ref="F48:F49"/>
    <mergeCell ref="A50:A51"/>
    <mergeCell ref="B50:B51"/>
    <mergeCell ref="C50:C51"/>
    <mergeCell ref="D50:D51"/>
    <mergeCell ref="G44:G45"/>
    <mergeCell ref="C44:C45"/>
    <mergeCell ref="D44:D45"/>
    <mergeCell ref="G50:G51"/>
    <mergeCell ref="G48:G49"/>
    <mergeCell ref="E44:E45"/>
    <mergeCell ref="F44:F45"/>
    <mergeCell ref="E46:E47"/>
    <mergeCell ref="F46:F47"/>
    <mergeCell ref="G46:G47"/>
    <mergeCell ref="A46:A47"/>
    <mergeCell ref="B46:B47"/>
    <mergeCell ref="C46:C47"/>
    <mergeCell ref="D46:D47"/>
    <mergeCell ref="A42:A43"/>
    <mergeCell ref="B42:B43"/>
    <mergeCell ref="A44:A45"/>
    <mergeCell ref="B44:B45"/>
    <mergeCell ref="G40:G41"/>
    <mergeCell ref="G42:G43"/>
    <mergeCell ref="A40:A41"/>
    <mergeCell ref="B40:B41"/>
    <mergeCell ref="C40:C41"/>
    <mergeCell ref="D40:D41"/>
    <mergeCell ref="F42:F43"/>
    <mergeCell ref="C42:C43"/>
    <mergeCell ref="D42:D43"/>
    <mergeCell ref="E40:E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A1:H1"/>
    <mergeCell ref="B2:C2"/>
    <mergeCell ref="A18:A19"/>
    <mergeCell ref="B18:B19"/>
    <mergeCell ref="C18:C19"/>
    <mergeCell ref="D18:D19"/>
    <mergeCell ref="E18:E19"/>
    <mergeCell ref="F18:F19"/>
    <mergeCell ref="G18:G19"/>
    <mergeCell ref="F16:F17"/>
    <mergeCell ref="E16:E17"/>
    <mergeCell ref="F14:F15"/>
    <mergeCell ref="G16:G17"/>
    <mergeCell ref="A16:A17"/>
    <mergeCell ref="B16:B17"/>
    <mergeCell ref="C16:C17"/>
    <mergeCell ref="D16:D17"/>
    <mergeCell ref="G14:G15"/>
    <mergeCell ref="A14:A15"/>
    <mergeCell ref="B14:B15"/>
    <mergeCell ref="C14:C15"/>
    <mergeCell ref="D14:D15"/>
    <mergeCell ref="E14:E15"/>
    <mergeCell ref="F10:F11"/>
    <mergeCell ref="F12:F13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G12:G13"/>
    <mergeCell ref="D8:D9"/>
    <mergeCell ref="E8:E9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  <mergeCell ref="D2:H2"/>
    <mergeCell ref="C3:D3"/>
    <mergeCell ref="G3:H3"/>
    <mergeCell ref="E4:F5"/>
    <mergeCell ref="H4:H5"/>
    <mergeCell ref="H14:H15"/>
    <mergeCell ref="H16:H17"/>
    <mergeCell ref="H6:H7"/>
    <mergeCell ref="H8:H9"/>
    <mergeCell ref="H10:H11"/>
    <mergeCell ref="H12:H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workbookViewId="0" topLeftCell="A1">
      <selection activeCell="H23" sqref="A1:H24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70" t="s">
        <v>25</v>
      </c>
      <c r="B1" s="270"/>
      <c r="C1" s="270"/>
      <c r="D1" s="270"/>
      <c r="E1" s="270"/>
      <c r="F1" s="270"/>
      <c r="G1" s="270"/>
      <c r="H1" s="27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22" t="s">
        <v>29</v>
      </c>
      <c r="B2" s="6" t="s">
        <v>13</v>
      </c>
      <c r="C2" s="6"/>
      <c r="D2" s="6"/>
      <c r="E2" s="23" t="str">
        <f>'пр.взвешивания'!G3</f>
        <v>в.к.  72   кг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219" t="s">
        <v>0</v>
      </c>
      <c r="B3" s="219" t="s">
        <v>1</v>
      </c>
      <c r="C3" s="219" t="s">
        <v>2</v>
      </c>
      <c r="D3" s="219" t="s">
        <v>3</v>
      </c>
      <c r="E3" s="219" t="s">
        <v>9</v>
      </c>
      <c r="F3" s="219" t="s">
        <v>10</v>
      </c>
      <c r="G3" s="219" t="s">
        <v>11</v>
      </c>
      <c r="H3" s="235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227"/>
      <c r="B4" s="227"/>
      <c r="C4" s="227"/>
      <c r="D4" s="227"/>
      <c r="E4" s="227"/>
      <c r="F4" s="227"/>
      <c r="G4" s="227"/>
      <c r="H4" s="27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219">
        <v>1</v>
      </c>
      <c r="B5" s="267" t="str">
        <f>VLOOKUP(A5,'пр.взвешивания'!B6:H17,2,FALSE)</f>
        <v>АМБАРЦУМЯН Галина Самсоновна</v>
      </c>
      <c r="C5" s="269" t="str">
        <f>VLOOKUP(A5,'пр.взвешивания'!B6:H17,3,FALSE)</f>
        <v>11.03.91кмс</v>
      </c>
      <c r="D5" s="269" t="str">
        <f>VLOOKUP(A5,'пр.взвешивания'!B6:H17,4,FALSE)</f>
        <v>МОС</v>
      </c>
      <c r="E5" s="221"/>
      <c r="F5" s="229"/>
      <c r="G5" s="230"/>
      <c r="H5" s="23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219"/>
      <c r="B6" s="268"/>
      <c r="C6" s="221"/>
      <c r="D6" s="221"/>
      <c r="E6" s="221"/>
      <c r="F6" s="221"/>
      <c r="G6" s="230"/>
      <c r="H6" s="23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27">
        <v>2</v>
      </c>
      <c r="B7" s="267" t="str">
        <f>VLOOKUP(A7,'пр.взвешивания'!B1:H19,2,FALSE)</f>
        <v>МИРОНОВА Ирина Сергеевна</v>
      </c>
      <c r="C7" s="269" t="str">
        <f>VLOOKUP(A7,'пр.взвешивания'!B6:H17,3,FALSE)</f>
        <v>17.10.90 мс</v>
      </c>
      <c r="D7" s="269" t="str">
        <f>VLOOKUP(A7,'пр.взвешивания'!B1:H19,4,FALSE)</f>
        <v>МОС</v>
      </c>
      <c r="E7" s="232"/>
      <c r="F7" s="232"/>
      <c r="G7" s="227"/>
      <c r="H7" s="27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71"/>
      <c r="B8" s="272"/>
      <c r="C8" s="273"/>
      <c r="D8" s="273"/>
      <c r="E8" s="186"/>
      <c r="F8" s="186"/>
      <c r="G8" s="271"/>
      <c r="H8" s="27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76">
        <v>3</v>
      </c>
      <c r="B9" s="277" t="str">
        <f>VLOOKUP(A9,'пр.взвешивания'!B1:H21,2,FALSE)</f>
        <v>ИВАНЦОВА Ольга Сергеевна</v>
      </c>
      <c r="C9" s="278" t="str">
        <f>VLOOKUP(A9,'пр.взвешивания'!B6:H17,3,FALSE)</f>
        <v>26.11.93 кмс</v>
      </c>
      <c r="D9" s="278" t="str">
        <f>VLOOKUP(A9,'пр.взвешивания'!B1:H21,4,FALSE)</f>
        <v>ЦФО</v>
      </c>
      <c r="E9" s="276" t="s">
        <v>26</v>
      </c>
      <c r="F9" s="279"/>
      <c r="G9" s="276"/>
      <c r="H9" s="28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31"/>
      <c r="B10" s="268"/>
      <c r="C10" s="221"/>
      <c r="D10" s="221"/>
      <c r="E10" s="231"/>
      <c r="F10" s="233"/>
      <c r="G10" s="231"/>
      <c r="H10" s="28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22" t="s">
        <v>29</v>
      </c>
      <c r="B11" s="6" t="s">
        <v>14</v>
      </c>
      <c r="C11" s="10"/>
      <c r="D11" s="10"/>
      <c r="E11" s="23" t="str">
        <f>E2</f>
        <v>в.к.  72   кг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219">
        <v>1</v>
      </c>
      <c r="B12" s="267" t="str">
        <f>VLOOKUP(A12,'пр.взвешивания'!B1:H24,2,FALSE)</f>
        <v>АМБАРЦУМЯН Галина Самсоновна</v>
      </c>
      <c r="C12" s="269" t="e">
        <f>VLOOKUP(B12,'пр.взвешивания'!B1:H24,3,FALSE)</f>
        <v>#N/A</v>
      </c>
      <c r="D12" s="269" t="str">
        <f>VLOOKUP(A12,'пр.взвешивания'!B1:H24,4,FALSE)</f>
        <v>МОС</v>
      </c>
      <c r="E12" s="221"/>
      <c r="F12" s="221"/>
      <c r="G12" s="230"/>
      <c r="H12" s="23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219"/>
      <c r="B13" s="268"/>
      <c r="C13" s="221"/>
      <c r="D13" s="221"/>
      <c r="E13" s="221"/>
      <c r="F13" s="221"/>
      <c r="G13" s="230"/>
      <c r="H13" s="23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227">
        <v>3</v>
      </c>
      <c r="B14" s="267" t="str">
        <f>VLOOKUP(A14,'пр.взвешивания'!B8:H26,2,FALSE)</f>
        <v>ИВАНЦОВА Ольга Сергеевна</v>
      </c>
      <c r="C14" s="269" t="str">
        <f>VLOOKUP(A14,'пр.взвешивания'!B1:H24,3,FALSE)</f>
        <v>26.11.93 кмс</v>
      </c>
      <c r="D14" s="269" t="str">
        <f>VLOOKUP(A14,'пр.взвешивания'!B8:H26,4,FALSE)</f>
        <v>ЦФО</v>
      </c>
      <c r="E14" s="232"/>
      <c r="F14" s="232"/>
      <c r="G14" s="227"/>
      <c r="H14" s="27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71"/>
      <c r="B15" s="272"/>
      <c r="C15" s="273"/>
      <c r="D15" s="273"/>
      <c r="E15" s="186"/>
      <c r="F15" s="186"/>
      <c r="G15" s="271"/>
      <c r="H15" s="27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276">
        <v>2</v>
      </c>
      <c r="B16" s="277" t="str">
        <f>VLOOKUP(A16,'пр.взвешивания'!B8:H28,2,FALSE)</f>
        <v>МИРОНОВА Ирина Сергеевна</v>
      </c>
      <c r="C16" s="278" t="str">
        <f>VLOOKUP(A16,'пр.взвешивания'!B1:H24,3,FALSE)</f>
        <v>17.10.90 мс</v>
      </c>
      <c r="D16" s="278" t="str">
        <f>VLOOKUP(A16,'пр.взвешивания'!B8:H28,4,FALSE)</f>
        <v>МОС</v>
      </c>
      <c r="E16" s="276" t="s">
        <v>26</v>
      </c>
      <c r="F16" s="279"/>
      <c r="G16" s="276"/>
      <c r="H16" s="28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231"/>
      <c r="B17" s="268"/>
      <c r="C17" s="221"/>
      <c r="D17" s="221"/>
      <c r="E17" s="231"/>
      <c r="F17" s="233"/>
      <c r="G17" s="231"/>
      <c r="H17" s="28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22" t="s">
        <v>29</v>
      </c>
      <c r="B18" s="6" t="s">
        <v>15</v>
      </c>
      <c r="C18" s="10"/>
      <c r="D18" s="10"/>
      <c r="E18" s="23" t="str">
        <f>E11</f>
        <v>в.к.  72   кг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219">
        <v>3</v>
      </c>
      <c r="B19" s="267" t="str">
        <f>VLOOKUP(A19,'пр.взвешивания'!B2:H31,2,FALSE)</f>
        <v>ИВАНЦОВА Ольга Сергеевна</v>
      </c>
      <c r="C19" s="269" t="str">
        <f>VLOOKUP(A19,'пр.взвешивания'!B6:H29,3,FALSE)</f>
        <v>26.11.93 кмс</v>
      </c>
      <c r="D19" s="269" t="str">
        <f>VLOOKUP(A19,'пр.взвешивания'!B2:H31,4,FALSE)</f>
        <v>ЦФО</v>
      </c>
      <c r="E19" s="221"/>
      <c r="F19" s="221"/>
      <c r="G19" s="219"/>
      <c r="H19" s="23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219"/>
      <c r="B20" s="268"/>
      <c r="C20" s="232"/>
      <c r="D20" s="221"/>
      <c r="E20" s="221"/>
      <c r="F20" s="221"/>
      <c r="G20" s="219"/>
      <c r="H20" s="23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227">
        <v>2</v>
      </c>
      <c r="B21" s="267" t="str">
        <f>VLOOKUP(A21,'пр.взвешивания'!B1:H33,2,FALSE)</f>
        <v>МИРОНОВА Ирина Сергеевна</v>
      </c>
      <c r="C21" s="269" t="str">
        <f>VLOOKUP(A21,'пр.взвешивания'!B2:H31,3,FALSE)</f>
        <v>17.10.90 мс</v>
      </c>
      <c r="D21" s="269" t="str">
        <f>VLOOKUP(A21,'пр.взвешивания'!B1:H33,4,FALSE)</f>
        <v>МОС</v>
      </c>
      <c r="E21" s="232"/>
      <c r="F21" s="232"/>
      <c r="G21" s="227"/>
      <c r="H21" s="27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71"/>
      <c r="B22" s="272"/>
      <c r="C22" s="273"/>
      <c r="D22" s="273"/>
      <c r="E22" s="186"/>
      <c r="F22" s="186"/>
      <c r="G22" s="271"/>
      <c r="H22" s="27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276">
        <v>1</v>
      </c>
      <c r="B23" s="277" t="str">
        <f>VLOOKUP(A23,'пр.взвешивания'!B1:H35,2,FALSE)</f>
        <v>АМБАРЦУМЯН Галина Самсоновна</v>
      </c>
      <c r="C23" s="278" t="str">
        <f>VLOOKUP(A23,'пр.взвешивания'!B2:H31,3,FALSE)</f>
        <v>11.03.91кмс</v>
      </c>
      <c r="D23" s="278" t="str">
        <f>VLOOKUP(A23,'пр.взвешивания'!B1:H35,4,FALSE)</f>
        <v>МОС</v>
      </c>
      <c r="E23" s="276" t="s">
        <v>26</v>
      </c>
      <c r="F23" s="279"/>
      <c r="G23" s="276"/>
      <c r="H23" s="28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231"/>
      <c r="B24" s="268"/>
      <c r="C24" s="221"/>
      <c r="D24" s="221"/>
      <c r="E24" s="231"/>
      <c r="F24" s="233"/>
      <c r="G24" s="231"/>
      <c r="H24" s="28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23" t="s">
        <v>8</v>
      </c>
      <c r="B26" s="6" t="s">
        <v>13</v>
      </c>
      <c r="C26" s="6"/>
      <c r="D26" s="6"/>
      <c r="E26" s="23" t="str">
        <f>E18</f>
        <v>в.к.  72   кг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219" t="s">
        <v>0</v>
      </c>
      <c r="B27" s="219" t="s">
        <v>1</v>
      </c>
      <c r="C27" s="219" t="s">
        <v>2</v>
      </c>
      <c r="D27" s="219" t="s">
        <v>3</v>
      </c>
      <c r="E27" s="219" t="s">
        <v>9</v>
      </c>
      <c r="F27" s="219" t="s">
        <v>10</v>
      </c>
      <c r="G27" s="219" t="s">
        <v>11</v>
      </c>
      <c r="H27" s="235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227"/>
      <c r="B28" s="227"/>
      <c r="C28" s="227"/>
      <c r="D28" s="227"/>
      <c r="E28" s="227"/>
      <c r="F28" s="227"/>
      <c r="G28" s="227"/>
      <c r="H28" s="27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219">
        <v>4</v>
      </c>
      <c r="B29" s="267" t="str">
        <f>VLOOKUP(A29,'пр.взвешивания'!B3:H41,2,FALSE)</f>
        <v>ОВЧАРЕНКО Александра Сергеевна</v>
      </c>
      <c r="C29" s="269" t="str">
        <f>VLOOKUP(A29,'пр.взвешивания'!B3:H41,3,FALSE)</f>
        <v>14.04.92 кмс</v>
      </c>
      <c r="D29" s="269" t="str">
        <f>VLOOKUP(A29,'пр.взвешивания'!B3:H41,4,FALSE)</f>
        <v>МОС</v>
      </c>
      <c r="E29" s="221"/>
      <c r="F29" s="221"/>
      <c r="G29" s="219"/>
      <c r="H29" s="23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219"/>
      <c r="B30" s="268"/>
      <c r="C30" s="221"/>
      <c r="D30" s="221"/>
      <c r="E30" s="221"/>
      <c r="F30" s="221"/>
      <c r="G30" s="219"/>
      <c r="H30" s="23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27">
        <v>5</v>
      </c>
      <c r="B31" s="267" t="str">
        <f>VLOOKUP(A31,'пр.взвешивания'!B2:H43,2,FALSE)</f>
        <v>КУЗНЕЦОВА Вероника Владимировна</v>
      </c>
      <c r="C31" s="269" t="str">
        <f>VLOOKUP(A31,'пр.взвешивания'!B3:H41,3,FALSE)</f>
        <v>24.11.92 кмс</v>
      </c>
      <c r="D31" s="269" t="str">
        <f>VLOOKUP(A31,'пр.взвешивания'!B2:H43,4,FALSE)</f>
        <v>ПФО</v>
      </c>
      <c r="E31" s="232"/>
      <c r="F31" s="232"/>
      <c r="G31" s="227"/>
      <c r="H31" s="27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71"/>
      <c r="B32" s="272"/>
      <c r="C32" s="273"/>
      <c r="D32" s="273"/>
      <c r="E32" s="186"/>
      <c r="F32" s="186"/>
      <c r="G32" s="271"/>
      <c r="H32" s="27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76">
        <v>6</v>
      </c>
      <c r="B33" s="277" t="str">
        <f>VLOOKUP(A33,'пр.взвешивания'!B2:H45,2,FALSE)</f>
        <v>ЛЕВЧЕНКО Нина Александровна</v>
      </c>
      <c r="C33" s="278" t="str">
        <f>VLOOKUP(A33,'пр.взвешивания'!B3:H41,3,FALSE)</f>
        <v>24.02.94 кмс</v>
      </c>
      <c r="D33" s="278" t="str">
        <f>VLOOKUP(A33,'пр.взвешивания'!B2:H45,4,FALSE)</f>
        <v>ЮФО</v>
      </c>
      <c r="E33" s="276" t="s">
        <v>26</v>
      </c>
      <c r="F33" s="279"/>
      <c r="G33" s="276"/>
      <c r="H33" s="28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231"/>
      <c r="B34" s="268"/>
      <c r="C34" s="221"/>
      <c r="D34" s="221"/>
      <c r="E34" s="231"/>
      <c r="F34" s="233"/>
      <c r="G34" s="231"/>
      <c r="H34" s="28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23" t="s">
        <v>8</v>
      </c>
      <c r="B35" s="6" t="s">
        <v>14</v>
      </c>
      <c r="C35" s="11"/>
      <c r="D35" s="11"/>
      <c r="E35" s="23" t="str">
        <f>E26</f>
        <v>в.к.  72   кг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219">
        <v>4</v>
      </c>
      <c r="B36" s="267" t="str">
        <f>VLOOKUP(A36,'пр.взвешивания'!B3:H48,2,FALSE)</f>
        <v>ОВЧАРЕНКО Александра Сергеевна</v>
      </c>
      <c r="C36" s="269" t="str">
        <f>VLOOKUP(A36,'пр.взвешивания'!B3:H48,3,FALSE)</f>
        <v>14.04.92 кмс</v>
      </c>
      <c r="D36" s="269" t="str">
        <f>VLOOKUP(A36,'пр.взвешивания'!B3:H48,4,FALSE)</f>
        <v>МОС</v>
      </c>
      <c r="E36" s="221"/>
      <c r="F36" s="221"/>
      <c r="G36" s="219"/>
      <c r="H36" s="23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219"/>
      <c r="B37" s="268"/>
      <c r="C37" s="221"/>
      <c r="D37" s="221"/>
      <c r="E37" s="221"/>
      <c r="F37" s="221"/>
      <c r="G37" s="219"/>
      <c r="H37" s="23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227">
        <v>6</v>
      </c>
      <c r="B38" s="267" t="str">
        <f>VLOOKUP(A38,'пр.взвешивания'!B3:H50,2,FALSE)</f>
        <v>ЛЕВЧЕНКО Нина Александровна</v>
      </c>
      <c r="C38" s="269" t="str">
        <f>VLOOKUP(A38,'пр.взвешивания'!B3:H48,3,FALSE)</f>
        <v>24.02.94 кмс</v>
      </c>
      <c r="D38" s="269" t="str">
        <f>VLOOKUP(A38,'пр.взвешивания'!B3:H50,4,FALSE)</f>
        <v>ЮФО</v>
      </c>
      <c r="E38" s="232"/>
      <c r="F38" s="232"/>
      <c r="G38" s="227"/>
      <c r="H38" s="27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71"/>
      <c r="B39" s="272"/>
      <c r="C39" s="273"/>
      <c r="D39" s="273"/>
      <c r="E39" s="186"/>
      <c r="F39" s="186"/>
      <c r="G39" s="271"/>
      <c r="H39" s="27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276">
        <v>5</v>
      </c>
      <c r="B40" s="277" t="str">
        <f>VLOOKUP(A40,'пр.взвешивания'!B3:H52,2,FALSE)</f>
        <v>КУЗНЕЦОВА Вероника Владимировна</v>
      </c>
      <c r="C40" s="278" t="str">
        <f>VLOOKUP(A40,'пр.взвешивания'!B3:H48,3,FALSE)</f>
        <v>24.11.92 кмс</v>
      </c>
      <c r="D40" s="278" t="str">
        <f>VLOOKUP(A40,'пр.взвешивания'!B3:H52,4,FALSE)</f>
        <v>ПФО</v>
      </c>
      <c r="E40" s="276" t="s">
        <v>26</v>
      </c>
      <c r="F40" s="279"/>
      <c r="G40" s="276"/>
      <c r="H40" s="28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231"/>
      <c r="B41" s="268"/>
      <c r="C41" s="221"/>
      <c r="D41" s="221"/>
      <c r="E41" s="231"/>
      <c r="F41" s="233"/>
      <c r="G41" s="231"/>
      <c r="H41" s="28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23" t="s">
        <v>8</v>
      </c>
      <c r="B42" s="6" t="s">
        <v>15</v>
      </c>
      <c r="C42" s="11"/>
      <c r="D42" s="11"/>
      <c r="E42" s="23" t="str">
        <f>E35</f>
        <v>в.к.  72   кг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219">
        <v>6</v>
      </c>
      <c r="B43" s="267" t="str">
        <f>VLOOKUP(A43,'пр.взвешивания'!B4:H55,2,FALSE)</f>
        <v>ЛЕВЧЕНКО Нина Александровна</v>
      </c>
      <c r="C43" s="269" t="str">
        <f>VLOOKUP(A43,'пр.взвешивания'!B4:H55,3,FALSE)</f>
        <v>24.02.94 кмс</v>
      </c>
      <c r="D43" s="269" t="str">
        <f>VLOOKUP(A43,'пр.взвешивания'!B4:H55,4,FALSE)</f>
        <v>ЮФО</v>
      </c>
      <c r="E43" s="221"/>
      <c r="F43" s="221"/>
      <c r="G43" s="219"/>
      <c r="H43" s="23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219"/>
      <c r="B44" s="268"/>
      <c r="C44" s="221"/>
      <c r="D44" s="221"/>
      <c r="E44" s="221"/>
      <c r="F44" s="221"/>
      <c r="G44" s="219"/>
      <c r="H44" s="23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27">
        <v>5</v>
      </c>
      <c r="B45" s="267" t="str">
        <f>VLOOKUP(A45,'пр.взвешивания'!B3:H57,2,FALSE)</f>
        <v>КУЗНЕЦОВА Вероника Владимировна</v>
      </c>
      <c r="C45" s="269" t="str">
        <f>VLOOKUP(A45,'пр.взвешивания'!B4:H55,3,FALSE)</f>
        <v>24.11.92 кмс</v>
      </c>
      <c r="D45" s="269" t="str">
        <f>VLOOKUP(A45,'пр.взвешивания'!B3:H57,4,FALSE)</f>
        <v>ПФО</v>
      </c>
      <c r="E45" s="232"/>
      <c r="F45" s="232"/>
      <c r="G45" s="227"/>
      <c r="H45" s="27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71"/>
      <c r="B46" s="272"/>
      <c r="C46" s="273"/>
      <c r="D46" s="273"/>
      <c r="E46" s="186"/>
      <c r="F46" s="186"/>
      <c r="G46" s="271"/>
      <c r="H46" s="27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76">
        <v>4</v>
      </c>
      <c r="B47" s="277" t="str">
        <f>VLOOKUP(A47,'пр.взвешивания'!B3:H59,2,FALSE)</f>
        <v>ОВЧАРЕНКО Александра Сергеевна</v>
      </c>
      <c r="C47" s="278" t="str">
        <f>VLOOKUP(A47,'пр.взвешивания'!B4:H55,3,FALSE)</f>
        <v>14.04.92 кмс</v>
      </c>
      <c r="D47" s="278" t="str">
        <f>VLOOKUP(A47,'пр.взвешивания'!B3:H59,4,FALSE)</f>
        <v>МОС</v>
      </c>
      <c r="E47" s="276" t="s">
        <v>26</v>
      </c>
      <c r="F47" s="279"/>
      <c r="G47" s="276"/>
      <c r="H47" s="28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231"/>
      <c r="B48" s="268"/>
      <c r="C48" s="221"/>
      <c r="D48" s="221"/>
      <c r="E48" s="231"/>
      <c r="F48" s="233"/>
      <c r="G48" s="231"/>
      <c r="H48" s="28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70"/>
      <c r="B58" s="270"/>
      <c r="C58" s="270"/>
      <c r="D58" s="270"/>
      <c r="E58" s="270"/>
      <c r="F58" s="270"/>
      <c r="G58" s="270"/>
      <c r="H58" s="27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19"/>
      <c r="B59" s="19"/>
      <c r="C59" s="19"/>
      <c r="D59" s="19"/>
      <c r="E59" s="19"/>
      <c r="F59" s="19"/>
      <c r="G59" s="19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261"/>
      <c r="B60" s="261"/>
      <c r="C60" s="261"/>
      <c r="D60" s="261"/>
      <c r="E60" s="261"/>
      <c r="F60" s="261"/>
      <c r="G60" s="261"/>
      <c r="H60" s="26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261"/>
      <c r="B61" s="261"/>
      <c r="C61" s="261"/>
      <c r="D61" s="261"/>
      <c r="E61" s="261"/>
      <c r="F61" s="261"/>
      <c r="G61" s="261"/>
      <c r="H61" s="26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260"/>
      <c r="B62" s="263"/>
      <c r="C62" s="263"/>
      <c r="D62" s="263"/>
      <c r="E62" s="262"/>
      <c r="F62" s="265"/>
      <c r="G62" s="266"/>
      <c r="H62" s="26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260"/>
      <c r="B63" s="264"/>
      <c r="C63" s="264"/>
      <c r="D63" s="264"/>
      <c r="E63" s="262"/>
      <c r="F63" s="262"/>
      <c r="G63" s="266"/>
      <c r="H63" s="26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261"/>
      <c r="B64" s="263"/>
      <c r="C64" s="263"/>
      <c r="D64" s="263"/>
      <c r="E64" s="262"/>
      <c r="F64" s="262"/>
      <c r="G64" s="261"/>
      <c r="H64" s="26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261"/>
      <c r="B65" s="264"/>
      <c r="C65" s="264"/>
      <c r="D65" s="264"/>
      <c r="E65" s="262"/>
      <c r="F65" s="262"/>
      <c r="G65" s="261"/>
      <c r="H65" s="26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261"/>
      <c r="B66" s="263"/>
      <c r="C66" s="263"/>
      <c r="D66" s="263"/>
      <c r="E66" s="262"/>
      <c r="F66" s="265"/>
      <c r="G66" s="266"/>
      <c r="H66" s="26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261"/>
      <c r="B67" s="264"/>
      <c r="C67" s="264"/>
      <c r="D67" s="264"/>
      <c r="E67" s="262"/>
      <c r="F67" s="262"/>
      <c r="G67" s="266"/>
      <c r="H67" s="26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261"/>
      <c r="B68" s="263"/>
      <c r="C68" s="263"/>
      <c r="D68" s="263"/>
      <c r="E68" s="262"/>
      <c r="F68" s="262"/>
      <c r="G68" s="261"/>
      <c r="H68" s="26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261"/>
      <c r="B69" s="264"/>
      <c r="C69" s="264"/>
      <c r="D69" s="264"/>
      <c r="E69" s="262"/>
      <c r="F69" s="262"/>
      <c r="G69" s="261"/>
      <c r="H69" s="26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9"/>
      <c r="B70" s="9"/>
      <c r="C70" s="9"/>
      <c r="D70" s="9"/>
      <c r="E70" s="9"/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19"/>
      <c r="B71" s="19"/>
      <c r="C71" s="9"/>
      <c r="D71" s="9"/>
      <c r="E71" s="9"/>
      <c r="F71" s="9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261"/>
      <c r="B72" s="261"/>
      <c r="C72" s="261"/>
      <c r="D72" s="261"/>
      <c r="E72" s="261"/>
      <c r="F72" s="261"/>
      <c r="G72" s="261"/>
      <c r="H72" s="26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261"/>
      <c r="B73" s="261"/>
      <c r="C73" s="261"/>
      <c r="D73" s="261"/>
      <c r="E73" s="261"/>
      <c r="F73" s="261"/>
      <c r="G73" s="261"/>
      <c r="H73" s="26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261"/>
      <c r="B74" s="263"/>
      <c r="C74" s="263"/>
      <c r="D74" s="263"/>
      <c r="E74" s="262"/>
      <c r="F74" s="265"/>
      <c r="G74" s="266"/>
      <c r="H74" s="26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261"/>
      <c r="B75" s="264"/>
      <c r="C75" s="264"/>
      <c r="D75" s="264"/>
      <c r="E75" s="262"/>
      <c r="F75" s="262"/>
      <c r="G75" s="266"/>
      <c r="H75" s="26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261"/>
      <c r="B76" s="263"/>
      <c r="C76" s="263"/>
      <c r="D76" s="263"/>
      <c r="E76" s="262"/>
      <c r="F76" s="262"/>
      <c r="G76" s="261"/>
      <c r="H76" s="26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261"/>
      <c r="B77" s="264"/>
      <c r="C77" s="264"/>
      <c r="D77" s="264"/>
      <c r="E77" s="262"/>
      <c r="F77" s="262"/>
      <c r="G77" s="261"/>
      <c r="H77" s="26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261"/>
      <c r="B78" s="263"/>
      <c r="C78" s="263"/>
      <c r="D78" s="263"/>
      <c r="E78" s="262"/>
      <c r="F78" s="265"/>
      <c r="G78" s="266"/>
      <c r="H78" s="26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261"/>
      <c r="B79" s="264"/>
      <c r="C79" s="264"/>
      <c r="D79" s="264"/>
      <c r="E79" s="262"/>
      <c r="F79" s="262"/>
      <c r="G79" s="266"/>
      <c r="H79" s="26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261"/>
      <c r="B80" s="263"/>
      <c r="C80" s="263"/>
      <c r="D80" s="263"/>
      <c r="E80" s="262"/>
      <c r="F80" s="262"/>
      <c r="G80" s="261"/>
      <c r="H80" s="26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261"/>
      <c r="B81" s="264"/>
      <c r="C81" s="264"/>
      <c r="D81" s="264"/>
      <c r="E81" s="262"/>
      <c r="F81" s="262"/>
      <c r="G81" s="261"/>
      <c r="H81" s="26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9"/>
      <c r="B82" s="9"/>
      <c r="C82" s="9"/>
      <c r="D82" s="9"/>
      <c r="E82" s="9"/>
      <c r="F82" s="9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9"/>
      <c r="B83" s="9"/>
      <c r="C83" s="9"/>
      <c r="D83" s="9"/>
      <c r="E83" s="9"/>
      <c r="F83" s="9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9"/>
      <c r="B84" s="9"/>
      <c r="C84" s="9"/>
      <c r="D84" s="9"/>
      <c r="E84" s="9"/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9"/>
      <c r="B85" s="9"/>
      <c r="C85" s="9"/>
      <c r="D85" s="9"/>
      <c r="E85" s="9"/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7"/>
      <c r="O86" s="7"/>
      <c r="P86" s="7"/>
      <c r="Q86" s="7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mergeCells count="242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2012-11-27T16:08:02Z</cp:lastPrinted>
  <dcterms:created xsi:type="dcterms:W3CDTF">1996-10-08T23:32:33Z</dcterms:created>
  <dcterms:modified xsi:type="dcterms:W3CDTF">2012-11-28T08:09:17Z</dcterms:modified>
  <cp:category/>
  <cp:version/>
  <cp:contentType/>
  <cp:contentStatus/>
</cp:coreProperties>
</file>