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<sst xmlns="http://schemas.openxmlformats.org/spreadsheetml/2006/main" count="68" uniqueCount="40">
  <si>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</si>
  <si>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</si>
  <si>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</si>
  <si>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</si>
  <si>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</si>
  <si>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</si>
  <si>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</si>
  <si>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</si>
  <si>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</si>
  <si>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</si>
  <si>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</si>
  <si>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</si>
  <si>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</si>
  <si>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</si>
  <si>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</si>
  <si>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</si>
  <si>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</si>
  <si>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</si>
  <si>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</si>
  <si>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</si>
  <si>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</si>
  <si>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</si>
  <si>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</si>
  <si>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</si>
  <si>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</si>
  <si>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</si>
  <si>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</si>
  <si>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</si>
  <si>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</si>
  <si>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</si>
  <si>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Новикова Юлия Вячеславовна</t>
  </si>
  <si>
    <t>28.03.1994. КМС</t>
  </si>
  <si>
    <t>Челябинск</t>
  </si>
  <si>
    <t>Брызгалов В.А.</t>
  </si>
  <si>
    <t>Калачей Дарья Юрьевна</t>
  </si>
  <si>
    <t>26.03.1992.  КМС</t>
  </si>
  <si>
    <t>Нижневартовск ХМАО</t>
  </si>
  <si>
    <t>Моисеев И.В.      Калачей Ю.Г.</t>
  </si>
  <si>
    <t>в.к.   56 кг.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</si>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</sst>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" fillId="34" borderId="32" xfId="42" applyNumberForma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3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36" borderId="32" xfId="42" applyFont="1" applyFill="1" applyBorder="1" applyAlignment="1" applyProtection="1">
      <alignment horizontal="center" vertical="center" wrapText="1"/>
      <protection/>
    </xf>
    <xf numFmtId="0" fontId="10" fillId="36" borderId="33" xfId="42" applyFont="1" applyFill="1" applyBorder="1" applyAlignment="1" applyProtection="1">
      <alignment horizontal="center" vertical="center" wrapText="1"/>
      <protection/>
    </xf>
    <xf numFmtId="0" fontId="10" fillId="36" borderId="34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32" xfId="42" applyFont="1" applyFill="1" applyBorder="1" applyAlignment="1" applyProtection="1">
      <alignment horizontal="center" vertical="center"/>
      <protection/>
    </xf>
    <xf numFmtId="0" fontId="19" fillId="37" borderId="33" xfId="42" applyFont="1" applyFill="1" applyBorder="1" applyAlignment="1" applyProtection="1">
      <alignment horizontal="center" vertical="center"/>
      <protection/>
    </xf>
    <xf numFmtId="0" fontId="19" fillId="37" borderId="34" xfId="42" applyFont="1" applyFill="1" applyBorder="1" applyAlignment="1" applyProtection="1">
      <alignment horizontal="center" vertical="center"/>
      <protection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4">
      <selection activeCell="K36" sqref="K36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1.28125" style="0" customWidth="1"/>
    <col min="4" max="4" width="14.421875" style="0" customWidth="1"/>
    <col min="6" max="6" width="8.28125" style="0" customWidth="1"/>
    <col min="7" max="7" width="7.8515625" style="0" customWidth="1"/>
    <col min="8" max="8" width="8.00390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36"/>
      <c r="B3" s="64" t="str">
        <f>HYPERLINK('[1]реквизиты'!$A$2)</f>
        <v>Чемпионат Уральского Федерального округа по борьбе самбо среди женщин </v>
      </c>
      <c r="C3" s="65"/>
      <c r="D3" s="65"/>
      <c r="E3" s="65"/>
      <c r="F3" s="65"/>
      <c r="G3" s="65"/>
      <c r="H3" s="65"/>
      <c r="I3" s="6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1" t="str">
        <f>HYPERLINK('пр.взвешивания'!D3)</f>
        <v>в.к.   56 кг.</v>
      </c>
      <c r="J5" s="142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112" t="s">
        <v>9</v>
      </c>
      <c r="F6" s="113"/>
      <c r="G6" s="113"/>
      <c r="H6" s="114"/>
      <c r="I6" s="68" t="s">
        <v>10</v>
      </c>
      <c r="J6" s="70" t="s">
        <v>11</v>
      </c>
    </row>
    <row r="7" spans="1:10" ht="13.5" thickBot="1">
      <c r="A7" s="71"/>
      <c r="B7" s="71"/>
      <c r="C7" s="71"/>
      <c r="D7" s="111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108">
        <v>1</v>
      </c>
      <c r="B8" s="109" t="str">
        <f>VLOOKUP(A8,'пр.взвешивания'!B6:E13,2,FALSE)</f>
        <v>Новикова Юлия Вячеславовна</v>
      </c>
      <c r="C8" s="94" t="str">
        <f>VLOOKUP(A8,'пр.взвешивания'!B6:E13,3,FALSE)</f>
        <v>28.03.1994. КМС</v>
      </c>
      <c r="D8" s="96" t="str">
        <f>VLOOKUP(A8,'пр.взвешивания'!B6:E13,4,FALSE)</f>
        <v>Челябинск</v>
      </c>
      <c r="E8" s="27"/>
      <c r="F8" s="30">
        <v>0</v>
      </c>
      <c r="G8" s="28"/>
      <c r="H8" s="42"/>
      <c r="I8" s="88">
        <f>SUM(E8:H8)</f>
        <v>0</v>
      </c>
      <c r="J8" s="72">
        <v>2</v>
      </c>
    </row>
    <row r="9" spans="1:10" ht="12.75">
      <c r="A9" s="74"/>
      <c r="B9" s="110"/>
      <c r="C9" s="95"/>
      <c r="D9" s="97"/>
      <c r="E9" s="17"/>
      <c r="F9" s="53"/>
      <c r="G9" s="54"/>
      <c r="H9" s="53"/>
      <c r="I9" s="89"/>
      <c r="J9" s="73"/>
    </row>
    <row r="10" spans="1:10" ht="12.75">
      <c r="A10" s="74">
        <v>2</v>
      </c>
      <c r="B10" s="101" t="str">
        <f>VLOOKUP(A10,'пр.взвешивания'!B8:E15,2,FALSE)</f>
        <v>Калачей Дарья Юрьевна</v>
      </c>
      <c r="C10" s="103" t="str">
        <f>VLOOKUP(A10,'пр.взвешивания'!B8:E15,3,FALSE)</f>
        <v>26.03.1992.  КМС</v>
      </c>
      <c r="D10" s="105" t="str">
        <f>VLOOKUP(A10,'пр.взвешивания'!B8:E15,4,FALSE)</f>
        <v>Нижневартовск ХМАО</v>
      </c>
      <c r="E10" s="18">
        <v>2</v>
      </c>
      <c r="F10" s="31"/>
      <c r="G10" s="19"/>
      <c r="H10" s="43"/>
      <c r="I10" s="89">
        <f>SUM(E10:H10)</f>
        <v>2</v>
      </c>
      <c r="J10" s="115" t="s">
        <v>39</v>
      </c>
    </row>
    <row r="11" spans="1:10" ht="12.75">
      <c r="A11" s="74"/>
      <c r="B11" s="102"/>
      <c r="C11" s="104"/>
      <c r="D11" s="106"/>
      <c r="E11" s="55"/>
      <c r="F11" s="56"/>
      <c r="G11" s="54"/>
      <c r="H11" s="57"/>
      <c r="I11" s="89"/>
      <c r="J11" s="73"/>
    </row>
    <row r="12" spans="1:10" ht="12.75">
      <c r="A12" s="74">
        <v>3</v>
      </c>
      <c r="B12" s="101"/>
      <c r="C12" s="103"/>
      <c r="D12" s="105"/>
      <c r="E12" s="18"/>
      <c r="F12" s="32"/>
      <c r="G12" s="20"/>
      <c r="H12" s="43"/>
      <c r="I12" s="89">
        <f>SUM(E12:H12)</f>
        <v>0</v>
      </c>
      <c r="J12" s="91"/>
    </row>
    <row r="13" spans="1:10" ht="12.75">
      <c r="A13" s="74"/>
      <c r="B13" s="102"/>
      <c r="C13" s="104"/>
      <c r="D13" s="106"/>
      <c r="E13" s="55"/>
      <c r="F13" s="58"/>
      <c r="G13" s="59"/>
      <c r="H13" s="57"/>
      <c r="I13" s="89"/>
      <c r="J13" s="91"/>
    </row>
    <row r="14" spans="1:10" ht="13.5" customHeight="1">
      <c r="A14" s="74">
        <v>4</v>
      </c>
      <c r="B14" s="123"/>
      <c r="C14" s="125"/>
      <c r="D14" s="127"/>
      <c r="E14" s="18"/>
      <c r="F14" s="29"/>
      <c r="G14" s="19"/>
      <c r="H14" s="44"/>
      <c r="I14" s="89">
        <f>SUM(E14:H14)</f>
        <v>0</v>
      </c>
      <c r="J14" s="91"/>
    </row>
    <row r="15" spans="1:10" ht="15.75" customHeight="1" thickBot="1">
      <c r="A15" s="122"/>
      <c r="B15" s="124"/>
      <c r="C15" s="126"/>
      <c r="D15" s="128"/>
      <c r="E15" s="60"/>
      <c r="F15" s="61"/>
      <c r="G15" s="62"/>
      <c r="H15" s="45"/>
      <c r="I15" s="90"/>
      <c r="J15" s="146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2" t="s">
        <v>11</v>
      </c>
      <c r="B21" s="135" t="s">
        <v>1</v>
      </c>
      <c r="C21" s="137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33"/>
      <c r="B22" s="136"/>
      <c r="C22" s="138"/>
      <c r="D22" s="79"/>
      <c r="E22" s="79"/>
      <c r="F22" s="79"/>
      <c r="G22" s="79"/>
      <c r="H22" s="85"/>
      <c r="I22" s="86"/>
      <c r="J22" s="87"/>
    </row>
    <row r="23" spans="1:11" ht="12" customHeight="1">
      <c r="A23" s="129">
        <v>1</v>
      </c>
      <c r="B23" s="131" t="str">
        <f>VLOOKUP(K23,'пр.взвешивания'!B6:G13,2,FALSE)</f>
        <v>Калачей Дарья Юрьевна</v>
      </c>
      <c r="C23" s="98" t="str">
        <f>VLOOKUP(K23,'пр.взвешивания'!B6:G13,3,FALSE)</f>
        <v>26.03.1992.  КМС</v>
      </c>
      <c r="D23" s="99"/>
      <c r="E23" s="99" t="str">
        <f>VLOOKUP(K23,'пр.взвешивания'!B6:G13,4,FALSE)</f>
        <v>Нижневартовск ХМАО</v>
      </c>
      <c r="F23" s="99"/>
      <c r="G23" s="81">
        <f>VLOOKUP(K23,'пр.взвешивания'!B6:G13,5,FALSE)</f>
        <v>0</v>
      </c>
      <c r="H23" s="92" t="str">
        <f>VLOOKUP(K23,'пр.взвешивания'!B6:G13,6,FALSE)</f>
        <v>Моисеев И.В.      Калачей Ю.Г.</v>
      </c>
      <c r="I23" s="92"/>
      <c r="J23" s="93"/>
      <c r="K23" s="140">
        <v>2</v>
      </c>
    </row>
    <row r="24" spans="1:11" ht="12" customHeight="1">
      <c r="A24" s="130"/>
      <c r="B24" s="120"/>
      <c r="C24" s="100"/>
      <c r="D24" s="77"/>
      <c r="E24" s="77"/>
      <c r="F24" s="77"/>
      <c r="G24" s="80"/>
      <c r="H24" s="75"/>
      <c r="I24" s="75"/>
      <c r="J24" s="76"/>
      <c r="K24" s="140"/>
    </row>
    <row r="25" spans="1:11" ht="12" customHeight="1">
      <c r="A25" s="134">
        <v>2</v>
      </c>
      <c r="B25" s="120" t="str">
        <f>VLOOKUP(K25,'пр.взвешивания'!B6:G15,2,FALSE)</f>
        <v>Новикова Юлия Вячеславовна</v>
      </c>
      <c r="C25" s="100" t="str">
        <f>VLOOKUP(K25,'пр.взвешивания'!B6:G15,3,FALSE)</f>
        <v>28.03.1994. КМС</v>
      </c>
      <c r="D25" s="77"/>
      <c r="E25" s="77" t="str">
        <f>VLOOKUP(K25,'пр.взвешивания'!B6:G15,4,FALSE)</f>
        <v>Челябинск</v>
      </c>
      <c r="F25" s="77"/>
      <c r="G25" s="80">
        <f>VLOOKUP(K25,'пр.взвешивания'!B6:G15,5,FALSE)</f>
        <v>0</v>
      </c>
      <c r="H25" s="75" t="str">
        <f>VLOOKUP(K25,'пр.взвешивания'!B6:G15,6,FALSE)</f>
        <v>Брызгалов В.А.</v>
      </c>
      <c r="I25" s="75"/>
      <c r="J25" s="76"/>
      <c r="K25" s="140">
        <v>1</v>
      </c>
    </row>
    <row r="26" spans="1:11" ht="12" customHeight="1">
      <c r="A26" s="134"/>
      <c r="B26" s="120"/>
      <c r="C26" s="100"/>
      <c r="D26" s="77"/>
      <c r="E26" s="77"/>
      <c r="F26" s="77"/>
      <c r="G26" s="80"/>
      <c r="H26" s="75"/>
      <c r="I26" s="75"/>
      <c r="J26" s="76"/>
      <c r="K26" s="140"/>
    </row>
    <row r="27" spans="1:11" ht="12" customHeight="1">
      <c r="A27" s="139">
        <v>3</v>
      </c>
      <c r="B27" s="120"/>
      <c r="C27" s="100"/>
      <c r="D27" s="77"/>
      <c r="E27" s="77"/>
      <c r="F27" s="77"/>
      <c r="G27" s="80"/>
      <c r="H27" s="75"/>
      <c r="I27" s="75"/>
      <c r="J27" s="76"/>
      <c r="K27" s="140">
        <v>0</v>
      </c>
    </row>
    <row r="28" spans="1:11" ht="12" customHeight="1">
      <c r="A28" s="139"/>
      <c r="B28" s="120"/>
      <c r="C28" s="100"/>
      <c r="D28" s="77"/>
      <c r="E28" s="77"/>
      <c r="F28" s="77"/>
      <c r="G28" s="80"/>
      <c r="H28" s="75"/>
      <c r="I28" s="75"/>
      <c r="J28" s="76"/>
      <c r="K28" s="140"/>
    </row>
    <row r="29" spans="1:11" ht="12" customHeight="1">
      <c r="A29" s="118">
        <v>4</v>
      </c>
      <c r="B29" s="120"/>
      <c r="C29" s="100"/>
      <c r="D29" s="77"/>
      <c r="E29" s="77"/>
      <c r="F29" s="77"/>
      <c r="G29" s="80"/>
      <c r="H29" s="75"/>
      <c r="I29" s="75"/>
      <c r="J29" s="76"/>
      <c r="K29" s="140">
        <v>0</v>
      </c>
    </row>
    <row r="30" spans="1:11" ht="12" customHeight="1" thickBot="1">
      <c r="A30" s="119"/>
      <c r="B30" s="121"/>
      <c r="C30" s="116"/>
      <c r="D30" s="117"/>
      <c r="E30" s="117"/>
      <c r="F30" s="117"/>
      <c r="G30" s="143"/>
      <c r="H30" s="144"/>
      <c r="I30" s="144"/>
      <c r="J30" s="145"/>
      <c r="K30" s="140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47" t="str">
        <f>'[1]реквизиты'!$A$2</f>
        <v>Первенство Уральского Федерального округа по борьбе самбо среди женщин и девушек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1-4 декабря 2011 года     г.Курган    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46"/>
      <c r="C4" s="47"/>
      <c r="D4" s="152" t="str">
        <f>'пр.взвешивания'!D3</f>
        <v>в.к.   56 кг.</v>
      </c>
      <c r="E4" s="153"/>
      <c r="F4" s="154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7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9"/>
      <c r="C7" s="159"/>
      <c r="D7" s="159"/>
      <c r="E7" s="159"/>
      <c r="F7" s="159"/>
      <c r="G7" s="159"/>
      <c r="H7" s="164"/>
      <c r="I7" s="47"/>
      <c r="J7" s="48"/>
    </row>
    <row r="8" spans="1:10" ht="18">
      <c r="A8" s="161"/>
      <c r="B8" s="163" t="e">
        <f>VLOOKUP(J6,'пр.взвешивания'!B6:G71,4,FALSE)</f>
        <v>#N/A</v>
      </c>
      <c r="C8" s="163"/>
      <c r="D8" s="163"/>
      <c r="E8" s="163"/>
      <c r="F8" s="163"/>
      <c r="G8" s="163"/>
      <c r="H8" s="164"/>
      <c r="I8" s="47"/>
      <c r="J8" s="48"/>
    </row>
    <row r="9" spans="1:10" ht="18.75" thickBot="1">
      <c r="A9" s="162"/>
      <c r="B9" s="165"/>
      <c r="C9" s="165"/>
      <c r="D9" s="165"/>
      <c r="E9" s="165"/>
      <c r="F9" s="165"/>
      <c r="G9" s="165"/>
      <c r="H9" s="166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55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67" t="e">
        <f>VLOOKUP(J11,'пр.взвешивания'!B1:G76,3,FALSE)</f>
        <v>#N/A</v>
      </c>
      <c r="I11" s="47"/>
      <c r="J11" s="48">
        <v>0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4"/>
      <c r="I12" s="47"/>
      <c r="J12" s="48"/>
    </row>
    <row r="13" spans="1:10" ht="18">
      <c r="A13" s="156"/>
      <c r="B13" s="163" t="e">
        <f>VLOOKUP(J11,'пр.взвешивания'!B1:G76,4,FALSE)</f>
        <v>#N/A</v>
      </c>
      <c r="C13" s="163"/>
      <c r="D13" s="163"/>
      <c r="E13" s="163"/>
      <c r="F13" s="163"/>
      <c r="G13" s="163"/>
      <c r="H13" s="164"/>
      <c r="I13" s="47"/>
      <c r="J13" s="48"/>
    </row>
    <row r="14" spans="1:10" ht="18.75" thickBot="1">
      <c r="A14" s="157"/>
      <c r="B14" s="165"/>
      <c r="C14" s="165"/>
      <c r="D14" s="165"/>
      <c r="E14" s="165"/>
      <c r="F14" s="165"/>
      <c r="G14" s="165"/>
      <c r="H14" s="166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68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67" t="e">
        <f>VLOOKUP(J16,'пр.взвешивания'!B6:G81,3,FALSE)</f>
        <v>#N/A</v>
      </c>
      <c r="I16" s="47"/>
      <c r="J16" s="48">
        <v>0</v>
      </c>
    </row>
    <row r="17" spans="1:10" ht="18" customHeight="1">
      <c r="A17" s="169"/>
      <c r="B17" s="159"/>
      <c r="C17" s="159"/>
      <c r="D17" s="159"/>
      <c r="E17" s="159"/>
      <c r="F17" s="159"/>
      <c r="G17" s="159"/>
      <c r="H17" s="164"/>
      <c r="I17" s="47"/>
      <c r="J17" s="48"/>
    </row>
    <row r="18" spans="1:10" ht="18">
      <c r="A18" s="169"/>
      <c r="B18" s="163" t="e">
        <f>VLOOKUP(J16,'пр.взвешивания'!B6:G81,4,FALSE)</f>
        <v>#N/A</v>
      </c>
      <c r="C18" s="163"/>
      <c r="D18" s="163"/>
      <c r="E18" s="163"/>
      <c r="F18" s="163"/>
      <c r="G18" s="163"/>
      <c r="H18" s="164"/>
      <c r="I18" s="47"/>
      <c r="J18" s="48"/>
    </row>
    <row r="19" spans="1:10" ht="18.75" thickBot="1">
      <c r="A19" s="170"/>
      <c r="B19" s="165"/>
      <c r="C19" s="165"/>
      <c r="D19" s="165"/>
      <c r="E19" s="165"/>
      <c r="F19" s="165"/>
      <c r="G19" s="165"/>
      <c r="H19" s="166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68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7" t="e">
        <f>VLOOKUP(J21,'пр.взвешивания'!B1:G86,3,FALSE)</f>
        <v>#N/A</v>
      </c>
      <c r="I21" s="47"/>
      <c r="J21" s="48">
        <v>0</v>
      </c>
    </row>
    <row r="22" spans="1:10" ht="18" customHeight="1">
      <c r="A22" s="169"/>
      <c r="B22" s="159"/>
      <c r="C22" s="159"/>
      <c r="D22" s="159"/>
      <c r="E22" s="159"/>
      <c r="F22" s="159"/>
      <c r="G22" s="159"/>
      <c r="H22" s="164"/>
      <c r="I22" s="47"/>
      <c r="J22" s="48"/>
    </row>
    <row r="23" spans="1:9" ht="18">
      <c r="A23" s="169"/>
      <c r="B23" s="163" t="e">
        <f>VLOOKUP(J21,'пр.взвешивания'!B1:G86,4,FALSE)</f>
        <v>#N/A</v>
      </c>
      <c r="C23" s="163"/>
      <c r="D23" s="163"/>
      <c r="E23" s="163"/>
      <c r="F23" s="163"/>
      <c r="G23" s="163"/>
      <c r="H23" s="164"/>
      <c r="I23" s="47"/>
    </row>
    <row r="24" spans="1:9" ht="18.75" thickBot="1">
      <c r="A24" s="170"/>
      <c r="B24" s="165"/>
      <c r="C24" s="165"/>
      <c r="D24" s="165"/>
      <c r="E24" s="165"/>
      <c r="F24" s="165"/>
      <c r="G24" s="165"/>
      <c r="H24" s="166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1" t="str">
        <f>VLOOKUP(J28,'пр.взвешивания'!B6:G71,6,FALSE)</f>
        <v>Брызгалов В.А.</v>
      </c>
      <c r="B28" s="172"/>
      <c r="C28" s="172"/>
      <c r="D28" s="172"/>
      <c r="E28" s="172"/>
      <c r="F28" s="172"/>
      <c r="G28" s="172"/>
      <c r="H28" s="167"/>
      <c r="J28">
        <v>1</v>
      </c>
    </row>
    <row r="29" spans="1:8" ht="13.5" thickBot="1">
      <c r="A29" s="173"/>
      <c r="B29" s="165"/>
      <c r="C29" s="165"/>
      <c r="D29" s="165"/>
      <c r="E29" s="165"/>
      <c r="F29" s="165"/>
      <c r="G29" s="165"/>
      <c r="H29" s="166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56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2">
        <v>1</v>
      </c>
      <c r="B5" s="183" t="str">
        <f>HYPERLINK('пр.взвешивания'!C6)</f>
        <v>Новикова Юлия Вячеславовна</v>
      </c>
      <c r="C5" s="183" t="str">
        <f>HYPERLINK('пр.взвешивания'!D6)</f>
        <v>28.03.1994. КМС</v>
      </c>
      <c r="D5" s="183" t="str">
        <f>HYPERLINK('пр.взвешивания'!E6)</f>
        <v>Челябинск</v>
      </c>
      <c r="E5" s="177"/>
      <c r="F5" s="178"/>
      <c r="G5" s="179"/>
      <c r="H5" s="176"/>
    </row>
    <row r="6" spans="1:8" ht="12.75">
      <c r="A6" s="182"/>
      <c r="B6" s="184"/>
      <c r="C6" s="184"/>
      <c r="D6" s="184"/>
      <c r="E6" s="177"/>
      <c r="F6" s="177"/>
      <c r="G6" s="180"/>
      <c r="H6" s="181"/>
    </row>
    <row r="7" spans="1:8" ht="12.75">
      <c r="A7" s="176">
        <v>2</v>
      </c>
      <c r="B7" s="188" t="str">
        <f>HYPERLINK('пр.взвешивания'!C8)</f>
        <v>Калачей Дарья Юрьевна</v>
      </c>
      <c r="C7" s="188" t="str">
        <f>HYPERLINK('пр.взвешивания'!D8)</f>
        <v>26.03.1992.  КМС</v>
      </c>
      <c r="D7" s="188" t="str">
        <f>HYPERLINK('пр.взвешивания'!E8)</f>
        <v>Нижневартовск ХМАО</v>
      </c>
      <c r="E7" s="79"/>
      <c r="F7" s="79"/>
      <c r="G7" s="176"/>
      <c r="H7" s="176"/>
    </row>
    <row r="8" spans="1:8" ht="13.5" thickBot="1">
      <c r="A8" s="187"/>
      <c r="B8" s="189"/>
      <c r="C8" s="189"/>
      <c r="D8" s="189"/>
      <c r="E8" s="185"/>
      <c r="F8" s="185"/>
      <c r="G8" s="186"/>
      <c r="H8" s="186"/>
    </row>
    <row r="9" spans="1:8" ht="12.75">
      <c r="A9" s="181">
        <v>4</v>
      </c>
      <c r="B9" s="193">
        <f>HYPERLINK('пр.взвешивания'!C12)</f>
      </c>
      <c r="C9" s="193">
        <f>HYPERLINK('пр.взвешивания'!D12)</f>
      </c>
      <c r="D9" s="193">
        <f>HYPERLINK('пр.взвешивания'!E12)</f>
      </c>
      <c r="E9" s="177"/>
      <c r="F9" s="178"/>
      <c r="G9" s="190"/>
      <c r="H9" s="191"/>
    </row>
    <row r="10" spans="1:8" ht="12.75">
      <c r="A10" s="175"/>
      <c r="B10" s="184"/>
      <c r="C10" s="184"/>
      <c r="D10" s="184"/>
      <c r="E10" s="177"/>
      <c r="F10" s="177"/>
      <c r="G10" s="180"/>
      <c r="H10" s="192"/>
    </row>
    <row r="11" spans="1:8" ht="12.75">
      <c r="A11" s="176">
        <v>3</v>
      </c>
      <c r="B11" s="188">
        <f>HYPERLINK('пр.взвешивания'!C10)</f>
      </c>
      <c r="C11" s="188">
        <f>HYPERLINK('пр.взвешивания'!D10)</f>
      </c>
      <c r="D11" s="188">
        <f>HYPERLINK('пр.взвешивания'!E10)</f>
      </c>
      <c r="E11" s="79"/>
      <c r="F11" s="79"/>
      <c r="G11" s="176"/>
      <c r="H11" s="176"/>
    </row>
    <row r="12" spans="1:8" ht="12.75">
      <c r="A12" s="181"/>
      <c r="B12" s="184"/>
      <c r="C12" s="184"/>
      <c r="D12" s="184"/>
      <c r="E12" s="194"/>
      <c r="F12" s="194"/>
      <c r="G12" s="192"/>
      <c r="H12" s="192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56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2"/>
      <c r="B15" s="192"/>
      <c r="C15" s="192"/>
      <c r="D15" s="192"/>
      <c r="E15" s="192"/>
      <c r="F15" s="192"/>
      <c r="G15" s="192"/>
      <c r="H15" s="192"/>
    </row>
    <row r="16" spans="1:8" ht="12.75" customHeight="1">
      <c r="A16" s="196">
        <v>1</v>
      </c>
      <c r="B16" s="183" t="str">
        <f>HYPERLINK('пр.взвешивания'!C6)</f>
        <v>Новикова Юлия Вячеславовна</v>
      </c>
      <c r="C16" s="183" t="str">
        <f>HYPERLINK('пр.взвешивания'!D6)</f>
        <v>28.03.1994. КМС</v>
      </c>
      <c r="D16" s="183" t="str">
        <f>HYPERLINK('пр.взвешивания'!E6)</f>
        <v>Челябинск</v>
      </c>
      <c r="E16" s="79"/>
      <c r="F16" s="195"/>
      <c r="G16" s="179"/>
      <c r="H16" s="176"/>
    </row>
    <row r="17" spans="1:8" ht="12.75">
      <c r="A17" s="197"/>
      <c r="B17" s="184"/>
      <c r="C17" s="184"/>
      <c r="D17" s="184"/>
      <c r="E17" s="194"/>
      <c r="F17" s="192"/>
      <c r="G17" s="180"/>
      <c r="H17" s="181"/>
    </row>
    <row r="18" spans="1:8" ht="12.75" customHeight="1">
      <c r="A18" s="176">
        <v>3</v>
      </c>
      <c r="B18" s="188">
        <f>HYPERLINK('пр.взвешивания'!C10)</f>
      </c>
      <c r="C18" s="188">
        <f>HYPERLINK('пр.взвешивания'!D10)</f>
      </c>
      <c r="D18" s="188">
        <f>HYPERLINK('пр.взвешивания'!E10)</f>
      </c>
      <c r="E18" s="79"/>
      <c r="F18" s="79"/>
      <c r="G18" s="176"/>
      <c r="H18" s="176"/>
    </row>
    <row r="19" spans="1:8" ht="13.5" thickBot="1">
      <c r="A19" s="186"/>
      <c r="B19" s="189"/>
      <c r="C19" s="189"/>
      <c r="D19" s="189"/>
      <c r="E19" s="186"/>
      <c r="F19" s="186"/>
      <c r="G19" s="186"/>
      <c r="H19" s="186"/>
    </row>
    <row r="20" spans="1:8" ht="12.75" customHeight="1">
      <c r="A20" s="200">
        <v>2</v>
      </c>
      <c r="B20" s="193" t="str">
        <f>HYPERLINK('пр.взвешивания'!C8)</f>
        <v>Калачей Дарья Юрьевна</v>
      </c>
      <c r="C20" s="193" t="str">
        <f>HYPERLINK('пр.взвешивания'!D8)</f>
        <v>26.03.1992.  КМС</v>
      </c>
      <c r="D20" s="193" t="str">
        <f>HYPERLINK('пр.взвешивания'!E8)</f>
        <v>Нижневартовск ХМАО</v>
      </c>
      <c r="E20" s="198"/>
      <c r="F20" s="199"/>
      <c r="G20" s="190"/>
      <c r="H20" s="191"/>
    </row>
    <row r="21" spans="1:8" ht="12.75">
      <c r="A21" s="192"/>
      <c r="B21" s="184"/>
      <c r="C21" s="184"/>
      <c r="D21" s="184"/>
      <c r="E21" s="194"/>
      <c r="F21" s="192"/>
      <c r="G21" s="180"/>
      <c r="H21" s="192"/>
    </row>
    <row r="22" spans="1:8" ht="12.75" customHeight="1">
      <c r="A22" s="176">
        <v>4</v>
      </c>
      <c r="B22" s="188">
        <f>HYPERLINK('пр.взвешивания'!C12)</f>
      </c>
      <c r="C22" s="188">
        <f>HYPERLINK('пр.взвешивания'!D12)</f>
      </c>
      <c r="D22" s="188">
        <f>HYPERLINK('пр.взвешивания'!E12)</f>
      </c>
      <c r="E22" s="79"/>
      <c r="F22" s="79"/>
      <c r="G22" s="176"/>
      <c r="H22" s="176"/>
    </row>
    <row r="23" spans="1:8" ht="12.75">
      <c r="A23" s="192"/>
      <c r="B23" s="184"/>
      <c r="C23" s="184"/>
      <c r="D23" s="184"/>
      <c r="E23" s="192"/>
      <c r="F23" s="192"/>
      <c r="G23" s="192"/>
      <c r="H23" s="192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56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2"/>
      <c r="B26" s="192"/>
      <c r="C26" s="192"/>
      <c r="D26" s="192"/>
      <c r="E26" s="192"/>
      <c r="F26" s="192"/>
      <c r="G26" s="192"/>
      <c r="H26" s="192"/>
    </row>
    <row r="27" spans="1:8" ht="12.75" customHeight="1">
      <c r="A27" s="196">
        <v>1</v>
      </c>
      <c r="B27" s="183" t="str">
        <f>HYPERLINK('пр.взвешивания'!C6)</f>
        <v>Новикова Юлия Вячеславовна</v>
      </c>
      <c r="C27" s="183" t="str">
        <f>HYPERLINK('пр.взвешивания'!D6)</f>
        <v>28.03.1994. КМС</v>
      </c>
      <c r="D27" s="183" t="str">
        <f>HYPERLINK('пр.взвешивания'!E6)</f>
        <v>Челябинск</v>
      </c>
      <c r="E27" s="79"/>
      <c r="F27" s="195"/>
      <c r="G27" s="179"/>
      <c r="H27" s="176"/>
    </row>
    <row r="28" spans="1:8" ht="12.75">
      <c r="A28" s="197"/>
      <c r="B28" s="184"/>
      <c r="C28" s="184"/>
      <c r="D28" s="184"/>
      <c r="E28" s="194"/>
      <c r="F28" s="192"/>
      <c r="G28" s="180"/>
      <c r="H28" s="181"/>
    </row>
    <row r="29" spans="1:8" ht="12.75" customHeight="1">
      <c r="A29" s="176">
        <v>4</v>
      </c>
      <c r="B29" s="188">
        <f>HYPERLINK('пр.взвешивания'!C12)</f>
      </c>
      <c r="C29" s="188">
        <f>HYPERLINK('пр.взвешивания'!D12)</f>
      </c>
      <c r="D29" s="188">
        <f>HYPERLINK('пр.взвешивания'!E12)</f>
      </c>
      <c r="E29" s="79"/>
      <c r="F29" s="79"/>
      <c r="G29" s="176"/>
      <c r="H29" s="176"/>
    </row>
    <row r="30" spans="1:8" ht="13.5" thickBot="1">
      <c r="A30" s="186"/>
      <c r="B30" s="189"/>
      <c r="C30" s="189"/>
      <c r="D30" s="189"/>
      <c r="E30" s="186"/>
      <c r="F30" s="186"/>
      <c r="G30" s="186"/>
      <c r="H30" s="186"/>
    </row>
    <row r="31" spans="1:8" ht="12.75" customHeight="1">
      <c r="A31" s="200">
        <v>3</v>
      </c>
      <c r="B31" s="193">
        <f>HYPERLINK('пр.взвешивания'!C10)</f>
      </c>
      <c r="C31" s="193">
        <f>HYPERLINK('пр.взвешивания'!D10)</f>
      </c>
      <c r="D31" s="193">
        <f>HYPERLINK('пр.взвешивания'!E10)</f>
      </c>
      <c r="E31" s="198"/>
      <c r="F31" s="199"/>
      <c r="G31" s="190"/>
      <c r="H31" s="191"/>
    </row>
    <row r="32" spans="1:8" ht="12.75">
      <c r="A32" s="192"/>
      <c r="B32" s="184"/>
      <c r="C32" s="184"/>
      <c r="D32" s="184"/>
      <c r="E32" s="194"/>
      <c r="F32" s="192"/>
      <c r="G32" s="180"/>
      <c r="H32" s="192"/>
    </row>
    <row r="33" spans="1:8" ht="12.75" customHeight="1">
      <c r="A33" s="176">
        <v>2</v>
      </c>
      <c r="B33" s="188" t="str">
        <f>HYPERLINK('пр.взвешивания'!C8)</f>
        <v>Калачей Дарья Юрьевна</v>
      </c>
      <c r="C33" s="188" t="str">
        <f>HYPERLINK('пр.взвешивания'!D8)</f>
        <v>26.03.1992.  КМС</v>
      </c>
      <c r="D33" s="188" t="str">
        <f>HYPERLINK('пр.взвешивания'!E8)</f>
        <v>Нижневартовск ХМАО</v>
      </c>
      <c r="E33" s="79"/>
      <c r="F33" s="79"/>
      <c r="G33" s="176"/>
      <c r="H33" s="176"/>
    </row>
    <row r="34" spans="1:8" ht="12.75">
      <c r="A34" s="192"/>
      <c r="B34" s="184"/>
      <c r="C34" s="184"/>
      <c r="D34" s="184"/>
      <c r="E34" s="192"/>
      <c r="F34" s="192"/>
      <c r="G34" s="192"/>
      <c r="H34" s="192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9" t="str">
        <f>HYPERLINK('[1]реквизиты'!$A$2)</f>
        <v>Первенство Уральского Федерального округа по борьбе самбо среди женщин и девушек</v>
      </c>
      <c r="B1" s="210"/>
      <c r="C1" s="210"/>
      <c r="D1" s="210"/>
      <c r="E1" s="210"/>
      <c r="F1" s="210"/>
      <c r="G1" s="210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8"/>
      <c r="I2" s="208"/>
    </row>
    <row r="3" ht="49.5" customHeight="1">
      <c r="D3" t="s">
        <v>38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2.75">
      <c r="A5" s="175"/>
      <c r="B5" s="175"/>
      <c r="C5" s="175"/>
      <c r="D5" s="175"/>
      <c r="E5" s="175"/>
      <c r="F5" s="175"/>
      <c r="G5" s="175"/>
    </row>
    <row r="6" spans="1:7" ht="12.75">
      <c r="A6" s="77"/>
      <c r="B6" s="206">
        <v>1</v>
      </c>
      <c r="C6" s="207" t="s">
        <v>30</v>
      </c>
      <c r="D6" s="175" t="s">
        <v>31</v>
      </c>
      <c r="E6" s="202" t="s">
        <v>32</v>
      </c>
      <c r="F6" s="203"/>
      <c r="G6" s="204" t="s">
        <v>33</v>
      </c>
    </row>
    <row r="7" spans="1:7" ht="12.75">
      <c r="A7" s="77"/>
      <c r="B7" s="206"/>
      <c r="C7" s="207"/>
      <c r="D7" s="175"/>
      <c r="E7" s="202"/>
      <c r="F7" s="203"/>
      <c r="G7" s="204"/>
    </row>
    <row r="8" spans="1:7" ht="12.75">
      <c r="A8" s="77"/>
      <c r="B8" s="205">
        <v>2</v>
      </c>
      <c r="C8" s="207" t="s">
        <v>34</v>
      </c>
      <c r="D8" s="175" t="s">
        <v>35</v>
      </c>
      <c r="E8" s="202" t="s">
        <v>36</v>
      </c>
      <c r="F8" s="203"/>
      <c r="G8" s="204" t="s">
        <v>37</v>
      </c>
    </row>
    <row r="9" spans="1:7" ht="12.75">
      <c r="A9" s="77"/>
      <c r="B9" s="206"/>
      <c r="C9" s="207"/>
      <c r="D9" s="175"/>
      <c r="E9" s="202"/>
      <c r="F9" s="203"/>
      <c r="G9" s="204"/>
    </row>
    <row r="10" spans="1:7" ht="12.75">
      <c r="A10" s="77"/>
      <c r="B10" s="205"/>
      <c r="C10" s="207"/>
      <c r="D10" s="175"/>
      <c r="E10" s="202"/>
      <c r="F10" s="203"/>
      <c r="G10" s="204"/>
    </row>
    <row r="11" spans="1:7" ht="12.75">
      <c r="A11" s="77"/>
      <c r="B11" s="206"/>
      <c r="C11" s="207"/>
      <c r="D11" s="175"/>
      <c r="E11" s="202"/>
      <c r="F11" s="203"/>
      <c r="G11" s="204"/>
    </row>
    <row r="12" spans="1:7" ht="12.75">
      <c r="A12" s="77"/>
      <c r="B12" s="205"/>
      <c r="C12" s="207"/>
      <c r="D12" s="175"/>
      <c r="E12" s="202"/>
      <c r="F12" s="203"/>
      <c r="G12" s="204"/>
    </row>
    <row r="13" spans="1:7" ht="12.75">
      <c r="A13" s="77"/>
      <c r="B13" s="206"/>
      <c r="C13" s="207"/>
      <c r="D13" s="175"/>
      <c r="E13" s="202"/>
      <c r="F13" s="203"/>
      <c r="G13" s="204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2011-12-03T06:25:08Z</cp:lastPrinted>
  <dcterms:created xsi:type="dcterms:W3CDTF">1996-10-08T23:32:33Z</dcterms:created>
  <dcterms:modified xsi:type="dcterms:W3CDTF">2011-12-03T06:25:16Z</dcterms:modified>
  <cp:category/>
  <cp:version/>
  <cp:contentType/>
  <cp:contentStatus/>
</cp:coreProperties>
</file>