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<sst xmlns="http://schemas.openxmlformats.org/spreadsheetml/2006/main" count="391" uniqueCount="162">
  <si>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</si>
  <si>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</si>
  <si>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</si>
  <si>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</si>
  <si>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</si>
  <si>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</si>
  <si>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</si>
  <si>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</si>
  <si>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</si>
  <si>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</si>
  <si>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</si>
  <si>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</si>
  <si>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</si>
  <si>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</si>
  <si>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</si>
  <si>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</si>
  <si>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</si>
  <si>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</si>
  <si>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</si>
  <si>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</si>
  <si>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</si>
  <si>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</si>
  <si>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</si>
  <si>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</si>
  <si>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</si>
  <si>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</si>
  <si>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</si>
  <si>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</si>
  <si>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</si>
  <si>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</si>
  <si>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</si>
  <si>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</si>
  <si>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</si>
  <si>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</si>
  <si>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</si>
  <si>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</si>
  <si>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</si>
  <si>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</si>
  <si>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</si>
  <si>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</si>
  <si>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</si>
  <si>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</si>
  <si>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</si>
  <si>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</si>
  <si>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</si>
  <si>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</si>
  <si>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</si>
  <si>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</si>
  <si>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</si>
  <si>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</si>
  <si>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</si>
  <si>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</si>
  <si>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</si>
  <si>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Морозов Никита Сергеевич</t>
  </si>
  <si>
    <t>ЦФО</t>
  </si>
  <si>
    <t>Рязань, Профсоюзы</t>
  </si>
  <si>
    <t>Яковенко Д.В. Брагин И.Е.</t>
  </si>
  <si>
    <t>Григорян Сурик Арташович</t>
  </si>
  <si>
    <t>Кривенцев Александр Владимирович</t>
  </si>
  <si>
    <t>12.07.1995,1</t>
  </si>
  <si>
    <t>Тамбов, Профсоюзы</t>
  </si>
  <si>
    <t>Дружинин О.А.</t>
  </si>
  <si>
    <t>Цику Джамбулат Эдуардович</t>
  </si>
  <si>
    <t>ЮФО</t>
  </si>
  <si>
    <t>Адыгея</t>
  </si>
  <si>
    <t>Хабаху А.Б. Чич А.А.</t>
  </si>
  <si>
    <t>Ашуров Рамиз Махмадсаидович</t>
  </si>
  <si>
    <t>Пантелеев Сергей Анатольевич</t>
  </si>
  <si>
    <t>28.04.1997,1</t>
  </si>
  <si>
    <t>Астахов Илья Евгеньевич</t>
  </si>
  <si>
    <t>Коммисаров Артем Геннальевич</t>
  </si>
  <si>
    <t>Макаров Александр Сергеевич</t>
  </si>
  <si>
    <t>06.05.1995, кмс</t>
  </si>
  <si>
    <t>ПФО</t>
  </si>
  <si>
    <t>Кстово, ПР</t>
  </si>
  <si>
    <t>Душкин А.Н.</t>
  </si>
  <si>
    <t>Патеев Дмитрий Васильевич</t>
  </si>
  <si>
    <t>28.05.1995, кмс</t>
  </si>
  <si>
    <t>Погосян Давид Балабекович</t>
  </si>
  <si>
    <t>09.11.1996,1</t>
  </si>
  <si>
    <t>Пензенская</t>
  </si>
  <si>
    <t>Сарафанов А.В.</t>
  </si>
  <si>
    <t>Стройков Даниил Владимирович</t>
  </si>
  <si>
    <t>Липецкая обл.</t>
  </si>
  <si>
    <t>Урюпин Э.А.</t>
  </si>
  <si>
    <t>Хоров Максим Юрьевич</t>
  </si>
  <si>
    <t>18.04.1996,1</t>
  </si>
  <si>
    <t>Ханинев А.В.</t>
  </si>
  <si>
    <t>Соловьев Михаил Алексеевич</t>
  </si>
  <si>
    <t>.13.11.1997, 1</t>
  </si>
  <si>
    <t>Кожин Андрей Витальевич</t>
  </si>
  <si>
    <t>12.02.1997,1</t>
  </si>
  <si>
    <t>Мальцев С.А. Мальцева И.В.</t>
  </si>
  <si>
    <t>Калугин Евгений</t>
  </si>
  <si>
    <t>Ивановская обл.</t>
  </si>
  <si>
    <t>Махалов Н.А.</t>
  </si>
  <si>
    <t>Желтов Андрей Андреевич</t>
  </si>
  <si>
    <t>28.02.1996,кмс</t>
  </si>
  <si>
    <t>Брянск</t>
  </si>
  <si>
    <t>Припелов А.В.</t>
  </si>
  <si>
    <t>Шарахов Данил Васильевич</t>
  </si>
  <si>
    <t>14.07.1997,1</t>
  </si>
  <si>
    <t>ДФО</t>
  </si>
  <si>
    <t>Приморский край</t>
  </si>
  <si>
    <t>Алимасов В.М. Денисов В.Л.</t>
  </si>
  <si>
    <t>Манучарян Эдуард Арменович</t>
  </si>
  <si>
    <t>20.11.1995,кмс</t>
  </si>
  <si>
    <t>Армавир</t>
  </si>
  <si>
    <t>Погосли В.И.</t>
  </si>
  <si>
    <t>Желтиков Олег Витальевич</t>
  </si>
  <si>
    <t>23.05.1997,кмс</t>
  </si>
  <si>
    <t>Н.Новгород, Профсоюзы</t>
  </si>
  <si>
    <t>Симанов М.В. Гаврилов А.Е. Ефремов Е.А.</t>
  </si>
  <si>
    <t>Гоголев Дмитрий Андреевич</t>
  </si>
  <si>
    <t>02.03.1995,кмс</t>
  </si>
  <si>
    <t>Курносов Максим Андреевич</t>
  </si>
  <si>
    <t>10.09.1996,кмс</t>
  </si>
  <si>
    <t>Саратов</t>
  </si>
  <si>
    <t>Коченюк А.А. Акимов В,М.</t>
  </si>
  <si>
    <t>Горшков Артем</t>
  </si>
  <si>
    <t>Птицин В.А. Поляков А.В.</t>
  </si>
  <si>
    <t>Хреков Павел</t>
  </si>
  <si>
    <t>Мальцев Евгений Валерьевич</t>
  </si>
  <si>
    <t>12.10.1996,1</t>
  </si>
  <si>
    <t>СФО</t>
  </si>
  <si>
    <t>Новосибирск, МО</t>
  </si>
  <si>
    <t>Лепяхов С.В. Слепухина Н.А.</t>
  </si>
  <si>
    <t>Овсепян Асатур Арманович</t>
  </si>
  <si>
    <t>22.05.1995,кмс</t>
  </si>
  <si>
    <t>УФО</t>
  </si>
  <si>
    <t>В.Пышма,П</t>
  </si>
  <si>
    <t>Стенников В.Г. Мельников А,Н.</t>
  </si>
  <si>
    <t>Сидоров Андрей</t>
  </si>
  <si>
    <t>Шульгина О.А. Ривкин Ю.Р.</t>
  </si>
  <si>
    <t>Олехнович Валентин Владиславович</t>
  </si>
  <si>
    <t>21.12.1995,1</t>
  </si>
  <si>
    <t>Москва</t>
  </si>
  <si>
    <t>Алямкин В.Г. Павлов Д.А. Казеев А.Е.</t>
  </si>
  <si>
    <t>Сучков Александр Андреевич</t>
  </si>
  <si>
    <t>08.07.1997,кмс</t>
  </si>
  <si>
    <t>Романов Алексей Викторович</t>
  </si>
  <si>
    <t>25.10.1996,1</t>
  </si>
  <si>
    <t>Бурняшов Никита Юрьевич</t>
  </si>
  <si>
    <t>30.10.1997,1</t>
  </si>
  <si>
    <t>Мыслев Андрей Иванович</t>
  </si>
  <si>
    <t>17.07.1996,1</t>
  </si>
  <si>
    <t>Тарасов Евгений Игоревич</t>
  </si>
  <si>
    <t>28.01.1995,кмс</t>
  </si>
  <si>
    <t>Фунтиков П.В. Караванов Р.С.</t>
  </si>
  <si>
    <t>Якимов Степан Юрьевич</t>
  </si>
  <si>
    <t>25.02.1996,кмс</t>
  </si>
  <si>
    <t>Фунтиков П.В. Бобров А.А. Леонтьев А.А.</t>
  </si>
  <si>
    <t>Осипов Алексей Александрович</t>
  </si>
  <si>
    <t>10.10.1995,кмс</t>
  </si>
  <si>
    <t>Тула</t>
  </si>
  <si>
    <t>Самборский С.В. Двоеглазов П.В.</t>
  </si>
  <si>
    <t>Назаров Владислав Геннадьевич</t>
  </si>
  <si>
    <t>21.06.1996,кмс</t>
  </si>
  <si>
    <t>в.к.    65    кг.</t>
  </si>
  <si>
    <t>Пшеничных И.А.</t>
  </si>
  <si>
    <t>Савельев С.А.</t>
  </si>
  <si>
    <t>Гл.секретарь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</si>
</sst>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6" fillId="0" borderId="25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5" xfId="42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12" fillId="33" borderId="53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7" fillId="0" borderId="36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11" fillId="0" borderId="40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35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49" fontId="23" fillId="0" borderId="25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5" fillId="0" borderId="46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0" fontId="22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6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36" borderId="65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5" borderId="65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21" fillId="0" borderId="65" xfId="42" applyFont="1" applyBorder="1" applyAlignment="1" applyProtection="1">
      <alignment horizontal="center" vertical="center" wrapText="1"/>
      <protection/>
    </xf>
    <xf numFmtId="0" fontId="21" fillId="0" borderId="26" xfId="42" applyFont="1" applyBorder="1" applyAlignment="1" applyProtection="1">
      <alignment horizontal="center" vertical="center" wrapText="1"/>
      <protection/>
    </xf>
    <xf numFmtId="0" fontId="21" fillId="0" borderId="66" xfId="42" applyFont="1" applyBorder="1" applyAlignment="1" applyProtection="1">
      <alignment horizontal="center" vertical="center" wrapText="1"/>
      <protection/>
    </xf>
    <xf numFmtId="0" fontId="21" fillId="0" borderId="70" xfId="42" applyFont="1" applyBorder="1" applyAlignment="1" applyProtection="1">
      <alignment horizontal="center" vertical="center" wrapText="1"/>
      <protection/>
    </xf>
    <xf numFmtId="0" fontId="21" fillId="0" borderId="10" xfId="42" applyFont="1" applyBorder="1" applyAlignment="1" applyProtection="1">
      <alignment horizontal="center" vertical="center" wrapText="1"/>
      <protection/>
    </xf>
    <xf numFmtId="0" fontId="21" fillId="0" borderId="71" xfId="42" applyFont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1" xfId="42" applyFont="1" applyFill="1" applyBorder="1" applyAlignment="1" applyProtection="1">
      <alignment horizontal="center" vertical="center"/>
      <protection/>
    </xf>
    <xf numFmtId="0" fontId="19" fillId="35" borderId="52" xfId="42" applyFont="1" applyFill="1" applyBorder="1" applyAlignment="1" applyProtection="1">
      <alignment horizontal="center" vertical="center"/>
      <protection/>
    </xf>
    <xf numFmtId="0" fontId="19" fillId="35" borderId="53" xfId="42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6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5" fillId="33" borderId="51" xfId="42" applyFont="1" applyFill="1" applyBorder="1" applyAlignment="1" applyProtection="1">
      <alignment horizontal="center" vertical="center" wrapText="1"/>
      <protection/>
    </xf>
    <xf numFmtId="0" fontId="5" fillId="33" borderId="52" xfId="42" applyFont="1" applyFill="1" applyBorder="1" applyAlignment="1" applyProtection="1">
      <alignment horizontal="center" vertical="center" wrapText="1"/>
      <protection/>
    </xf>
    <xf numFmtId="0" fontId="5" fillId="33" borderId="53" xfId="42" applyFont="1" applyFill="1" applyBorder="1" applyAlignment="1" applyProtection="1">
      <alignment horizontal="center" vertical="center" wrapText="1"/>
      <protection/>
    </xf>
    <xf numFmtId="0" fontId="3" fillId="0" borderId="51" xfId="42" applyFont="1" applyBorder="1" applyAlignment="1" applyProtection="1">
      <alignment horizontal="center" vertical="center"/>
      <protection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28575</xdr:rowOff>
    </xdr:from>
    <xdr:to>
      <xdr:col>2</xdr:col>
      <xdr:colOff>9525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435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85725</xdr:rowOff>
    </xdr:from>
    <xdr:to>
      <xdr:col>2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7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С/К "Родной край-спорт" </v>
          </cell>
        </row>
        <row r="3">
          <cell r="A3" t="str">
            <v>17.09.2013 с/к "Родной край"</v>
          </cell>
        </row>
        <row r="6">
          <cell r="A6" t="str">
            <v>Гл. судья</v>
          </cell>
        </row>
        <row r="7">
          <cell r="G7" t="str">
            <v>Иваново</v>
          </cell>
        </row>
        <row r="8">
          <cell r="A8" t="str">
            <v>Гл. секретарь</v>
          </cell>
        </row>
        <row r="9">
          <cell r="G9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56    кг</v>
          </cell>
        </row>
      </sheetData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6">
      <selection activeCell="A1" sqref="A1:H4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96" t="s">
        <v>24</v>
      </c>
      <c r="B1" s="196"/>
      <c r="C1" s="196"/>
      <c r="D1" s="196"/>
      <c r="E1" s="196"/>
      <c r="F1" s="196"/>
      <c r="G1" s="196"/>
      <c r="H1" s="196"/>
    </row>
    <row r="2" spans="1:8" ht="25.5" customHeight="1" thickBot="1">
      <c r="A2" s="197" t="s">
        <v>26</v>
      </c>
      <c r="B2" s="197"/>
      <c r="C2" s="197"/>
      <c r="D2" s="197"/>
      <c r="E2" s="197"/>
      <c r="F2" s="197"/>
      <c r="G2" s="197"/>
      <c r="H2" s="197"/>
    </row>
    <row r="3" spans="1:8" ht="32.25" customHeight="1" thickBot="1">
      <c r="A3" s="198" t="str">
        <f>HYPERLINK('[1]реквизиты'!$A$2)</f>
        <v>Всероссийский турнир на призы С/К "Родной край-спорт" </v>
      </c>
      <c r="B3" s="199"/>
      <c r="C3" s="199"/>
      <c r="D3" s="199"/>
      <c r="E3" s="199"/>
      <c r="F3" s="199"/>
      <c r="G3" s="199"/>
      <c r="H3" s="200"/>
    </row>
    <row r="4" spans="1:8" ht="15" customHeight="1">
      <c r="A4" s="201" t="str">
        <f>HYPERLINK('[1]реквизиты'!$A$3)</f>
        <v>17.09.2013 с/к "Родной край"</v>
      </c>
      <c r="B4" s="201"/>
      <c r="C4" s="201"/>
      <c r="D4" s="201"/>
      <c r="E4" s="201"/>
      <c r="F4" s="201"/>
      <c r="G4" s="201"/>
      <c r="H4" s="201"/>
    </row>
    <row r="5" spans="4:6" ht="24" customHeight="1" thickBot="1">
      <c r="D5" s="202" t="str">
        <f>HYPERLINK('пр.взв.'!D4)</f>
        <v>в.к.    65    кг.</v>
      </c>
      <c r="E5" s="202"/>
      <c r="F5" s="202"/>
    </row>
    <row r="6" spans="1:8" ht="12.75" customHeight="1">
      <c r="A6" s="151" t="s">
        <v>51</v>
      </c>
      <c r="B6" s="153" t="s">
        <v>4</v>
      </c>
      <c r="C6" s="155" t="s">
        <v>5</v>
      </c>
      <c r="D6" s="157" t="s">
        <v>6</v>
      </c>
      <c r="E6" s="186" t="s">
        <v>7</v>
      </c>
      <c r="F6" s="157"/>
      <c r="G6" s="179" t="s">
        <v>10</v>
      </c>
      <c r="H6" s="191" t="s">
        <v>8</v>
      </c>
    </row>
    <row r="7" spans="1:8" ht="13.5" thickBot="1">
      <c r="A7" s="152"/>
      <c r="B7" s="154"/>
      <c r="C7" s="156"/>
      <c r="D7" s="158"/>
      <c r="E7" s="187"/>
      <c r="F7" s="158"/>
      <c r="G7" s="180"/>
      <c r="H7" s="192"/>
    </row>
    <row r="8" spans="1:8" ht="12.75" customHeight="1">
      <c r="A8" s="159">
        <v>1</v>
      </c>
      <c r="B8" s="161">
        <f>'пр.хода'!H8</f>
        <v>8</v>
      </c>
      <c r="C8" s="163" t="str">
        <f>VLOOKUP(B8,'пр.взв.'!B7:H39,2,FALSE)</f>
        <v>Тарасов Евгений Игоревич</v>
      </c>
      <c r="D8" s="165" t="str">
        <f>VLOOKUP(B8,'пр.взв.'!B7:H131,3,FALSE)</f>
        <v>28.01.1995,кмс</v>
      </c>
      <c r="E8" s="182" t="str">
        <f>VLOOKUP(B8,'пр.взв.'!B7:H39,4,FALSE)</f>
        <v>ЦФО</v>
      </c>
      <c r="F8" s="184" t="str">
        <f>VLOOKUP(B8,'пр.взв.'!B7:H39,5,FALSE)</f>
        <v>Москва</v>
      </c>
      <c r="G8" s="181"/>
      <c r="H8" s="193" t="str">
        <f>VLOOKUP(B8,'пр.взв.'!B7:H133,7,FALSE)</f>
        <v>Фунтиков П.В. Караванов Р.С.</v>
      </c>
    </row>
    <row r="9" spans="1:8" ht="12.75">
      <c r="A9" s="160"/>
      <c r="B9" s="162"/>
      <c r="C9" s="164"/>
      <c r="D9" s="165"/>
      <c r="E9" s="183"/>
      <c r="F9" s="185"/>
      <c r="G9" s="181"/>
      <c r="H9" s="193"/>
    </row>
    <row r="10" spans="1:8" ht="12.75" customHeight="1">
      <c r="A10" s="160">
        <v>2</v>
      </c>
      <c r="B10" s="162">
        <f>'пр.хода'!H20</f>
        <v>1</v>
      </c>
      <c r="C10" s="163" t="str">
        <f>VLOOKUP(B10,'пр.взв.'!B1:H40,2,FALSE)</f>
        <v>Кривенцев Александр Владимирович</v>
      </c>
      <c r="D10" s="167" t="str">
        <f>VLOOKUP(B10,'пр.взв.'!B1:H133,3,FALSE)</f>
        <v>12.07.1995,1</v>
      </c>
      <c r="E10" s="169" t="str">
        <f>VLOOKUP(B10,'пр.взв.'!B1:H40,4,FALSE)</f>
        <v>ЦФО</v>
      </c>
      <c r="F10" s="171" t="str">
        <f>VLOOKUP(B10,'пр.взв.'!B1:H40,5,FALSE)</f>
        <v>Тамбов, Профсоюзы</v>
      </c>
      <c r="G10" s="173"/>
      <c r="H10" s="194" t="str">
        <f>VLOOKUP(B10,'пр.взв.'!B1:H135,7,FALSE)</f>
        <v>Дружинин О.А.</v>
      </c>
    </row>
    <row r="11" spans="1:8" ht="12.75">
      <c r="A11" s="160"/>
      <c r="B11" s="162"/>
      <c r="C11" s="164"/>
      <c r="D11" s="168"/>
      <c r="E11" s="170"/>
      <c r="F11" s="171"/>
      <c r="G11" s="174"/>
      <c r="H11" s="195"/>
    </row>
    <row r="12" spans="1:8" ht="12.75" customHeight="1">
      <c r="A12" s="160">
        <v>3</v>
      </c>
      <c r="B12" s="162">
        <f>'пр.хода'!E32</f>
        <v>3</v>
      </c>
      <c r="C12" s="166" t="str">
        <f>VLOOKUP(B12,'пр.взв.'!B1:H42,2,FALSE)</f>
        <v>Макаров Александр Сергеевич</v>
      </c>
      <c r="D12" s="167" t="str">
        <f>VLOOKUP(B12,'пр.взв.'!B1:H135,3,FALSE)</f>
        <v>06.05.1995, кмс</v>
      </c>
      <c r="E12" s="169" t="str">
        <f>VLOOKUP(B12,'пр.взв.'!B1:H42,4,FALSE)</f>
        <v>ПФО</v>
      </c>
      <c r="F12" s="171" t="str">
        <f>VLOOKUP(B12,'пр.взв.'!B1:H42,5,FALSE)</f>
        <v>Кстово, ПР</v>
      </c>
      <c r="G12" s="173"/>
      <c r="H12" s="194" t="str">
        <f>VLOOKUP(B12,'пр.взв.'!B1:H137,7,FALSE)</f>
        <v>Душкин А.Н.</v>
      </c>
    </row>
    <row r="13" spans="1:8" ht="12.75">
      <c r="A13" s="160"/>
      <c r="B13" s="162"/>
      <c r="C13" s="164"/>
      <c r="D13" s="168"/>
      <c r="E13" s="170"/>
      <c r="F13" s="171"/>
      <c r="G13" s="174"/>
      <c r="H13" s="195"/>
    </row>
    <row r="14" spans="1:8" ht="12.75" customHeight="1">
      <c r="A14" s="160">
        <v>3</v>
      </c>
      <c r="B14" s="162">
        <f>'пр.хода'!Q32</f>
        <v>10</v>
      </c>
      <c r="C14" s="163" t="str">
        <f>VLOOKUP(B14,'пр.взв.'!B1:H44,2,FALSE)</f>
        <v>Патеев Дмитрий Васильевич</v>
      </c>
      <c r="D14" s="167" t="str">
        <f>VLOOKUP(B14,'пр.взв.'!B1:H137,3,FALSE)</f>
        <v>28.05.1995, кмс</v>
      </c>
      <c r="E14" s="169" t="str">
        <f>VLOOKUP(B14,'пр.взв.'!B1:H44,4,FALSE)</f>
        <v>ПФО</v>
      </c>
      <c r="F14" s="171" t="str">
        <f>VLOOKUP(B14,'пр.взв.'!B1:H44,5,FALSE)</f>
        <v>Кстово, ПР</v>
      </c>
      <c r="G14" s="173"/>
      <c r="H14" s="194" t="str">
        <f>VLOOKUP(B14,'пр.взв.'!B1:H139,7,FALSE)</f>
        <v>Душкин А.Н.</v>
      </c>
    </row>
    <row r="15" spans="1:8" ht="12.75">
      <c r="A15" s="160"/>
      <c r="B15" s="162"/>
      <c r="C15" s="164"/>
      <c r="D15" s="168"/>
      <c r="E15" s="170"/>
      <c r="F15" s="171"/>
      <c r="G15" s="174"/>
      <c r="H15" s="195"/>
    </row>
    <row r="16" spans="1:8" ht="12.75" customHeight="1">
      <c r="A16" s="160">
        <v>5</v>
      </c>
      <c r="B16" s="162">
        <v>4</v>
      </c>
      <c r="C16" s="163" t="str">
        <f>VLOOKUP(B16,'пр.взв.'!B1:H46,2,FALSE)</f>
        <v>Романов Алексей Викторович</v>
      </c>
      <c r="D16" s="167" t="str">
        <f>VLOOKUP(B16,'пр.взв.'!B1:H139,3,FALSE)</f>
        <v>25.10.1996,1</v>
      </c>
      <c r="E16" s="169" t="str">
        <f>VLOOKUP(B16,'пр.взв.'!B1:H46,4,FALSE)</f>
        <v>ЦФО</v>
      </c>
      <c r="F16" s="171" t="str">
        <f>VLOOKUP(B16,'пр.взв.'!B1:H46,5,FALSE)</f>
        <v>Москва</v>
      </c>
      <c r="G16" s="173"/>
      <c r="H16" s="194" t="str">
        <f>VLOOKUP(B16,'пр.взв.'!B1:H141,7,FALSE)</f>
        <v>Алямкин В.Г. Павлов Д.А. Казеев А.Е.</v>
      </c>
    </row>
    <row r="17" spans="1:8" ht="12.75">
      <c r="A17" s="160"/>
      <c r="B17" s="162"/>
      <c r="C17" s="164"/>
      <c r="D17" s="168"/>
      <c r="E17" s="170"/>
      <c r="F17" s="171"/>
      <c r="G17" s="174"/>
      <c r="H17" s="195"/>
    </row>
    <row r="18" spans="1:8" ht="12.75" customHeight="1">
      <c r="A18" s="160">
        <v>5</v>
      </c>
      <c r="B18" s="162">
        <v>15</v>
      </c>
      <c r="C18" s="163" t="str">
        <f>VLOOKUP(B18,'пр.взв.'!B1:H48,2,FALSE)</f>
        <v>Сидоров Андрей</v>
      </c>
      <c r="D18" s="167">
        <f>VLOOKUP(B18,'пр.взв.'!B1:H141,3,FALSE)</f>
        <v>1996.1</v>
      </c>
      <c r="E18" s="169" t="str">
        <f>VLOOKUP(B18,'пр.взв.'!B1:H48,4,FALSE)</f>
        <v>ЦФО</v>
      </c>
      <c r="F18" s="171" t="str">
        <f>VLOOKUP(B18,'пр.взв.'!B1:H48,5,FALSE)</f>
        <v>Рязань, Профсоюзы</v>
      </c>
      <c r="G18" s="173"/>
      <c r="H18" s="194" t="str">
        <f>VLOOKUP(B18,'пр.взв.'!B1:H143,7,FALSE)</f>
        <v>Шульгина О.А. Ривкин Ю.Р.</v>
      </c>
    </row>
    <row r="19" spans="1:8" ht="12.75">
      <c r="A19" s="160"/>
      <c r="B19" s="162"/>
      <c r="C19" s="164"/>
      <c r="D19" s="168"/>
      <c r="E19" s="170"/>
      <c r="F19" s="171"/>
      <c r="G19" s="174"/>
      <c r="H19" s="195"/>
    </row>
    <row r="20" spans="1:8" ht="12.75" customHeight="1">
      <c r="A20" s="172" t="s">
        <v>50</v>
      </c>
      <c r="B20" s="162">
        <v>6</v>
      </c>
      <c r="C20" s="163" t="str">
        <f>VLOOKUP(B20,'пр.взв.'!B1:H50,2,FALSE)</f>
        <v>Мыслев Андрей Иванович</v>
      </c>
      <c r="D20" s="167" t="str">
        <f>VLOOKUP(B20,'пр.взв.'!B1:H143,3,FALSE)</f>
        <v>17.07.1996,1</v>
      </c>
      <c r="E20" s="169" t="str">
        <f>VLOOKUP(B20,'пр.взв.'!B1:H50,4,FALSE)</f>
        <v>ЦФО</v>
      </c>
      <c r="F20" s="171" t="str">
        <f>VLOOKUP(B20,'пр.взв.'!B1:H50,5,FALSE)</f>
        <v>Москва</v>
      </c>
      <c r="G20" s="173"/>
      <c r="H20" s="194" t="str">
        <f>VLOOKUP(B20,'пр.взв.'!B1:H145,7,FALSE)</f>
        <v>Алямкин В.Г. Павлов Д.А. Казеев А.Е.</v>
      </c>
    </row>
    <row r="21" spans="1:8" ht="12.75">
      <c r="A21" s="172"/>
      <c r="B21" s="162"/>
      <c r="C21" s="164"/>
      <c r="D21" s="168"/>
      <c r="E21" s="170"/>
      <c r="F21" s="171"/>
      <c r="G21" s="174"/>
      <c r="H21" s="195"/>
    </row>
    <row r="22" spans="1:8" ht="12.75" customHeight="1">
      <c r="A22" s="172" t="s">
        <v>50</v>
      </c>
      <c r="B22" s="162">
        <v>16</v>
      </c>
      <c r="C22" s="163" t="str">
        <f>VLOOKUP(B22,'пр.взв.'!B2:H52,2,FALSE)</f>
        <v>Григорян Сурик Арташович</v>
      </c>
      <c r="D22" s="167">
        <f>VLOOKUP(B22,'пр.взв.'!B2:H145,3,FALSE)</f>
        <v>35397</v>
      </c>
      <c r="E22" s="169" t="str">
        <f>VLOOKUP(B22,'пр.взв.'!B2:H52,4,FALSE)</f>
        <v>ЦФО</v>
      </c>
      <c r="F22" s="171" t="str">
        <f>VLOOKUP(B22,'пр.взв.'!B2:H52,5,FALSE)</f>
        <v>Рязань, Профсоюзы</v>
      </c>
      <c r="G22" s="173"/>
      <c r="H22" s="194" t="str">
        <f>VLOOKUP(B22,'пр.взв.'!B2:H147,7,FALSE)</f>
        <v>Яковенко Д.В. Брагин И.Е.</v>
      </c>
    </row>
    <row r="23" spans="1:8" ht="12.75">
      <c r="A23" s="172"/>
      <c r="B23" s="162"/>
      <c r="C23" s="164"/>
      <c r="D23" s="168"/>
      <c r="E23" s="170"/>
      <c r="F23" s="171"/>
      <c r="G23" s="174"/>
      <c r="H23" s="195"/>
    </row>
    <row r="24" spans="1:8" ht="12.75" customHeight="1">
      <c r="A24" s="172">
        <v>9</v>
      </c>
      <c r="B24" s="162">
        <v>5</v>
      </c>
      <c r="C24" s="163" t="str">
        <f>VLOOKUP(B24,'пр.взв.'!B2:H54,2,FALSE)</f>
        <v>Якимов Степан Юрьевич</v>
      </c>
      <c r="D24" s="167" t="str">
        <f>VLOOKUP(B24,'пр.взв.'!B2:H147,3,FALSE)</f>
        <v>25.02.1996,кмс</v>
      </c>
      <c r="E24" s="169" t="str">
        <f>VLOOKUP(B24,'пр.взв.'!B2:H54,4,FALSE)</f>
        <v>ЦФО</v>
      </c>
      <c r="F24" s="171" t="str">
        <f>VLOOKUP(B24,'пр.взв.'!B2:H54,5,FALSE)</f>
        <v>Москва</v>
      </c>
      <c r="G24" s="173"/>
      <c r="H24" s="194" t="str">
        <f>VLOOKUP(B24,'пр.взв.'!B2:H149,7,FALSE)</f>
        <v>Фунтиков П.В. Бобров А.А. Леонтьев А.А.</v>
      </c>
    </row>
    <row r="25" spans="1:8" ht="12.75">
      <c r="A25" s="172"/>
      <c r="B25" s="162"/>
      <c r="C25" s="164"/>
      <c r="D25" s="168"/>
      <c r="E25" s="170"/>
      <c r="F25" s="171"/>
      <c r="G25" s="174"/>
      <c r="H25" s="195"/>
    </row>
    <row r="26" spans="1:8" ht="12.75" customHeight="1">
      <c r="A26" s="172">
        <v>10</v>
      </c>
      <c r="B26" s="162">
        <v>9</v>
      </c>
      <c r="C26" s="163" t="str">
        <f>VLOOKUP(B26,'пр.взв.'!B2:H56,2,FALSE)</f>
        <v>Овсепян Асатур Арманович</v>
      </c>
      <c r="D26" s="167" t="str">
        <f>VLOOKUP(B26,'пр.взв.'!B2:H149,3,FALSE)</f>
        <v>22.05.1995,кмс</v>
      </c>
      <c r="E26" s="169" t="str">
        <f>VLOOKUP(B26,'пр.взв.'!B2:H56,4,FALSE)</f>
        <v>УФО</v>
      </c>
      <c r="F26" s="171" t="str">
        <f>VLOOKUP(B26,'пр.взв.'!B2:H56,5,FALSE)</f>
        <v>В.Пышма,П</v>
      </c>
      <c r="G26" s="173"/>
      <c r="H26" s="194" t="str">
        <f>VLOOKUP(B26,'пр.взв.'!B2:H151,7,FALSE)</f>
        <v>Стенников В.Г. Мельников А,Н.</v>
      </c>
    </row>
    <row r="27" spans="1:8" ht="12.75">
      <c r="A27" s="172"/>
      <c r="B27" s="162"/>
      <c r="C27" s="164"/>
      <c r="D27" s="168"/>
      <c r="E27" s="170"/>
      <c r="F27" s="171"/>
      <c r="G27" s="174"/>
      <c r="H27" s="195"/>
    </row>
    <row r="28" spans="1:8" ht="12.75" customHeight="1">
      <c r="A28" s="172">
        <v>11</v>
      </c>
      <c r="B28" s="162">
        <v>13</v>
      </c>
      <c r="C28" s="163" t="str">
        <f>VLOOKUP(B28,'пр.взв.'!B2:H58,2,FALSE)</f>
        <v>Гоголев Дмитрий Андреевич</v>
      </c>
      <c r="D28" s="167" t="str">
        <f>VLOOKUP(B28,'пр.взв.'!B2:H151,3,FALSE)</f>
        <v>02.03.1995,кмс</v>
      </c>
      <c r="E28" s="169" t="str">
        <f>VLOOKUP(B28,'пр.взв.'!B2:H58,4,FALSE)</f>
        <v>ПФО</v>
      </c>
      <c r="F28" s="171" t="str">
        <f>VLOOKUP(B28,'пр.взв.'!B2:H58,5,FALSE)</f>
        <v>Н.Новгород, Профсоюзы</v>
      </c>
      <c r="G28" s="173"/>
      <c r="H28" s="194" t="str">
        <f>VLOOKUP(B28,'пр.взв.'!B2:H153,7,FALSE)</f>
        <v>Симанов М.В. Гаврилов А.Е. Ефремов Е.А.</v>
      </c>
    </row>
    <row r="29" spans="1:8" ht="12.75">
      <c r="A29" s="172"/>
      <c r="B29" s="162"/>
      <c r="C29" s="164"/>
      <c r="D29" s="168"/>
      <c r="E29" s="170"/>
      <c r="F29" s="171"/>
      <c r="G29" s="174"/>
      <c r="H29" s="195"/>
    </row>
    <row r="30" spans="1:8" ht="12.75">
      <c r="A30" s="172">
        <v>12</v>
      </c>
      <c r="B30" s="162">
        <v>7</v>
      </c>
      <c r="C30" s="163" t="str">
        <f>VLOOKUP(B30,'пр.взв.'!B2:H60,2,FALSE)</f>
        <v>Хоров Максим Юрьевич</v>
      </c>
      <c r="D30" s="167" t="str">
        <f>VLOOKUP(B30,'пр.взв.'!B2:H153,3,FALSE)</f>
        <v>18.04.1996,1</v>
      </c>
      <c r="E30" s="169" t="str">
        <f>VLOOKUP(B30,'пр.взв.'!B2:H60,4,FALSE)</f>
        <v>ЦФО</v>
      </c>
      <c r="F30" s="171" t="str">
        <f>VLOOKUP(B30,'пр.взв.'!B2:H60,5,FALSE)</f>
        <v>Рязань, Профсоюзы</v>
      </c>
      <c r="G30" s="173"/>
      <c r="H30" s="194" t="str">
        <f>VLOOKUP(B30,'пр.взв.'!B2:H155,7,FALSE)</f>
        <v>Ханинев А.В.</v>
      </c>
    </row>
    <row r="31" spans="1:8" ht="12.75">
      <c r="A31" s="172"/>
      <c r="B31" s="162"/>
      <c r="C31" s="164"/>
      <c r="D31" s="168"/>
      <c r="E31" s="170"/>
      <c r="F31" s="171"/>
      <c r="G31" s="174"/>
      <c r="H31" s="195"/>
    </row>
    <row r="32" spans="1:8" ht="12.75">
      <c r="A32" s="172">
        <v>13</v>
      </c>
      <c r="B32" s="162">
        <v>2</v>
      </c>
      <c r="C32" s="163" t="str">
        <f>VLOOKUP(B32,'пр.взв.'!B3:H62,2,FALSE)</f>
        <v>Соловьев Михаил Алексеевич</v>
      </c>
      <c r="D32" s="167" t="str">
        <f>VLOOKUP(B32,'пр.взв.'!B3:H155,3,FALSE)</f>
        <v>.13.11.1997, 1</v>
      </c>
      <c r="E32" s="169" t="str">
        <f>VLOOKUP(B32,'пр.взв.'!B3:H62,4,FALSE)</f>
        <v>ЦФО</v>
      </c>
      <c r="F32" s="171" t="str">
        <f>VLOOKUP(B32,'пр.взв.'!B3:H62,5,FALSE)</f>
        <v>Рязань, Профсоюзы</v>
      </c>
      <c r="G32" s="173"/>
      <c r="H32" s="194" t="str">
        <f>VLOOKUP(B32,'пр.взв.'!B3:H157,7,FALSE)</f>
        <v>Ханинев А.В.</v>
      </c>
    </row>
    <row r="33" spans="1:8" ht="12.75">
      <c r="A33" s="172"/>
      <c r="B33" s="162"/>
      <c r="C33" s="164"/>
      <c r="D33" s="168"/>
      <c r="E33" s="170"/>
      <c r="F33" s="171"/>
      <c r="G33" s="174"/>
      <c r="H33" s="195"/>
    </row>
    <row r="34" spans="1:8" ht="12.75">
      <c r="A34" s="172">
        <v>14</v>
      </c>
      <c r="B34" s="162">
        <v>14</v>
      </c>
      <c r="C34" s="163" t="str">
        <f>VLOOKUP(B34,'пр.взв.'!B3:H64,2,FALSE)</f>
        <v>Сучков Александр Андреевич</v>
      </c>
      <c r="D34" s="167" t="str">
        <f>VLOOKUP(B34,'пр.взв.'!B3:H157,3,FALSE)</f>
        <v>08.07.1997,кмс</v>
      </c>
      <c r="E34" s="169" t="str">
        <f>VLOOKUP(B34,'пр.взв.'!B3:H64,4,FALSE)</f>
        <v>ЦФО</v>
      </c>
      <c r="F34" s="171" t="str">
        <f>VLOOKUP(B34,'пр.взв.'!B3:H64,5,FALSE)</f>
        <v>Москва</v>
      </c>
      <c r="G34" s="173"/>
      <c r="H34" s="194" t="str">
        <f>VLOOKUP(B34,'пр.взв.'!B3:H159,7,FALSE)</f>
        <v>Алямкин В.Г. Павлов Д.А. Казеев А.Е.</v>
      </c>
    </row>
    <row r="35" spans="1:8" ht="12.75">
      <c r="A35" s="172"/>
      <c r="B35" s="162"/>
      <c r="C35" s="164"/>
      <c r="D35" s="168"/>
      <c r="E35" s="170"/>
      <c r="F35" s="171"/>
      <c r="G35" s="174"/>
      <c r="H35" s="195"/>
    </row>
    <row r="36" spans="1:8" ht="12.75">
      <c r="A36" s="172">
        <v>15</v>
      </c>
      <c r="B36" s="162">
        <v>12</v>
      </c>
      <c r="C36" s="163" t="str">
        <f>VLOOKUP(B36,'пр.взв.'!B3:H66,2,FALSE)</f>
        <v>Пантелеев Сергей Анатольевич</v>
      </c>
      <c r="D36" s="167" t="str">
        <f>VLOOKUP(B36,'пр.взв.'!B3:H159,3,FALSE)</f>
        <v>28.04.1997,1</v>
      </c>
      <c r="E36" s="169" t="str">
        <f>VLOOKUP(B36,'пр.взв.'!B3:H66,4,FALSE)</f>
        <v>ЦФО</v>
      </c>
      <c r="F36" s="171" t="str">
        <f>VLOOKUP(B36,'пр.взв.'!B3:H66,5,FALSE)</f>
        <v>Рязань, Профсоюзы</v>
      </c>
      <c r="G36" s="173"/>
      <c r="H36" s="194" t="str">
        <f>VLOOKUP(B36,'пр.взв.'!B3:H161,7,FALSE)</f>
        <v>Яковенко Д.В. Брагин И.Е.</v>
      </c>
    </row>
    <row r="37" spans="1:8" ht="12.75">
      <c r="A37" s="172"/>
      <c r="B37" s="162"/>
      <c r="C37" s="164"/>
      <c r="D37" s="168"/>
      <c r="E37" s="170"/>
      <c r="F37" s="171"/>
      <c r="G37" s="174"/>
      <c r="H37" s="195"/>
    </row>
    <row r="38" spans="1:8" ht="12.75">
      <c r="A38" s="172">
        <v>16</v>
      </c>
      <c r="B38" s="162">
        <v>11</v>
      </c>
      <c r="C38" s="163" t="str">
        <f>VLOOKUP(B38,'пр.взв.'!B3:H68,2,FALSE)</f>
        <v>Коммисаров Артем Геннальевич</v>
      </c>
      <c r="D38" s="167">
        <f>VLOOKUP(B38,'пр.взв.'!B3:H161,3,FALSE)</f>
        <v>35364</v>
      </c>
      <c r="E38" s="169" t="str">
        <f>VLOOKUP(B38,'пр.взв.'!B3:H68,4,FALSE)</f>
        <v>ЦФО</v>
      </c>
      <c r="F38" s="171" t="str">
        <f>VLOOKUP(B38,'пр.взв.'!B3:H68,5,FALSE)</f>
        <v>Рязань, Профсоюзы</v>
      </c>
      <c r="G38" s="173"/>
      <c r="H38" s="194" t="str">
        <f>VLOOKUP(B38,'пр.взв.'!B3:H163,7,FALSE)</f>
        <v>Яковенко Д.В. Брагин И.Е.</v>
      </c>
    </row>
    <row r="39" spans="1:8" ht="13.5" thickBot="1">
      <c r="A39" s="175"/>
      <c r="B39" s="176"/>
      <c r="C39" s="177"/>
      <c r="D39" s="178"/>
      <c r="E39" s="188"/>
      <c r="F39" s="189"/>
      <c r="G39" s="190"/>
      <c r="H39" s="203"/>
    </row>
    <row r="42" spans="1:7" ht="15">
      <c r="A42" s="74" t="str">
        <f>HYPERLINK('[3]реквизиты'!$A$6)</f>
        <v>Гл. судья, судья МК</v>
      </c>
      <c r="B42" s="75"/>
      <c r="C42" s="76"/>
      <c r="D42" s="4" t="s">
        <v>159</v>
      </c>
      <c r="E42" s="79"/>
      <c r="F42" s="79"/>
      <c r="G42" s="77" t="str">
        <f>'[1]реквизиты'!$G$7</f>
        <v>Иваново</v>
      </c>
    </row>
    <row r="43" spans="1:7" ht="15">
      <c r="A43" s="75"/>
      <c r="B43" s="75"/>
      <c r="C43" s="76"/>
      <c r="D43" s="79"/>
      <c r="E43" s="79"/>
      <c r="F43" s="79"/>
      <c r="G43" s="144"/>
    </row>
    <row r="44" spans="1:7" ht="15">
      <c r="A44" s="75"/>
      <c r="B44" s="75"/>
      <c r="C44" s="76"/>
      <c r="D44" s="79"/>
      <c r="E44" s="79"/>
      <c r="F44" s="79"/>
      <c r="G44" s="79"/>
    </row>
    <row r="45" spans="1:7" ht="15">
      <c r="A45" s="74" t="s">
        <v>161</v>
      </c>
      <c r="B45" s="75"/>
      <c r="C45" s="76"/>
      <c r="D45" s="4" t="s">
        <v>160</v>
      </c>
      <c r="E45" s="79"/>
      <c r="F45" s="79"/>
      <c r="G45" s="145" t="str">
        <f>'[1]реквизиты'!$G$9</f>
        <v>Рязань</v>
      </c>
    </row>
    <row r="46" spans="1:8" ht="15">
      <c r="A46" s="75"/>
      <c r="B46" s="75"/>
      <c r="C46" s="75"/>
      <c r="D46" s="79"/>
      <c r="E46" s="79"/>
      <c r="F46" s="79"/>
      <c r="G46" s="144"/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28:H29"/>
    <mergeCell ref="H30:H31"/>
    <mergeCell ref="H32:H33"/>
    <mergeCell ref="H34:H35"/>
    <mergeCell ref="H36:H37"/>
    <mergeCell ref="H38:H39"/>
    <mergeCell ref="H14:H15"/>
    <mergeCell ref="H16:H17"/>
    <mergeCell ref="H18:H19"/>
    <mergeCell ref="H20:H21"/>
    <mergeCell ref="H24:H25"/>
    <mergeCell ref="H26:H2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G36:G37"/>
    <mergeCell ref="G38:G39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A26:A27"/>
    <mergeCell ref="B26:B27"/>
    <mergeCell ref="C26:C27"/>
    <mergeCell ref="E22:E23"/>
    <mergeCell ref="F22:F23"/>
    <mergeCell ref="F24:F25"/>
    <mergeCell ref="B24:B25"/>
    <mergeCell ref="C24:C25"/>
    <mergeCell ref="E28:E29"/>
    <mergeCell ref="D24:D25"/>
    <mergeCell ref="E24:E25"/>
    <mergeCell ref="E26:E27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21" t="str">
        <f>HYPERLINK('[1]реквизиты'!$A$2)</f>
        <v>Всероссийский турнир на призы С/К "Родной край-спорт" </v>
      </c>
      <c r="B1" s="222"/>
      <c r="C1" s="222"/>
      <c r="D1" s="222"/>
      <c r="E1" s="222"/>
      <c r="F1" s="222"/>
      <c r="G1" s="222"/>
      <c r="H1" s="222"/>
      <c r="I1" s="222"/>
    </row>
    <row r="2" spans="4:5" ht="27" customHeight="1">
      <c r="D2" s="55" t="s">
        <v>11</v>
      </c>
      <c r="E2" s="81" t="str">
        <f>HYPERLINK('пр.взв.'!D4)</f>
        <v>в.к.    65   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04" t="s">
        <v>13</v>
      </c>
      <c r="B5" s="204" t="s">
        <v>4</v>
      </c>
      <c r="C5" s="210" t="s">
        <v>5</v>
      </c>
      <c r="D5" s="204" t="s">
        <v>14</v>
      </c>
      <c r="E5" s="206" t="s">
        <v>15</v>
      </c>
      <c r="F5" s="207"/>
      <c r="G5" s="204" t="s">
        <v>16</v>
      </c>
      <c r="H5" s="204" t="s">
        <v>17</v>
      </c>
      <c r="I5" s="204" t="s">
        <v>18</v>
      </c>
    </row>
    <row r="6" spans="1:9" ht="12.75">
      <c r="A6" s="205"/>
      <c r="B6" s="205"/>
      <c r="C6" s="205"/>
      <c r="D6" s="205"/>
      <c r="E6" s="208"/>
      <c r="F6" s="209"/>
      <c r="G6" s="205"/>
      <c r="H6" s="205"/>
      <c r="I6" s="205"/>
    </row>
    <row r="7" spans="1:9" ht="12.75">
      <c r="A7" s="211"/>
      <c r="B7" s="212">
        <f>'[2]пр.хода'!C22</f>
        <v>0</v>
      </c>
      <c r="C7" s="213" t="e">
        <f>VLOOKUP(B7,'пр.взв.'!B7:D22,2,FALSE)</f>
        <v>#N/A</v>
      </c>
      <c r="D7" s="213" t="e">
        <f>VLOOKUP(B7,'пр.взв.'!B7:F22,3,FALSE)</f>
        <v>#N/A</v>
      </c>
      <c r="E7" s="169" t="e">
        <f>VLOOKUP(B7,'пр.взв.'!B7:F22,4,FALSE)</f>
        <v>#N/A</v>
      </c>
      <c r="F7" s="215" t="e">
        <f>VLOOKUP(B7,'пр.взв.'!B7:G22,5,FALSE)</f>
        <v>#N/A</v>
      </c>
      <c r="G7" s="217"/>
      <c r="H7" s="218"/>
      <c r="I7" s="204"/>
    </row>
    <row r="8" spans="1:9" ht="12.75">
      <c r="A8" s="211"/>
      <c r="B8" s="204"/>
      <c r="C8" s="214"/>
      <c r="D8" s="214"/>
      <c r="E8" s="183"/>
      <c r="F8" s="216"/>
      <c r="G8" s="217"/>
      <c r="H8" s="218"/>
      <c r="I8" s="204"/>
    </row>
    <row r="9" spans="1:9" ht="12.75">
      <c r="A9" s="219"/>
      <c r="B9" s="212">
        <f>'[2]пр.хода'!B27</f>
        <v>0</v>
      </c>
      <c r="C9" s="213" t="e">
        <f>VLOOKUP(B9,'пр.взв.'!B7:D24,2,FALSE)</f>
        <v>#N/A</v>
      </c>
      <c r="D9" s="213" t="e">
        <f>VLOOKUP(B9,'пр.взв.'!B7:F24,3,FALSE)</f>
        <v>#N/A</v>
      </c>
      <c r="E9" s="169" t="e">
        <f>VLOOKUP(B9,'пр.взв.'!B9:F24,4,FALSE)</f>
        <v>#N/A</v>
      </c>
      <c r="F9" s="215" t="e">
        <f>VLOOKUP(B9,'пр.взв.'!B7:G24,5,FALSE)</f>
        <v>#N/A</v>
      </c>
      <c r="G9" s="217"/>
      <c r="H9" s="204"/>
      <c r="I9" s="204"/>
    </row>
    <row r="10" spans="1:9" ht="12.75">
      <c r="A10" s="219"/>
      <c r="B10" s="204"/>
      <c r="C10" s="214"/>
      <c r="D10" s="214"/>
      <c r="E10" s="170"/>
      <c r="F10" s="220"/>
      <c r="G10" s="217"/>
      <c r="H10" s="204"/>
      <c r="I10" s="204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23</v>
      </c>
    </row>
    <row r="16" spans="3:5" ht="24.75" customHeight="1">
      <c r="C16" s="57" t="s">
        <v>20</v>
      </c>
      <c r="E16" s="81" t="str">
        <f>HYPERLINK('пр.взв.'!D4)</f>
        <v>в.к.    65    кг.</v>
      </c>
    </row>
    <row r="17" spans="1:9" ht="12.75" customHeight="1">
      <c r="A17" s="204" t="s">
        <v>13</v>
      </c>
      <c r="B17" s="204" t="s">
        <v>4</v>
      </c>
      <c r="C17" s="210" t="s">
        <v>5</v>
      </c>
      <c r="D17" s="204" t="s">
        <v>14</v>
      </c>
      <c r="E17" s="206" t="s">
        <v>15</v>
      </c>
      <c r="F17" s="207"/>
      <c r="G17" s="204" t="s">
        <v>16</v>
      </c>
      <c r="H17" s="204" t="s">
        <v>17</v>
      </c>
      <c r="I17" s="204" t="s">
        <v>18</v>
      </c>
    </row>
    <row r="18" spans="1:9" ht="12.75">
      <c r="A18" s="205"/>
      <c r="B18" s="205"/>
      <c r="C18" s="205"/>
      <c r="D18" s="205"/>
      <c r="E18" s="208"/>
      <c r="F18" s="209"/>
      <c r="G18" s="205"/>
      <c r="H18" s="205"/>
      <c r="I18" s="205"/>
    </row>
    <row r="19" spans="1:9" ht="12.75">
      <c r="A19" s="211"/>
      <c r="B19" s="212">
        <f>'[2]пр.хода'!C34</f>
        <v>0</v>
      </c>
      <c r="C19" s="213" t="e">
        <f>VLOOKUP(B19,'пр.взв.'!B1:D34,2,FALSE)</f>
        <v>#N/A</v>
      </c>
      <c r="D19" s="213" t="e">
        <f>VLOOKUP(B19,'пр.взв.'!B1:F34,3,FALSE)</f>
        <v>#N/A</v>
      </c>
      <c r="E19" s="169" t="e">
        <f>VLOOKUP(B19,'пр.взв.'!B1:F34,4,FALSE)</f>
        <v>#N/A</v>
      </c>
      <c r="F19" s="215" t="e">
        <f>VLOOKUP(B19,'пр.взв.'!B1:G34,5,FALSE)</f>
        <v>#N/A</v>
      </c>
      <c r="G19" s="217"/>
      <c r="H19" s="218"/>
      <c r="I19" s="204"/>
    </row>
    <row r="20" spans="1:9" ht="12.75">
      <c r="A20" s="211"/>
      <c r="B20" s="204"/>
      <c r="C20" s="214"/>
      <c r="D20" s="214"/>
      <c r="E20" s="183"/>
      <c r="F20" s="216"/>
      <c r="G20" s="217"/>
      <c r="H20" s="218"/>
      <c r="I20" s="204"/>
    </row>
    <row r="21" spans="1:9" ht="12.75">
      <c r="A21" s="219"/>
      <c r="B21" s="212">
        <f>'[2]пр.хода'!B39</f>
        <v>0</v>
      </c>
      <c r="C21" s="213" t="e">
        <f>VLOOKUP(B21,'пр.взв.'!B1:D36,2,FALSE)</f>
        <v>#N/A</v>
      </c>
      <c r="D21" s="213" t="e">
        <f>VLOOKUP(B21,'пр.взв.'!B1:F36,3,FALSE)</f>
        <v>#N/A</v>
      </c>
      <c r="E21" s="169" t="e">
        <f>VLOOKUP(B21,'пр.взв.'!B2:F36,4,FALSE)</f>
        <v>#N/A</v>
      </c>
      <c r="F21" s="215" t="e">
        <f>VLOOKUP(B21,'пр.взв.'!B1:G36,5,FALSE)</f>
        <v>#N/A</v>
      </c>
      <c r="G21" s="217"/>
      <c r="H21" s="204"/>
      <c r="I21" s="204"/>
    </row>
    <row r="22" spans="1:9" ht="12.75">
      <c r="A22" s="219"/>
      <c r="B22" s="204"/>
      <c r="C22" s="214"/>
      <c r="D22" s="214"/>
      <c r="E22" s="170"/>
      <c r="F22" s="220"/>
      <c r="G22" s="217"/>
      <c r="H22" s="204"/>
      <c r="I22" s="204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1" t="str">
        <f>HYPERLINK('пр.взв.'!D4)</f>
        <v>в.к.    65    кг.</v>
      </c>
    </row>
    <row r="30" spans="1:9" ht="12.75" customHeight="1">
      <c r="A30" s="204" t="s">
        <v>13</v>
      </c>
      <c r="B30" s="204" t="s">
        <v>4</v>
      </c>
      <c r="C30" s="210" t="s">
        <v>5</v>
      </c>
      <c r="D30" s="204" t="s">
        <v>14</v>
      </c>
      <c r="E30" s="206" t="s">
        <v>15</v>
      </c>
      <c r="F30" s="207"/>
      <c r="G30" s="204" t="s">
        <v>16</v>
      </c>
      <c r="H30" s="204" t="s">
        <v>17</v>
      </c>
      <c r="I30" s="204" t="s">
        <v>18</v>
      </c>
    </row>
    <row r="31" spans="1:9" ht="12.75">
      <c r="A31" s="205"/>
      <c r="B31" s="205"/>
      <c r="C31" s="205"/>
      <c r="D31" s="205"/>
      <c r="E31" s="208"/>
      <c r="F31" s="209"/>
      <c r="G31" s="205"/>
      <c r="H31" s="205"/>
      <c r="I31" s="205"/>
    </row>
    <row r="32" spans="1:9" ht="12.75">
      <c r="A32" s="211"/>
      <c r="B32" s="212">
        <f>'[2]пр.хода'!C47</f>
        <v>0</v>
      </c>
      <c r="C32" s="213" t="e">
        <f>VLOOKUP(B32,'пр.взв.'!B3:D47,2,FALSE)</f>
        <v>#N/A</v>
      </c>
      <c r="D32" s="213" t="e">
        <f>VLOOKUP(B32,'пр.взв.'!B3:F47,3,FALSE)</f>
        <v>#N/A</v>
      </c>
      <c r="E32" s="169" t="e">
        <f>VLOOKUP(B32,'пр.взв.'!B3:F47,4,FALSE)</f>
        <v>#N/A</v>
      </c>
      <c r="F32" s="215" t="e">
        <f>VLOOKUP(B32,'пр.взв.'!B3:G47,5,FALSE)</f>
        <v>#N/A</v>
      </c>
      <c r="G32" s="217"/>
      <c r="H32" s="218"/>
      <c r="I32" s="204"/>
    </row>
    <row r="33" spans="1:9" ht="12.75">
      <c r="A33" s="211"/>
      <c r="B33" s="204"/>
      <c r="C33" s="214"/>
      <c r="D33" s="214"/>
      <c r="E33" s="183"/>
      <c r="F33" s="216"/>
      <c r="G33" s="217"/>
      <c r="H33" s="218"/>
      <c r="I33" s="204"/>
    </row>
    <row r="34" spans="1:9" ht="12.75">
      <c r="A34" s="219"/>
      <c r="B34" s="212">
        <f>'[2]пр.хода'!B52</f>
        <v>0</v>
      </c>
      <c r="C34" s="213" t="e">
        <f>VLOOKUP(B34,'пр.взв.'!B3:D49,2,FALSE)</f>
        <v>#N/A</v>
      </c>
      <c r="D34" s="213" t="e">
        <f>VLOOKUP(B34,'пр.взв.'!B3:F49,3,FALSE)</f>
        <v>#N/A</v>
      </c>
      <c r="E34" s="169" t="e">
        <f>VLOOKUP(B34,'пр.взв.'!B3:F49,4,FALSE)</f>
        <v>#N/A</v>
      </c>
      <c r="F34" s="215" t="e">
        <f>VLOOKUP(B34,'пр.взв.'!B3:G49,5,FALSE)</f>
        <v>#N/A</v>
      </c>
      <c r="G34" s="217"/>
      <c r="H34" s="204"/>
      <c r="I34" s="204"/>
    </row>
    <row r="35" spans="1:9" ht="12.75">
      <c r="A35" s="219"/>
      <c r="B35" s="204"/>
      <c r="C35" s="214"/>
      <c r="D35" s="214"/>
      <c r="E35" s="170"/>
      <c r="F35" s="220"/>
      <c r="G35" s="217"/>
      <c r="H35" s="204"/>
      <c r="I35" s="204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G32:G33"/>
    <mergeCell ref="G19:G20"/>
    <mergeCell ref="H19:H20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F19:F20"/>
    <mergeCell ref="G17:G18"/>
    <mergeCell ref="H17:H18"/>
    <mergeCell ref="E17:F18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22">
      <selection activeCell="C40" sqref="C4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97" t="s">
        <v>27</v>
      </c>
      <c r="B1" s="197"/>
      <c r="C1" s="197"/>
      <c r="D1" s="197"/>
      <c r="E1" s="197"/>
      <c r="F1" s="197"/>
      <c r="G1" s="197"/>
      <c r="H1" s="197"/>
    </row>
    <row r="2" spans="1:8" ht="29.25" customHeight="1">
      <c r="A2" s="221" t="str">
        <f>HYPERLINK('[1]реквизиты'!$A$2)</f>
        <v>Всероссийский турнир на призы С/К "Родной край-спорт" </v>
      </c>
      <c r="B2" s="222"/>
      <c r="C2" s="222"/>
      <c r="D2" s="222"/>
      <c r="E2" s="222"/>
      <c r="F2" s="222"/>
      <c r="G2" s="222"/>
      <c r="H2" s="222"/>
    </row>
    <row r="3" spans="1:7" ht="12.75" customHeight="1">
      <c r="A3" s="201" t="str">
        <f>HYPERLINK('[1]реквизиты'!$A$3)</f>
        <v>17.09.2013 с/к "Родной край"</v>
      </c>
      <c r="B3" s="201"/>
      <c r="C3" s="201"/>
      <c r="D3" s="201"/>
      <c r="E3" s="201"/>
      <c r="F3" s="201"/>
      <c r="G3" s="201"/>
    </row>
    <row r="4" spans="4:5" ht="12.75" customHeight="1">
      <c r="D4" s="228" t="s">
        <v>158</v>
      </c>
      <c r="E4" s="228"/>
    </row>
    <row r="5" spans="1:8" ht="12.75" customHeight="1">
      <c r="A5" s="205" t="s">
        <v>9</v>
      </c>
      <c r="B5" s="223" t="s">
        <v>4</v>
      </c>
      <c r="C5" s="205" t="s">
        <v>5</v>
      </c>
      <c r="D5" s="205" t="s">
        <v>6</v>
      </c>
      <c r="E5" s="225" t="s">
        <v>7</v>
      </c>
      <c r="F5" s="185"/>
      <c r="G5" s="205" t="s">
        <v>10</v>
      </c>
      <c r="H5" s="205" t="s">
        <v>8</v>
      </c>
    </row>
    <row r="6" spans="1:8" ht="12.75">
      <c r="A6" s="210"/>
      <c r="B6" s="224"/>
      <c r="C6" s="210"/>
      <c r="D6" s="210"/>
      <c r="E6" s="226"/>
      <c r="F6" s="227"/>
      <c r="G6" s="210"/>
      <c r="H6" s="210"/>
    </row>
    <row r="7" spans="1:8" ht="24.75" customHeight="1">
      <c r="A7" s="204"/>
      <c r="B7" s="149"/>
      <c r="C7" s="146" t="s">
        <v>53</v>
      </c>
      <c r="D7" s="150">
        <v>35393</v>
      </c>
      <c r="E7" s="146" t="s">
        <v>54</v>
      </c>
      <c r="F7" s="146" t="s">
        <v>55</v>
      </c>
      <c r="G7" s="147"/>
      <c r="H7" s="146" t="s">
        <v>56</v>
      </c>
    </row>
    <row r="8" spans="1:8" ht="24.75" customHeight="1">
      <c r="A8" s="204"/>
      <c r="B8" s="149">
        <v>16</v>
      </c>
      <c r="C8" s="146" t="s">
        <v>57</v>
      </c>
      <c r="D8" s="150">
        <v>35397</v>
      </c>
      <c r="E8" s="146" t="s">
        <v>54</v>
      </c>
      <c r="F8" s="146" t="s">
        <v>55</v>
      </c>
      <c r="G8" s="147"/>
      <c r="H8" s="146" t="s">
        <v>56</v>
      </c>
    </row>
    <row r="9" spans="1:8" ht="24.75" customHeight="1">
      <c r="A9" s="204"/>
      <c r="B9" s="148">
        <v>1</v>
      </c>
      <c r="C9" s="146" t="s">
        <v>58</v>
      </c>
      <c r="D9" s="150" t="s">
        <v>59</v>
      </c>
      <c r="E9" s="146" t="s">
        <v>54</v>
      </c>
      <c r="F9" s="146" t="s">
        <v>60</v>
      </c>
      <c r="G9" s="147"/>
      <c r="H9" s="146" t="s">
        <v>61</v>
      </c>
    </row>
    <row r="10" spans="1:8" ht="24.75" customHeight="1">
      <c r="A10" s="204"/>
      <c r="B10" s="148"/>
      <c r="C10" s="146" t="s">
        <v>62</v>
      </c>
      <c r="D10" s="150">
        <v>35477</v>
      </c>
      <c r="E10" s="146" t="s">
        <v>63</v>
      </c>
      <c r="F10" s="146" t="s">
        <v>64</v>
      </c>
      <c r="G10" s="147"/>
      <c r="H10" s="146" t="s">
        <v>65</v>
      </c>
    </row>
    <row r="11" spans="1:8" ht="24.75" customHeight="1">
      <c r="A11" s="204"/>
      <c r="B11" s="149"/>
      <c r="C11" s="146" t="s">
        <v>66</v>
      </c>
      <c r="D11" s="150">
        <v>35348</v>
      </c>
      <c r="E11" s="146" t="s">
        <v>54</v>
      </c>
      <c r="F11" s="146" t="s">
        <v>55</v>
      </c>
      <c r="G11" s="147"/>
      <c r="H11" s="146" t="s">
        <v>56</v>
      </c>
    </row>
    <row r="12" spans="1:8" ht="24.75" customHeight="1">
      <c r="A12" s="204"/>
      <c r="B12" s="148">
        <v>12</v>
      </c>
      <c r="C12" s="146" t="s">
        <v>67</v>
      </c>
      <c r="D12" s="150" t="s">
        <v>68</v>
      </c>
      <c r="E12" s="146" t="s">
        <v>54</v>
      </c>
      <c r="F12" s="146" t="s">
        <v>55</v>
      </c>
      <c r="G12" s="147"/>
      <c r="H12" s="146" t="s">
        <v>56</v>
      </c>
    </row>
    <row r="13" spans="1:8" ht="24.75" customHeight="1">
      <c r="A13" s="204"/>
      <c r="B13" s="149"/>
      <c r="C13" s="146" t="s">
        <v>69</v>
      </c>
      <c r="D13" s="150">
        <v>35323</v>
      </c>
      <c r="E13" s="146" t="s">
        <v>54</v>
      </c>
      <c r="F13" s="146" t="s">
        <v>55</v>
      </c>
      <c r="G13" s="147"/>
      <c r="H13" s="146" t="s">
        <v>56</v>
      </c>
    </row>
    <row r="14" spans="1:8" ht="24.75" customHeight="1">
      <c r="A14" s="204"/>
      <c r="B14" s="148">
        <v>11</v>
      </c>
      <c r="C14" s="146" t="s">
        <v>70</v>
      </c>
      <c r="D14" s="150">
        <v>35364</v>
      </c>
      <c r="E14" s="146" t="s">
        <v>54</v>
      </c>
      <c r="F14" s="146" t="s">
        <v>55</v>
      </c>
      <c r="G14" s="147"/>
      <c r="H14" s="146" t="s">
        <v>56</v>
      </c>
    </row>
    <row r="15" spans="1:8" ht="24.75" customHeight="1">
      <c r="A15" s="204"/>
      <c r="B15" s="149">
        <v>3</v>
      </c>
      <c r="C15" s="146" t="s">
        <v>71</v>
      </c>
      <c r="D15" s="150" t="s">
        <v>72</v>
      </c>
      <c r="E15" s="146" t="s">
        <v>73</v>
      </c>
      <c r="F15" s="146" t="s">
        <v>74</v>
      </c>
      <c r="G15" s="147"/>
      <c r="H15" s="146" t="s">
        <v>75</v>
      </c>
    </row>
    <row r="16" spans="1:8" ht="24.75" customHeight="1">
      <c r="A16" s="204"/>
      <c r="B16" s="149">
        <v>10</v>
      </c>
      <c r="C16" s="146" t="s">
        <v>76</v>
      </c>
      <c r="D16" s="150" t="s">
        <v>77</v>
      </c>
      <c r="E16" s="146" t="s">
        <v>73</v>
      </c>
      <c r="F16" s="146" t="s">
        <v>74</v>
      </c>
      <c r="G16" s="147"/>
      <c r="H16" s="146" t="s">
        <v>75</v>
      </c>
    </row>
    <row r="17" spans="1:8" ht="24.75" customHeight="1">
      <c r="A17" s="204"/>
      <c r="B17" s="148"/>
      <c r="C17" s="146" t="s">
        <v>78</v>
      </c>
      <c r="D17" s="150" t="s">
        <v>79</v>
      </c>
      <c r="E17" s="146" t="s">
        <v>73</v>
      </c>
      <c r="F17" s="146" t="s">
        <v>80</v>
      </c>
      <c r="G17" s="147"/>
      <c r="H17" s="146" t="s">
        <v>81</v>
      </c>
    </row>
    <row r="18" spans="1:8" ht="24.75" customHeight="1">
      <c r="A18" s="204"/>
      <c r="B18" s="148"/>
      <c r="C18" s="146" t="s">
        <v>82</v>
      </c>
      <c r="D18" s="150">
        <v>35586</v>
      </c>
      <c r="E18" s="146" t="s">
        <v>54</v>
      </c>
      <c r="F18" s="146" t="s">
        <v>83</v>
      </c>
      <c r="G18" s="147"/>
      <c r="H18" s="146" t="s">
        <v>84</v>
      </c>
    </row>
    <row r="19" spans="1:8" ht="24.75" customHeight="1">
      <c r="A19" s="204"/>
      <c r="B19" s="148">
        <v>7</v>
      </c>
      <c r="C19" s="146" t="s">
        <v>85</v>
      </c>
      <c r="D19" s="146" t="s">
        <v>86</v>
      </c>
      <c r="E19" s="146" t="s">
        <v>54</v>
      </c>
      <c r="F19" s="146" t="s">
        <v>55</v>
      </c>
      <c r="G19" s="147"/>
      <c r="H19" s="146" t="s">
        <v>87</v>
      </c>
    </row>
    <row r="20" spans="1:8" ht="24.75" customHeight="1">
      <c r="A20" s="204"/>
      <c r="B20" s="148">
        <v>2</v>
      </c>
      <c r="C20" s="146" t="s">
        <v>88</v>
      </c>
      <c r="D20" s="146" t="s">
        <v>89</v>
      </c>
      <c r="E20" s="146" t="s">
        <v>54</v>
      </c>
      <c r="F20" s="146" t="s">
        <v>55</v>
      </c>
      <c r="G20" s="147"/>
      <c r="H20" s="146" t="s">
        <v>87</v>
      </c>
    </row>
    <row r="21" spans="1:8" ht="24.75" customHeight="1">
      <c r="A21" s="204"/>
      <c r="B21" s="148"/>
      <c r="C21" s="146" t="s">
        <v>90</v>
      </c>
      <c r="D21" s="146" t="s">
        <v>91</v>
      </c>
      <c r="E21" s="146" t="s">
        <v>54</v>
      </c>
      <c r="F21" s="146" t="s">
        <v>55</v>
      </c>
      <c r="G21" s="147"/>
      <c r="H21" s="146" t="s">
        <v>92</v>
      </c>
    </row>
    <row r="22" spans="1:8" ht="24.75" customHeight="1">
      <c r="A22" s="204"/>
      <c r="B22" s="148"/>
      <c r="C22" s="146" t="s">
        <v>93</v>
      </c>
      <c r="D22" s="146">
        <v>1997.1</v>
      </c>
      <c r="E22" s="146" t="s">
        <v>54</v>
      </c>
      <c r="F22" s="146" t="s">
        <v>94</v>
      </c>
      <c r="G22" s="147"/>
      <c r="H22" s="146" t="s">
        <v>95</v>
      </c>
    </row>
    <row r="23" spans="1:8" ht="24.75" customHeight="1">
      <c r="A23" s="204"/>
      <c r="B23" s="148"/>
      <c r="C23" s="146" t="s">
        <v>96</v>
      </c>
      <c r="D23" s="146" t="s">
        <v>97</v>
      </c>
      <c r="E23" s="146" t="s">
        <v>54</v>
      </c>
      <c r="F23" s="146" t="s">
        <v>98</v>
      </c>
      <c r="G23" s="147"/>
      <c r="H23" s="146" t="s">
        <v>99</v>
      </c>
    </row>
    <row r="24" spans="1:8" ht="24.75" customHeight="1">
      <c r="A24" s="204"/>
      <c r="B24" s="148"/>
      <c r="C24" s="146" t="s">
        <v>100</v>
      </c>
      <c r="D24" s="146" t="s">
        <v>101</v>
      </c>
      <c r="E24" s="146" t="s">
        <v>102</v>
      </c>
      <c r="F24" s="146" t="s">
        <v>103</v>
      </c>
      <c r="G24" s="147"/>
      <c r="H24" s="146" t="s">
        <v>104</v>
      </c>
    </row>
    <row r="25" spans="1:8" ht="24.75" customHeight="1">
      <c r="A25" s="204"/>
      <c r="B25" s="148"/>
      <c r="C25" s="146" t="s">
        <v>105</v>
      </c>
      <c r="D25" s="146" t="s">
        <v>106</v>
      </c>
      <c r="E25" s="146" t="s">
        <v>63</v>
      </c>
      <c r="F25" s="146" t="s">
        <v>107</v>
      </c>
      <c r="G25" s="147"/>
      <c r="H25" s="146" t="s">
        <v>108</v>
      </c>
    </row>
    <row r="26" spans="1:8" ht="24.75" customHeight="1">
      <c r="A26" s="204"/>
      <c r="B26" s="148"/>
      <c r="C26" s="146" t="s">
        <v>109</v>
      </c>
      <c r="D26" s="146" t="s">
        <v>110</v>
      </c>
      <c r="E26" s="146" t="s">
        <v>73</v>
      </c>
      <c r="F26" s="146" t="s">
        <v>111</v>
      </c>
      <c r="G26" s="147"/>
      <c r="H26" s="146" t="s">
        <v>112</v>
      </c>
    </row>
    <row r="27" spans="1:8" ht="24.75" customHeight="1">
      <c r="A27" s="204"/>
      <c r="B27" s="148">
        <v>13</v>
      </c>
      <c r="C27" s="146" t="s">
        <v>113</v>
      </c>
      <c r="D27" s="146" t="s">
        <v>114</v>
      </c>
      <c r="E27" s="146" t="s">
        <v>73</v>
      </c>
      <c r="F27" s="146" t="s">
        <v>111</v>
      </c>
      <c r="G27" s="147"/>
      <c r="H27" s="146" t="s">
        <v>112</v>
      </c>
    </row>
    <row r="28" spans="1:8" ht="24.75" customHeight="1">
      <c r="A28" s="204"/>
      <c r="B28" s="148"/>
      <c r="C28" s="146" t="s">
        <v>115</v>
      </c>
      <c r="D28" s="146" t="s">
        <v>116</v>
      </c>
      <c r="E28" s="146" t="s">
        <v>73</v>
      </c>
      <c r="F28" s="146" t="s">
        <v>117</v>
      </c>
      <c r="G28" s="147"/>
      <c r="H28" s="146" t="s">
        <v>118</v>
      </c>
    </row>
    <row r="29" spans="1:8" ht="24.75" customHeight="1">
      <c r="A29" s="204"/>
      <c r="B29" s="148"/>
      <c r="C29" s="146" t="s">
        <v>119</v>
      </c>
      <c r="D29" s="146">
        <v>1996.1</v>
      </c>
      <c r="E29" s="146" t="s">
        <v>54</v>
      </c>
      <c r="F29" s="146" t="s">
        <v>55</v>
      </c>
      <c r="G29" s="147"/>
      <c r="H29" s="146" t="s">
        <v>120</v>
      </c>
    </row>
    <row r="30" spans="1:8" ht="24.75" customHeight="1">
      <c r="A30" s="204"/>
      <c r="B30" s="148"/>
      <c r="C30" s="146" t="s">
        <v>121</v>
      </c>
      <c r="D30" s="146">
        <v>1996.1</v>
      </c>
      <c r="E30" s="146" t="s">
        <v>54</v>
      </c>
      <c r="F30" s="146" t="s">
        <v>55</v>
      </c>
      <c r="G30" s="147"/>
      <c r="H30" s="146" t="s">
        <v>120</v>
      </c>
    </row>
    <row r="31" spans="1:8" ht="24.75" customHeight="1">
      <c r="A31" s="204"/>
      <c r="B31" s="148"/>
      <c r="C31" s="146" t="s">
        <v>122</v>
      </c>
      <c r="D31" s="146" t="s">
        <v>123</v>
      </c>
      <c r="E31" s="146" t="s">
        <v>124</v>
      </c>
      <c r="F31" s="146" t="s">
        <v>125</v>
      </c>
      <c r="G31" s="147"/>
      <c r="H31" s="146" t="s">
        <v>126</v>
      </c>
    </row>
    <row r="32" spans="1:8" ht="24.75" customHeight="1">
      <c r="A32" s="204"/>
      <c r="B32" s="148">
        <v>9</v>
      </c>
      <c r="C32" s="146" t="s">
        <v>127</v>
      </c>
      <c r="D32" s="146" t="s">
        <v>128</v>
      </c>
      <c r="E32" s="146" t="s">
        <v>129</v>
      </c>
      <c r="F32" s="146" t="s">
        <v>130</v>
      </c>
      <c r="G32" s="147"/>
      <c r="H32" s="146" t="s">
        <v>131</v>
      </c>
    </row>
    <row r="33" spans="1:8" ht="24.75" customHeight="1">
      <c r="A33" s="204"/>
      <c r="B33" s="148">
        <v>15</v>
      </c>
      <c r="C33" s="146" t="s">
        <v>132</v>
      </c>
      <c r="D33" s="146">
        <v>1996.1</v>
      </c>
      <c r="E33" s="146" t="s">
        <v>54</v>
      </c>
      <c r="F33" s="146" t="s">
        <v>55</v>
      </c>
      <c r="G33" s="147"/>
      <c r="H33" s="146" t="s">
        <v>133</v>
      </c>
    </row>
    <row r="34" spans="1:8" ht="24.75" customHeight="1">
      <c r="A34" s="204"/>
      <c r="B34" s="148"/>
      <c r="C34" s="146" t="s">
        <v>134</v>
      </c>
      <c r="D34" s="146" t="s">
        <v>135</v>
      </c>
      <c r="E34" s="146" t="s">
        <v>54</v>
      </c>
      <c r="F34" s="146" t="s">
        <v>136</v>
      </c>
      <c r="G34" s="147"/>
      <c r="H34" s="146" t="s">
        <v>137</v>
      </c>
    </row>
    <row r="35" spans="1:8" ht="24.75" customHeight="1">
      <c r="A35" s="204"/>
      <c r="B35" s="148">
        <v>14</v>
      </c>
      <c r="C35" s="146" t="s">
        <v>138</v>
      </c>
      <c r="D35" s="150" t="s">
        <v>139</v>
      </c>
      <c r="E35" s="146" t="s">
        <v>54</v>
      </c>
      <c r="F35" s="146" t="s">
        <v>136</v>
      </c>
      <c r="G35" s="147"/>
      <c r="H35" s="146" t="s">
        <v>137</v>
      </c>
    </row>
    <row r="36" spans="1:8" ht="24.75" customHeight="1">
      <c r="A36" s="204"/>
      <c r="B36" s="148">
        <v>4</v>
      </c>
      <c r="C36" s="146" t="s">
        <v>140</v>
      </c>
      <c r="D36" s="146" t="s">
        <v>141</v>
      </c>
      <c r="E36" s="146" t="s">
        <v>54</v>
      </c>
      <c r="F36" s="146" t="s">
        <v>136</v>
      </c>
      <c r="G36" s="147"/>
      <c r="H36" s="146" t="s">
        <v>137</v>
      </c>
    </row>
    <row r="37" spans="1:8" ht="24.75" customHeight="1">
      <c r="A37" s="204"/>
      <c r="B37" s="148"/>
      <c r="C37" s="146" t="s">
        <v>142</v>
      </c>
      <c r="D37" s="146" t="s">
        <v>143</v>
      </c>
      <c r="E37" s="146" t="s">
        <v>54</v>
      </c>
      <c r="F37" s="146" t="s">
        <v>136</v>
      </c>
      <c r="G37" s="147"/>
      <c r="H37" s="146" t="s">
        <v>137</v>
      </c>
    </row>
    <row r="38" spans="1:8" ht="24.75" customHeight="1">
      <c r="A38" s="204"/>
      <c r="B38" s="148">
        <v>6</v>
      </c>
      <c r="C38" s="146" t="s">
        <v>144</v>
      </c>
      <c r="D38" s="146" t="s">
        <v>145</v>
      </c>
      <c r="E38" s="146" t="s">
        <v>54</v>
      </c>
      <c r="F38" s="146" t="s">
        <v>136</v>
      </c>
      <c r="G38" s="147"/>
      <c r="H38" s="146" t="s">
        <v>137</v>
      </c>
    </row>
    <row r="39" spans="2:8" ht="24.75" customHeight="1">
      <c r="B39" s="148">
        <v>8</v>
      </c>
      <c r="C39" s="146" t="s">
        <v>146</v>
      </c>
      <c r="D39" s="146" t="s">
        <v>147</v>
      </c>
      <c r="E39" s="146" t="s">
        <v>54</v>
      </c>
      <c r="F39" s="146" t="s">
        <v>136</v>
      </c>
      <c r="G39" s="147"/>
      <c r="H39" s="146" t="s">
        <v>148</v>
      </c>
    </row>
    <row r="40" spans="2:8" ht="24.75" customHeight="1">
      <c r="B40" s="148">
        <v>5</v>
      </c>
      <c r="C40" s="146" t="s">
        <v>149</v>
      </c>
      <c r="D40" s="146" t="s">
        <v>150</v>
      </c>
      <c r="E40" s="146" t="s">
        <v>54</v>
      </c>
      <c r="F40" s="146" t="s">
        <v>136</v>
      </c>
      <c r="G40" s="147"/>
      <c r="H40" s="146" t="s">
        <v>151</v>
      </c>
    </row>
    <row r="41" spans="1:8" ht="24.75" customHeight="1">
      <c r="A41" s="50">
        <f>HYPERLINK('[1]реквизиты'!$A$20)</f>
      </c>
      <c r="B41" s="148"/>
      <c r="C41" s="146" t="s">
        <v>152</v>
      </c>
      <c r="D41" s="146" t="s">
        <v>153</v>
      </c>
      <c r="E41" s="146" t="s">
        <v>54</v>
      </c>
      <c r="F41" s="146" t="s">
        <v>154</v>
      </c>
      <c r="G41" s="147"/>
      <c r="H41" s="146" t="s">
        <v>155</v>
      </c>
    </row>
    <row r="42" spans="1:8" ht="24.75" customHeight="1">
      <c r="A42" s="51"/>
      <c r="B42" s="148"/>
      <c r="C42" s="146" t="s">
        <v>156</v>
      </c>
      <c r="D42" s="146" t="s">
        <v>157</v>
      </c>
      <c r="E42" s="146" t="s">
        <v>54</v>
      </c>
      <c r="F42" s="146" t="s">
        <v>154</v>
      </c>
      <c r="G42" s="147"/>
      <c r="H42" s="146" t="s">
        <v>155</v>
      </c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27">
    <mergeCell ref="A25:A26"/>
    <mergeCell ref="A2:H2"/>
    <mergeCell ref="A1:H1"/>
    <mergeCell ref="E5:F6"/>
    <mergeCell ref="H5:H6"/>
    <mergeCell ref="G5:G6"/>
    <mergeCell ref="D4:E4"/>
    <mergeCell ref="A3:G3"/>
    <mergeCell ref="D5:D6"/>
    <mergeCell ref="A7:A8"/>
    <mergeCell ref="A5:A6"/>
    <mergeCell ref="B5:B6"/>
    <mergeCell ref="C5:C6"/>
    <mergeCell ref="A19:A20"/>
    <mergeCell ref="A17:A18"/>
    <mergeCell ref="A15:A16"/>
    <mergeCell ref="A9:A10"/>
    <mergeCell ref="A37:A38"/>
    <mergeCell ref="A11:A12"/>
    <mergeCell ref="A13:A14"/>
    <mergeCell ref="A23:A24"/>
    <mergeCell ref="A21:A22"/>
    <mergeCell ref="A31:A32"/>
    <mergeCell ref="A29:A30"/>
    <mergeCell ref="A35:A36"/>
    <mergeCell ref="A33:A34"/>
    <mergeCell ref="A27:A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40">
      <selection activeCell="K63" sqref="K6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93" t="s">
        <v>41</v>
      </c>
      <c r="C1" s="293"/>
      <c r="D1" s="293"/>
      <c r="E1" s="293"/>
      <c r="F1" s="293"/>
      <c r="G1" s="293"/>
      <c r="H1" s="293"/>
      <c r="I1" s="293"/>
      <c r="K1" s="293" t="s">
        <v>41</v>
      </c>
      <c r="L1" s="293"/>
      <c r="M1" s="293"/>
      <c r="N1" s="293"/>
      <c r="O1" s="293"/>
      <c r="P1" s="293"/>
      <c r="Q1" s="293"/>
      <c r="R1" s="293"/>
    </row>
    <row r="2" spans="2:18" ht="15.75" customHeight="1">
      <c r="B2" s="294" t="str">
        <f>'[2]пр.взв.'!D4</f>
        <v>в.к. 56    кг</v>
      </c>
      <c r="C2" s="295"/>
      <c r="D2" s="295"/>
      <c r="E2" s="295"/>
      <c r="F2" s="295"/>
      <c r="G2" s="295"/>
      <c r="H2" s="295"/>
      <c r="I2" s="295"/>
      <c r="K2" s="294" t="str">
        <f>'[2]пр.взв.'!D4</f>
        <v>в.к. 56    кг</v>
      </c>
      <c r="L2" s="295"/>
      <c r="M2" s="295"/>
      <c r="N2" s="295"/>
      <c r="O2" s="295"/>
      <c r="P2" s="295"/>
      <c r="Q2" s="295"/>
      <c r="R2" s="295"/>
    </row>
    <row r="4" spans="2:18" ht="16.5" thickBot="1">
      <c r="B4" s="107" t="s">
        <v>36</v>
      </c>
      <c r="C4" s="109" t="s">
        <v>42</v>
      </c>
      <c r="D4" s="108" t="s">
        <v>39</v>
      </c>
      <c r="E4" s="109"/>
      <c r="F4" s="107"/>
      <c r="G4" s="109"/>
      <c r="H4" s="109"/>
      <c r="I4" s="109"/>
      <c r="J4" s="109"/>
      <c r="K4" s="107" t="s">
        <v>1</v>
      </c>
      <c r="L4" s="109" t="s">
        <v>42</v>
      </c>
      <c r="M4" s="108" t="s">
        <v>39</v>
      </c>
      <c r="N4" s="109"/>
      <c r="O4" s="107"/>
      <c r="P4" s="109"/>
      <c r="Q4" s="109"/>
      <c r="R4" s="109"/>
    </row>
    <row r="5" spans="1:18" ht="12.75" customHeight="1">
      <c r="A5" s="269" t="s">
        <v>43</v>
      </c>
      <c r="B5" s="271" t="s">
        <v>4</v>
      </c>
      <c r="C5" s="265" t="s">
        <v>5</v>
      </c>
      <c r="D5" s="265" t="s">
        <v>14</v>
      </c>
      <c r="E5" s="265" t="s">
        <v>15</v>
      </c>
      <c r="F5" s="265" t="s">
        <v>16</v>
      </c>
      <c r="G5" s="267" t="s">
        <v>44</v>
      </c>
      <c r="H5" s="257" t="s">
        <v>45</v>
      </c>
      <c r="I5" s="259" t="s">
        <v>18</v>
      </c>
      <c r="J5" s="269" t="s">
        <v>43</v>
      </c>
      <c r="K5" s="271" t="s">
        <v>4</v>
      </c>
      <c r="L5" s="265" t="s">
        <v>5</v>
      </c>
      <c r="M5" s="265" t="s">
        <v>14</v>
      </c>
      <c r="N5" s="265" t="s">
        <v>15</v>
      </c>
      <c r="O5" s="265" t="s">
        <v>16</v>
      </c>
      <c r="P5" s="267" t="s">
        <v>44</v>
      </c>
      <c r="Q5" s="257" t="s">
        <v>45</v>
      </c>
      <c r="R5" s="259" t="s">
        <v>18</v>
      </c>
    </row>
    <row r="6" spans="1:18" ht="13.5" customHeight="1" thickBot="1">
      <c r="A6" s="270"/>
      <c r="B6" s="292" t="s">
        <v>37</v>
      </c>
      <c r="C6" s="266"/>
      <c r="D6" s="266"/>
      <c r="E6" s="266"/>
      <c r="F6" s="266"/>
      <c r="G6" s="268"/>
      <c r="H6" s="258"/>
      <c r="I6" s="260" t="s">
        <v>38</v>
      </c>
      <c r="J6" s="270"/>
      <c r="K6" s="292" t="s">
        <v>37</v>
      </c>
      <c r="L6" s="266"/>
      <c r="M6" s="266"/>
      <c r="N6" s="266"/>
      <c r="O6" s="266"/>
      <c r="P6" s="268"/>
      <c r="Q6" s="258"/>
      <c r="R6" s="260" t="s">
        <v>38</v>
      </c>
    </row>
    <row r="7" spans="1:18" ht="12.75" customHeight="1">
      <c r="A7" s="283">
        <v>1</v>
      </c>
      <c r="B7" s="281">
        <v>1</v>
      </c>
      <c r="C7" s="261" t="str">
        <f>VLOOKUP(B7,'пр.взв.'!B7:E70,2,FALSE)</f>
        <v>Кривенцев Александр Владимирович</v>
      </c>
      <c r="D7" s="237" t="str">
        <f>VLOOKUP(B7,'пр.взв.'!B7:F106,3,FALSE)</f>
        <v>12.07.1995,1</v>
      </c>
      <c r="E7" s="237" t="str">
        <f>VLOOKUP(B7,'пр.взв.'!B7:G106,4,FALSE)</f>
        <v>ЦФО</v>
      </c>
      <c r="F7" s="231"/>
      <c r="G7" s="238"/>
      <c r="H7" s="232"/>
      <c r="I7" s="210"/>
      <c r="J7" s="283">
        <v>5</v>
      </c>
      <c r="K7" s="281">
        <v>2</v>
      </c>
      <c r="L7" s="255" t="str">
        <f>VLOOKUP(K7,'пр.взв.'!B7:E70,2,FALSE)</f>
        <v>Соловьев Михаил Алексеевич</v>
      </c>
      <c r="M7" s="237" t="str">
        <f>VLOOKUP(K7,'пр.взв.'!B7:F106,3,FALSE)</f>
        <v>.13.11.1997, 1</v>
      </c>
      <c r="N7" s="237" t="str">
        <f>VLOOKUP(K7,'пр.взв.'!B7:G106,4,FALSE)</f>
        <v>ЦФО</v>
      </c>
      <c r="O7" s="231"/>
      <c r="P7" s="238"/>
      <c r="Q7" s="232"/>
      <c r="R7" s="210"/>
    </row>
    <row r="8" spans="1:18" ht="12.75" customHeight="1">
      <c r="A8" s="284"/>
      <c r="B8" s="281"/>
      <c r="C8" s="236"/>
      <c r="D8" s="229"/>
      <c r="E8" s="229"/>
      <c r="F8" s="229"/>
      <c r="G8" s="229"/>
      <c r="H8" s="218"/>
      <c r="I8" s="204"/>
      <c r="J8" s="284"/>
      <c r="K8" s="281"/>
      <c r="L8" s="244"/>
      <c r="M8" s="229"/>
      <c r="N8" s="229"/>
      <c r="O8" s="229"/>
      <c r="P8" s="229"/>
      <c r="Q8" s="218"/>
      <c r="R8" s="204"/>
    </row>
    <row r="9" spans="1:18" ht="12.75" customHeight="1">
      <c r="A9" s="284"/>
      <c r="B9" s="281">
        <v>9</v>
      </c>
      <c r="C9" s="235" t="str">
        <f>VLOOKUP(B9,'пр.взв.'!B7:E70,2,FALSE)</f>
        <v>Овсепян Асатур Арманович</v>
      </c>
      <c r="D9" s="212" t="str">
        <f>VLOOKUP(B9,'пр.взв.'!B7:F108,3,FALSE)</f>
        <v>22.05.1995,кмс</v>
      </c>
      <c r="E9" s="212" t="str">
        <f>VLOOKUP(B9,'пр.взв.'!B7:G108,4,FALSE)</f>
        <v>УФО</v>
      </c>
      <c r="F9" s="230"/>
      <c r="G9" s="230"/>
      <c r="H9" s="205"/>
      <c r="I9" s="205"/>
      <c r="J9" s="284"/>
      <c r="K9" s="281">
        <v>10</v>
      </c>
      <c r="L9" s="245" t="str">
        <f>VLOOKUP(K9,'пр.взв.'!B7:E70,2,FALSE)</f>
        <v>Патеев Дмитрий Васильевич</v>
      </c>
      <c r="M9" s="212" t="str">
        <f>VLOOKUP(K9,'пр.взв.'!B7:F108,3,FALSE)</f>
        <v>28.05.1995, кмс</v>
      </c>
      <c r="N9" s="212" t="str">
        <f>VLOOKUP(K9,'пр.взв.'!B7:G108,4,FALSE)</f>
        <v>ПФО</v>
      </c>
      <c r="O9" s="230"/>
      <c r="P9" s="230"/>
      <c r="Q9" s="205"/>
      <c r="R9" s="205"/>
    </row>
    <row r="10" spans="1:18" ht="13.5" customHeight="1" thickBot="1">
      <c r="A10" s="287"/>
      <c r="B10" s="286"/>
      <c r="C10" s="251"/>
      <c r="D10" s="248"/>
      <c r="E10" s="248"/>
      <c r="F10" s="249"/>
      <c r="G10" s="249"/>
      <c r="H10" s="180"/>
      <c r="I10" s="180"/>
      <c r="J10" s="287"/>
      <c r="K10" s="286"/>
      <c r="L10" s="256"/>
      <c r="M10" s="248"/>
      <c r="N10" s="248"/>
      <c r="O10" s="249"/>
      <c r="P10" s="249"/>
      <c r="Q10" s="180"/>
      <c r="R10" s="180"/>
    </row>
    <row r="11" spans="1:18" ht="12.75" customHeight="1">
      <c r="A11" s="283">
        <v>2</v>
      </c>
      <c r="B11" s="290">
        <v>5</v>
      </c>
      <c r="C11" s="247" t="str">
        <f>VLOOKUP(B11,'пр.взв.'!B7:E70,2,FALSE)</f>
        <v>Якимов Степан Юрьевич</v>
      </c>
      <c r="D11" s="279" t="str">
        <f>VLOOKUP(B11,'пр.взв.'!B7:F110,3,FALSE)</f>
        <v>25.02.1996,кмс</v>
      </c>
      <c r="E11" s="279" t="str">
        <f>VLOOKUP(B11,'пр.взв.'!B7:G110,4,FALSE)</f>
        <v>ЦФО</v>
      </c>
      <c r="F11" s="262"/>
      <c r="G11" s="263"/>
      <c r="H11" s="264"/>
      <c r="I11" s="279"/>
      <c r="J11" s="283">
        <v>6</v>
      </c>
      <c r="K11" s="289">
        <v>6</v>
      </c>
      <c r="L11" s="243" t="str">
        <f>VLOOKUP(K11,'пр.взв.'!B7:E70,2,FALSE)</f>
        <v>Мыслев Андрей Иванович</v>
      </c>
      <c r="M11" s="279" t="str">
        <f>VLOOKUP(K11,'пр.взв.'!B7:F110,3,FALSE)</f>
        <v>17.07.1996,1</v>
      </c>
      <c r="N11" s="279" t="str">
        <f>VLOOKUP(K11,'пр.взв.'!B7:G110,4,FALSE)</f>
        <v>ЦФО</v>
      </c>
      <c r="O11" s="262"/>
      <c r="P11" s="263"/>
      <c r="Q11" s="264"/>
      <c r="R11" s="279"/>
    </row>
    <row r="12" spans="1:18" ht="12.75" customHeight="1">
      <c r="A12" s="284"/>
      <c r="B12" s="281"/>
      <c r="C12" s="236"/>
      <c r="D12" s="229"/>
      <c r="E12" s="229"/>
      <c r="F12" s="229"/>
      <c r="G12" s="229"/>
      <c r="H12" s="218"/>
      <c r="I12" s="204"/>
      <c r="J12" s="284"/>
      <c r="K12" s="281"/>
      <c r="L12" s="244"/>
      <c r="M12" s="229"/>
      <c r="N12" s="229"/>
      <c r="O12" s="229"/>
      <c r="P12" s="229"/>
      <c r="Q12" s="218"/>
      <c r="R12" s="204"/>
    </row>
    <row r="13" spans="1:18" ht="12.75" customHeight="1">
      <c r="A13" s="284"/>
      <c r="B13" s="281">
        <v>13</v>
      </c>
      <c r="C13" s="235" t="str">
        <f>VLOOKUP(B13,'пр.взв.'!B7:E70,2,FALSE)</f>
        <v>Гоголев Дмитрий Андреевич</v>
      </c>
      <c r="D13" s="212" t="str">
        <f>VLOOKUP(B13,'пр.взв.'!B7:F112,3,FALSE)</f>
        <v>02.03.1995,кмс</v>
      </c>
      <c r="E13" s="212" t="str">
        <f>VLOOKUP(B13,'пр.взв.'!B7:G112,4,FALSE)</f>
        <v>ПФО</v>
      </c>
      <c r="F13" s="230"/>
      <c r="G13" s="230"/>
      <c r="H13" s="205"/>
      <c r="I13" s="205"/>
      <c r="J13" s="284"/>
      <c r="K13" s="281">
        <v>14</v>
      </c>
      <c r="L13" s="245" t="str">
        <f>VLOOKUP(K13,'пр.взв.'!B7:E70,2,FALSE)</f>
        <v>Сучков Александр Андреевич</v>
      </c>
      <c r="M13" s="212" t="str">
        <f>VLOOKUP(K13,'пр.взв.'!B7:F112,3,FALSE)</f>
        <v>08.07.1997,кмс</v>
      </c>
      <c r="N13" s="212" t="str">
        <f>VLOOKUP(K13,'пр.взв.'!B7:G112,4,FALSE)</f>
        <v>ЦФО</v>
      </c>
      <c r="O13" s="230"/>
      <c r="P13" s="230"/>
      <c r="Q13" s="205"/>
      <c r="R13" s="205"/>
    </row>
    <row r="14" spans="1:18" ht="13.5" customHeight="1" thickBot="1">
      <c r="A14" s="287"/>
      <c r="B14" s="286"/>
      <c r="C14" s="251"/>
      <c r="D14" s="248"/>
      <c r="E14" s="248"/>
      <c r="F14" s="249"/>
      <c r="G14" s="249"/>
      <c r="H14" s="180"/>
      <c r="I14" s="180"/>
      <c r="J14" s="287"/>
      <c r="K14" s="291"/>
      <c r="L14" s="256"/>
      <c r="M14" s="248"/>
      <c r="N14" s="248"/>
      <c r="O14" s="249"/>
      <c r="P14" s="249"/>
      <c r="Q14" s="180"/>
      <c r="R14" s="180"/>
    </row>
    <row r="15" spans="1:18" ht="12.75" customHeight="1">
      <c r="A15" s="283">
        <v>3</v>
      </c>
      <c r="B15" s="290">
        <v>3</v>
      </c>
      <c r="C15" s="261" t="str">
        <f>VLOOKUP(B15,'пр.взв.'!B7:E70,2,FALSE)</f>
        <v>Макаров Александр Сергеевич</v>
      </c>
      <c r="D15" s="237" t="str">
        <f>VLOOKUP(B15,'пр.взв.'!B7:F114,3,FALSE)</f>
        <v>06.05.1995, кмс</v>
      </c>
      <c r="E15" s="237" t="str">
        <f>VLOOKUP(B15,'пр.взв.'!B7:G114,4,FALSE)</f>
        <v>ПФО</v>
      </c>
      <c r="F15" s="231"/>
      <c r="G15" s="238"/>
      <c r="H15" s="232"/>
      <c r="I15" s="210"/>
      <c r="J15" s="283">
        <v>7</v>
      </c>
      <c r="K15" s="290">
        <v>4</v>
      </c>
      <c r="L15" s="255" t="str">
        <f>VLOOKUP(K15,'пр.взв.'!B7:E70,2,FALSE)</f>
        <v>Романов Алексей Викторович</v>
      </c>
      <c r="M15" s="237" t="str">
        <f>VLOOKUP(K15,'пр.взв.'!B7:F114,3,FALSE)</f>
        <v>25.10.1996,1</v>
      </c>
      <c r="N15" s="237" t="str">
        <f>VLOOKUP(K15,'пр.взв.'!B7:G114,4,FALSE)</f>
        <v>ЦФО</v>
      </c>
      <c r="O15" s="231"/>
      <c r="P15" s="238"/>
      <c r="Q15" s="232"/>
      <c r="R15" s="210"/>
    </row>
    <row r="16" spans="1:18" ht="12.75" customHeight="1">
      <c r="A16" s="284"/>
      <c r="B16" s="281"/>
      <c r="C16" s="236"/>
      <c r="D16" s="229"/>
      <c r="E16" s="229"/>
      <c r="F16" s="229"/>
      <c r="G16" s="229"/>
      <c r="H16" s="218"/>
      <c r="I16" s="204"/>
      <c r="J16" s="284"/>
      <c r="K16" s="281"/>
      <c r="L16" s="244"/>
      <c r="M16" s="229"/>
      <c r="N16" s="229"/>
      <c r="O16" s="229"/>
      <c r="P16" s="229"/>
      <c r="Q16" s="218"/>
      <c r="R16" s="204"/>
    </row>
    <row r="17" spans="1:18" ht="12.75" customHeight="1">
      <c r="A17" s="284"/>
      <c r="B17" s="281">
        <v>11</v>
      </c>
      <c r="C17" s="235" t="str">
        <f>VLOOKUP(B17,'пр.взв.'!B7:E70,2,FALSE)</f>
        <v>Коммисаров Артем Геннальевич</v>
      </c>
      <c r="D17" s="212">
        <f>VLOOKUP(B17,'пр.взв.'!B7:F116,3,FALSE)</f>
        <v>35364</v>
      </c>
      <c r="E17" s="212" t="str">
        <f>VLOOKUP(B17,'пр.взв.'!B7:G116,4,FALSE)</f>
        <v>ЦФО</v>
      </c>
      <c r="F17" s="230"/>
      <c r="G17" s="230"/>
      <c r="H17" s="205"/>
      <c r="I17" s="205"/>
      <c r="J17" s="284"/>
      <c r="K17" s="281">
        <v>12</v>
      </c>
      <c r="L17" s="245" t="str">
        <f>VLOOKUP(K17,'пр.взв.'!B7:E70,2,FALSE)</f>
        <v>Пантелеев Сергей Анатольевич</v>
      </c>
      <c r="M17" s="212" t="str">
        <f>VLOOKUP(K17,'пр.взв.'!B7:F116,3,FALSE)</f>
        <v>28.04.1997,1</v>
      </c>
      <c r="N17" s="212" t="str">
        <f>VLOOKUP(K17,'пр.взв.'!B7:G116,4,FALSE)</f>
        <v>ЦФО</v>
      </c>
      <c r="O17" s="230"/>
      <c r="P17" s="230"/>
      <c r="Q17" s="205"/>
      <c r="R17" s="205"/>
    </row>
    <row r="18" spans="1:18" ht="13.5" customHeight="1" thickBot="1">
      <c r="A18" s="287"/>
      <c r="B18" s="286"/>
      <c r="C18" s="251"/>
      <c r="D18" s="248"/>
      <c r="E18" s="248"/>
      <c r="F18" s="249"/>
      <c r="G18" s="249"/>
      <c r="H18" s="180"/>
      <c r="I18" s="180"/>
      <c r="J18" s="287"/>
      <c r="K18" s="286"/>
      <c r="L18" s="256"/>
      <c r="M18" s="248"/>
      <c r="N18" s="248"/>
      <c r="O18" s="249"/>
      <c r="P18" s="249"/>
      <c r="Q18" s="180"/>
      <c r="R18" s="180"/>
    </row>
    <row r="19" spans="1:18" ht="12.75" customHeight="1">
      <c r="A19" s="283">
        <v>4</v>
      </c>
      <c r="B19" s="290">
        <v>7</v>
      </c>
      <c r="C19" s="247" t="str">
        <f>VLOOKUP(B19,'пр.взв.'!B7:E70,2,FALSE)</f>
        <v>Хоров Максим Юрьевич</v>
      </c>
      <c r="D19" s="237" t="str">
        <f>VLOOKUP(B19,'пр.взв.'!B7:F118,3,FALSE)</f>
        <v>18.04.1996,1</v>
      </c>
      <c r="E19" s="237" t="str">
        <f>VLOOKUP(B19,'пр.взв.'!B7:G118,4,FALSE)</f>
        <v>ЦФО</v>
      </c>
      <c r="F19" s="229"/>
      <c r="G19" s="288"/>
      <c r="H19" s="218"/>
      <c r="I19" s="212"/>
      <c r="J19" s="283">
        <v>8</v>
      </c>
      <c r="K19" s="289">
        <v>8</v>
      </c>
      <c r="L19" s="243" t="str">
        <f>VLOOKUP(K19,'пр.взв.'!B7:E70,2,FALSE)</f>
        <v>Тарасов Евгений Игоревич</v>
      </c>
      <c r="M19" s="237" t="str">
        <f>VLOOKUP(K19,'пр.взв.'!B7:F118,3,FALSE)</f>
        <v>28.01.1995,кмс</v>
      </c>
      <c r="N19" s="237" t="str">
        <f>VLOOKUP(K19,'пр.взв.'!B7:G118,4,FALSE)</f>
        <v>ЦФО</v>
      </c>
      <c r="O19" s="229"/>
      <c r="P19" s="288"/>
      <c r="Q19" s="218"/>
      <c r="R19" s="212"/>
    </row>
    <row r="20" spans="1:18" ht="12.75" customHeight="1">
      <c r="A20" s="284"/>
      <c r="B20" s="281"/>
      <c r="C20" s="236"/>
      <c r="D20" s="229"/>
      <c r="E20" s="229"/>
      <c r="F20" s="229"/>
      <c r="G20" s="229"/>
      <c r="H20" s="218"/>
      <c r="I20" s="204"/>
      <c r="J20" s="284"/>
      <c r="K20" s="281"/>
      <c r="L20" s="244"/>
      <c r="M20" s="229"/>
      <c r="N20" s="229"/>
      <c r="O20" s="229"/>
      <c r="P20" s="229"/>
      <c r="Q20" s="218"/>
      <c r="R20" s="204"/>
    </row>
    <row r="21" spans="1:18" ht="12.75" customHeight="1">
      <c r="A21" s="284"/>
      <c r="B21" s="281">
        <v>15</v>
      </c>
      <c r="C21" s="235" t="str">
        <f>VLOOKUP(B21,'пр.взв.'!B7:E70,2,FALSE)</f>
        <v>Сидоров Андрей</v>
      </c>
      <c r="D21" s="212">
        <f>VLOOKUP(B21,'пр.взв.'!B7:F120,3,FALSE)</f>
        <v>1996.1</v>
      </c>
      <c r="E21" s="212" t="str">
        <f>VLOOKUP(B21,'пр.взв.'!B7:G120,4,FALSE)</f>
        <v>ЦФО</v>
      </c>
      <c r="F21" s="230"/>
      <c r="G21" s="230"/>
      <c r="H21" s="205"/>
      <c r="I21" s="205"/>
      <c r="J21" s="284"/>
      <c r="K21" s="281">
        <v>16</v>
      </c>
      <c r="L21" s="245" t="str">
        <f>VLOOKUP(K21,'пр.взв.'!B7:E70,2,FALSE)</f>
        <v>Григорян Сурик Арташович</v>
      </c>
      <c r="M21" s="212">
        <f>VLOOKUP(K21,'пр.взв.'!B7:F120,3,FALSE)</f>
        <v>35397</v>
      </c>
      <c r="N21" s="212" t="str">
        <f>VLOOKUP(K21,'пр.взв.'!B7:G120,4,FALSE)</f>
        <v>ЦФО</v>
      </c>
      <c r="O21" s="230"/>
      <c r="P21" s="230"/>
      <c r="Q21" s="205"/>
      <c r="R21" s="205"/>
    </row>
    <row r="22" spans="1:18" ht="12.75" customHeight="1">
      <c r="A22" s="285"/>
      <c r="B22" s="281"/>
      <c r="C22" s="236"/>
      <c r="D22" s="229"/>
      <c r="E22" s="229"/>
      <c r="F22" s="231"/>
      <c r="G22" s="231"/>
      <c r="H22" s="210"/>
      <c r="I22" s="210"/>
      <c r="J22" s="285"/>
      <c r="K22" s="281"/>
      <c r="L22" s="244"/>
      <c r="M22" s="229"/>
      <c r="N22" s="229"/>
      <c r="O22" s="231"/>
      <c r="P22" s="231"/>
      <c r="Q22" s="210"/>
      <c r="R22" s="210"/>
    </row>
    <row r="24" spans="2:18" ht="16.5" thickBot="1">
      <c r="B24" s="107" t="s">
        <v>36</v>
      </c>
      <c r="C24" s="109" t="s">
        <v>42</v>
      </c>
      <c r="D24" s="108" t="s">
        <v>40</v>
      </c>
      <c r="E24" s="109"/>
      <c r="F24" s="107" t="str">
        <f>B2</f>
        <v>в.к. 56    кг</v>
      </c>
      <c r="G24" s="109"/>
      <c r="H24" s="109"/>
      <c r="I24" s="109"/>
      <c r="J24" s="109"/>
      <c r="K24" s="107" t="s">
        <v>1</v>
      </c>
      <c r="L24" s="109" t="s">
        <v>42</v>
      </c>
      <c r="M24" s="108" t="s">
        <v>40</v>
      </c>
      <c r="N24" s="109"/>
      <c r="O24" s="107" t="str">
        <f>K2</f>
        <v>в.к. 56    кг</v>
      </c>
      <c r="P24" s="109"/>
      <c r="Q24" s="109"/>
      <c r="R24" s="109"/>
    </row>
    <row r="25" spans="1:18" ht="12.75" customHeight="1">
      <c r="A25" s="269" t="s">
        <v>43</v>
      </c>
      <c r="B25" s="271" t="s">
        <v>4</v>
      </c>
      <c r="C25" s="265" t="s">
        <v>5</v>
      </c>
      <c r="D25" s="265" t="s">
        <v>14</v>
      </c>
      <c r="E25" s="265" t="s">
        <v>15</v>
      </c>
      <c r="F25" s="265" t="s">
        <v>16</v>
      </c>
      <c r="G25" s="267" t="s">
        <v>44</v>
      </c>
      <c r="H25" s="257" t="s">
        <v>45</v>
      </c>
      <c r="I25" s="259" t="s">
        <v>18</v>
      </c>
      <c r="J25" s="269" t="s">
        <v>43</v>
      </c>
      <c r="K25" s="271" t="s">
        <v>4</v>
      </c>
      <c r="L25" s="265" t="s">
        <v>5</v>
      </c>
      <c r="M25" s="265" t="s">
        <v>14</v>
      </c>
      <c r="N25" s="265" t="s">
        <v>15</v>
      </c>
      <c r="O25" s="265" t="s">
        <v>16</v>
      </c>
      <c r="P25" s="267" t="s">
        <v>44</v>
      </c>
      <c r="Q25" s="257" t="s">
        <v>45</v>
      </c>
      <c r="R25" s="259" t="s">
        <v>18</v>
      </c>
    </row>
    <row r="26" spans="1:18" ht="13.5" customHeight="1" thickBot="1">
      <c r="A26" s="270"/>
      <c r="B26" s="272" t="s">
        <v>37</v>
      </c>
      <c r="C26" s="266"/>
      <c r="D26" s="266"/>
      <c r="E26" s="266"/>
      <c r="F26" s="266"/>
      <c r="G26" s="268"/>
      <c r="H26" s="258"/>
      <c r="I26" s="260" t="s">
        <v>38</v>
      </c>
      <c r="J26" s="270"/>
      <c r="K26" s="272" t="s">
        <v>37</v>
      </c>
      <c r="L26" s="266"/>
      <c r="M26" s="266"/>
      <c r="N26" s="266"/>
      <c r="O26" s="266"/>
      <c r="P26" s="268"/>
      <c r="Q26" s="258"/>
      <c r="R26" s="260" t="s">
        <v>38</v>
      </c>
    </row>
    <row r="27" spans="1:18" ht="12.75">
      <c r="A27" s="283">
        <v>1</v>
      </c>
      <c r="B27" s="282">
        <f>'пр.хода'!E8</f>
        <v>1</v>
      </c>
      <c r="C27" s="261" t="str">
        <f>VLOOKUP(B27,'пр.взв.'!B1:E82,2,FALSE)</f>
        <v>Кривенцев Александр Владимирович</v>
      </c>
      <c r="D27" s="237" t="str">
        <f>VLOOKUP(B27,'пр.взв.'!B1:F126,3,FALSE)</f>
        <v>12.07.1995,1</v>
      </c>
      <c r="E27" s="237" t="str">
        <f>VLOOKUP(B27,'пр.взв.'!B1:G126,4,FALSE)</f>
        <v>ЦФО</v>
      </c>
      <c r="F27" s="262"/>
      <c r="G27" s="263"/>
      <c r="H27" s="264"/>
      <c r="I27" s="252"/>
      <c r="J27" s="246">
        <v>5</v>
      </c>
      <c r="K27" s="282">
        <f>'пр.хода'!Q8</f>
        <v>10</v>
      </c>
      <c r="L27" s="255" t="str">
        <f>VLOOKUP(K27,'пр.взв.'!B1:E82,2,FALSE)</f>
        <v>Патеев Дмитрий Васильевич</v>
      </c>
      <c r="M27" s="237" t="str">
        <f>VLOOKUP(K27,'пр.взв.'!B1:F126,3,FALSE)</f>
        <v>28.05.1995, кмс</v>
      </c>
      <c r="N27" s="237" t="str">
        <f>VLOOKUP(K27,'пр.взв.'!B1:G126,4,FALSE)</f>
        <v>ПФО</v>
      </c>
      <c r="O27" s="262"/>
      <c r="P27" s="263"/>
      <c r="Q27" s="264"/>
      <c r="R27" s="252"/>
    </row>
    <row r="28" spans="1:18" ht="12.75">
      <c r="A28" s="284"/>
      <c r="B28" s="281"/>
      <c r="C28" s="236"/>
      <c r="D28" s="229"/>
      <c r="E28" s="229"/>
      <c r="F28" s="229"/>
      <c r="G28" s="229"/>
      <c r="H28" s="218"/>
      <c r="I28" s="204"/>
      <c r="J28" s="239"/>
      <c r="K28" s="281"/>
      <c r="L28" s="244"/>
      <c r="M28" s="229"/>
      <c r="N28" s="229"/>
      <c r="O28" s="229"/>
      <c r="P28" s="229"/>
      <c r="Q28" s="218"/>
      <c r="R28" s="204"/>
    </row>
    <row r="29" spans="1:18" ht="12.75">
      <c r="A29" s="284"/>
      <c r="B29" s="280">
        <f>'пр.хода'!E12</f>
        <v>5</v>
      </c>
      <c r="C29" s="235" t="str">
        <f>VLOOKUP(B29,'пр.взв.'!B1:E82,2,FALSE)</f>
        <v>Якимов Степан Юрьевич</v>
      </c>
      <c r="D29" s="212" t="str">
        <f>VLOOKUP(B29,'пр.взв.'!B1:F128,3,FALSE)</f>
        <v>25.02.1996,кмс</v>
      </c>
      <c r="E29" s="212" t="str">
        <f>VLOOKUP(B29,'пр.взв.'!B1:G128,4,FALSE)</f>
        <v>ЦФО</v>
      </c>
      <c r="F29" s="230"/>
      <c r="G29" s="230"/>
      <c r="H29" s="205"/>
      <c r="I29" s="205"/>
      <c r="J29" s="239"/>
      <c r="K29" s="280">
        <f>'пр.хода'!Q12</f>
        <v>6</v>
      </c>
      <c r="L29" s="245" t="str">
        <f>VLOOKUP(K29,'пр.взв.'!B1:E82,2,FALSE)</f>
        <v>Мыслев Андрей Иванович</v>
      </c>
      <c r="M29" s="212" t="str">
        <f>VLOOKUP(K29,'пр.взв.'!B1:F128,3,FALSE)</f>
        <v>17.07.1996,1</v>
      </c>
      <c r="N29" s="212" t="str">
        <f>VLOOKUP(K29,'пр.взв.'!B1:G128,4,FALSE)</f>
        <v>ЦФО</v>
      </c>
      <c r="O29" s="230"/>
      <c r="P29" s="230"/>
      <c r="Q29" s="205"/>
      <c r="R29" s="205"/>
    </row>
    <row r="30" spans="1:18" ht="13.5" thickBot="1">
      <c r="A30" s="287"/>
      <c r="B30" s="286"/>
      <c r="C30" s="251"/>
      <c r="D30" s="248"/>
      <c r="E30" s="248"/>
      <c r="F30" s="249"/>
      <c r="G30" s="249"/>
      <c r="H30" s="180"/>
      <c r="I30" s="180"/>
      <c r="J30" s="253"/>
      <c r="K30" s="286"/>
      <c r="L30" s="256"/>
      <c r="M30" s="248"/>
      <c r="N30" s="248"/>
      <c r="O30" s="249"/>
      <c r="P30" s="249"/>
      <c r="Q30" s="180"/>
      <c r="R30" s="180"/>
    </row>
    <row r="31" spans="1:18" ht="12.75">
      <c r="A31" s="283">
        <v>2</v>
      </c>
      <c r="B31" s="282">
        <f>'пр.хода'!E16</f>
        <v>3</v>
      </c>
      <c r="C31" s="247" t="str">
        <f>VLOOKUP(B31,'пр.взв.'!B1:E82,2,FALSE)</f>
        <v>Макаров Александр Сергеевич</v>
      </c>
      <c r="D31" s="237" t="str">
        <f>VLOOKUP(B31,'пр.взв.'!B1:F130,3,FALSE)</f>
        <v>06.05.1995, кмс</v>
      </c>
      <c r="E31" s="237" t="str">
        <f>VLOOKUP(B31,'пр.взв.'!B1:G130,4,FALSE)</f>
        <v>ПФО</v>
      </c>
      <c r="F31" s="262"/>
      <c r="G31" s="263"/>
      <c r="H31" s="264"/>
      <c r="I31" s="279"/>
      <c r="J31" s="246">
        <v>6</v>
      </c>
      <c r="K31" s="282">
        <f>'пр.хода'!Q16</f>
        <v>4</v>
      </c>
      <c r="L31" s="243" t="str">
        <f>VLOOKUP(K31,'пр.взв.'!B1:E82,2,FALSE)</f>
        <v>Романов Алексей Викторович</v>
      </c>
      <c r="M31" s="237" t="str">
        <f>VLOOKUP(K31,'пр.взв.'!B1:F130,3,FALSE)</f>
        <v>25.10.1996,1</v>
      </c>
      <c r="N31" s="237" t="str">
        <f>VLOOKUP(K31,'пр.взв.'!B1:G130,4,FALSE)</f>
        <v>ЦФО</v>
      </c>
      <c r="O31" s="262"/>
      <c r="P31" s="263"/>
      <c r="Q31" s="264"/>
      <c r="R31" s="279"/>
    </row>
    <row r="32" spans="1:18" ht="12.75">
      <c r="A32" s="284"/>
      <c r="B32" s="281"/>
      <c r="C32" s="236"/>
      <c r="D32" s="229"/>
      <c r="E32" s="229"/>
      <c r="F32" s="229"/>
      <c r="G32" s="229"/>
      <c r="H32" s="218"/>
      <c r="I32" s="204"/>
      <c r="J32" s="239"/>
      <c r="K32" s="281"/>
      <c r="L32" s="244"/>
      <c r="M32" s="229"/>
      <c r="N32" s="229"/>
      <c r="O32" s="229"/>
      <c r="P32" s="229"/>
      <c r="Q32" s="218"/>
      <c r="R32" s="204"/>
    </row>
    <row r="33" spans="1:18" ht="12.75">
      <c r="A33" s="284"/>
      <c r="B33" s="280">
        <f>'пр.хода'!E20</f>
        <v>15</v>
      </c>
      <c r="C33" s="235" t="str">
        <f>VLOOKUP(B33,'пр.взв.'!B1:E82,2,FALSE)</f>
        <v>Сидоров Андрей</v>
      </c>
      <c r="D33" s="212">
        <f>VLOOKUP(B33,'пр.взв.'!B1:F132,3,FALSE)</f>
        <v>1996.1</v>
      </c>
      <c r="E33" s="212" t="str">
        <f>VLOOKUP(B33,'пр.взв.'!B1:G132,4,FALSE)</f>
        <v>ЦФО</v>
      </c>
      <c r="F33" s="230"/>
      <c r="G33" s="230"/>
      <c r="H33" s="205"/>
      <c r="I33" s="205"/>
      <c r="J33" s="239"/>
      <c r="K33" s="280">
        <f>'пр.хода'!Q20</f>
        <v>8</v>
      </c>
      <c r="L33" s="245" t="str">
        <f>VLOOKUP(K33,'пр.взв.'!B1:E82,2,FALSE)</f>
        <v>Тарасов Евгений Игоревич</v>
      </c>
      <c r="M33" s="212" t="str">
        <f>VLOOKUP(K33,'пр.взв.'!B1:F132,3,FALSE)</f>
        <v>28.01.1995,кмс</v>
      </c>
      <c r="N33" s="212" t="str">
        <f>VLOOKUP(K33,'пр.взв.'!B1:G132,4,FALSE)</f>
        <v>ЦФО</v>
      </c>
      <c r="O33" s="230"/>
      <c r="P33" s="230"/>
      <c r="Q33" s="205"/>
      <c r="R33" s="205"/>
    </row>
    <row r="34" spans="1:18" ht="12.75">
      <c r="A34" s="285"/>
      <c r="B34" s="281"/>
      <c r="C34" s="236"/>
      <c r="D34" s="229"/>
      <c r="E34" s="229"/>
      <c r="F34" s="231"/>
      <c r="G34" s="231"/>
      <c r="H34" s="210"/>
      <c r="I34" s="210"/>
      <c r="J34" s="240"/>
      <c r="K34" s="281"/>
      <c r="L34" s="244"/>
      <c r="M34" s="229"/>
      <c r="N34" s="229"/>
      <c r="O34" s="231"/>
      <c r="P34" s="231"/>
      <c r="Q34" s="210"/>
      <c r="R34" s="210"/>
    </row>
    <row r="36" spans="2:18" ht="16.5" thickBot="1">
      <c r="B36" s="107" t="s">
        <v>36</v>
      </c>
      <c r="C36" s="111" t="s">
        <v>46</v>
      </c>
      <c r="D36" s="111"/>
      <c r="E36" s="111"/>
      <c r="F36" s="114" t="str">
        <f>'пр.взв.'!D4</f>
        <v>в.к.    65    кг.</v>
      </c>
      <c r="G36" s="111"/>
      <c r="H36" s="111"/>
      <c r="I36" s="111"/>
      <c r="J36" s="110"/>
      <c r="K36" s="107" t="s">
        <v>1</v>
      </c>
      <c r="L36" s="111" t="s">
        <v>46</v>
      </c>
      <c r="M36" s="111"/>
      <c r="N36" s="111"/>
      <c r="O36" s="107" t="str">
        <f>'пр.взв.'!D4</f>
        <v>в.к.    65    кг.</v>
      </c>
      <c r="P36" s="111"/>
      <c r="Q36" s="111"/>
      <c r="R36" s="111"/>
    </row>
    <row r="37" spans="1:18" ht="12.75" customHeight="1">
      <c r="A37" s="269" t="s">
        <v>43</v>
      </c>
      <c r="B37" s="271" t="s">
        <v>4</v>
      </c>
      <c r="C37" s="265" t="s">
        <v>5</v>
      </c>
      <c r="D37" s="265" t="s">
        <v>14</v>
      </c>
      <c r="E37" s="265" t="s">
        <v>15</v>
      </c>
      <c r="F37" s="265" t="s">
        <v>16</v>
      </c>
      <c r="G37" s="267" t="s">
        <v>44</v>
      </c>
      <c r="H37" s="257" t="s">
        <v>45</v>
      </c>
      <c r="I37" s="259" t="s">
        <v>18</v>
      </c>
      <c r="J37" s="269" t="s">
        <v>43</v>
      </c>
      <c r="K37" s="271" t="s">
        <v>4</v>
      </c>
      <c r="L37" s="265" t="s">
        <v>5</v>
      </c>
      <c r="M37" s="265" t="s">
        <v>14</v>
      </c>
      <c r="N37" s="265" t="s">
        <v>15</v>
      </c>
      <c r="O37" s="265" t="s">
        <v>16</v>
      </c>
      <c r="P37" s="267" t="s">
        <v>44</v>
      </c>
      <c r="Q37" s="257" t="s">
        <v>45</v>
      </c>
      <c r="R37" s="259" t="s">
        <v>18</v>
      </c>
    </row>
    <row r="38" spans="1:18" ht="13.5" customHeight="1" thickBot="1">
      <c r="A38" s="270"/>
      <c r="B38" s="272" t="s">
        <v>37</v>
      </c>
      <c r="C38" s="266"/>
      <c r="D38" s="266"/>
      <c r="E38" s="266"/>
      <c r="F38" s="266"/>
      <c r="G38" s="268"/>
      <c r="H38" s="258"/>
      <c r="I38" s="260" t="s">
        <v>38</v>
      </c>
      <c r="J38" s="270"/>
      <c r="K38" s="272" t="s">
        <v>37</v>
      </c>
      <c r="L38" s="266"/>
      <c r="M38" s="266"/>
      <c r="N38" s="266"/>
      <c r="O38" s="266"/>
      <c r="P38" s="268"/>
      <c r="Q38" s="258"/>
      <c r="R38" s="260" t="s">
        <v>38</v>
      </c>
    </row>
    <row r="39" spans="1:18" ht="12.75">
      <c r="A39" s="275">
        <v>1</v>
      </c>
      <c r="B39" s="278">
        <f>'пр.хода'!G10</f>
        <v>1</v>
      </c>
      <c r="C39" s="247" t="str">
        <f>VLOOKUP(B39,'пр.взв.'!B2:E90,2,FALSE)</f>
        <v>Кривенцев Александр Владимирович</v>
      </c>
      <c r="D39" s="237" t="str">
        <f>VLOOKUP(B39,'пр.взв.'!B2:F138,3,FALSE)</f>
        <v>12.07.1995,1</v>
      </c>
      <c r="E39" s="237" t="str">
        <f>VLOOKUP(B39,'пр.взв.'!B2:G138,4,FALSE)</f>
        <v>ЦФО</v>
      </c>
      <c r="F39" s="231"/>
      <c r="G39" s="238"/>
      <c r="H39" s="232"/>
      <c r="I39" s="210"/>
      <c r="J39" s="275">
        <v>2</v>
      </c>
      <c r="K39" s="278">
        <f>'пр.хода'!O10</f>
        <v>10</v>
      </c>
      <c r="L39" s="243" t="str">
        <f>VLOOKUP(K39,'пр.взв.'!B2:E90,2,FALSE)</f>
        <v>Патеев Дмитрий Васильевич</v>
      </c>
      <c r="M39" s="237" t="str">
        <f>VLOOKUP(K39,'пр.взв.'!B2:F138,3,FALSE)</f>
        <v>28.05.1995, кмс</v>
      </c>
      <c r="N39" s="237" t="str">
        <f>VLOOKUP(K39,'пр.взв.'!B2:G138,4,FALSE)</f>
        <v>ПФО</v>
      </c>
      <c r="O39" s="231"/>
      <c r="P39" s="238"/>
      <c r="Q39" s="232"/>
      <c r="R39" s="210"/>
    </row>
    <row r="40" spans="1:18" ht="12.75">
      <c r="A40" s="276"/>
      <c r="B40" s="242"/>
      <c r="C40" s="236"/>
      <c r="D40" s="229"/>
      <c r="E40" s="229"/>
      <c r="F40" s="229"/>
      <c r="G40" s="229"/>
      <c r="H40" s="218"/>
      <c r="I40" s="204"/>
      <c r="J40" s="276"/>
      <c r="K40" s="242"/>
      <c r="L40" s="244"/>
      <c r="M40" s="229"/>
      <c r="N40" s="229"/>
      <c r="O40" s="229"/>
      <c r="P40" s="229"/>
      <c r="Q40" s="218"/>
      <c r="R40" s="204"/>
    </row>
    <row r="41" spans="1:18" ht="12.75">
      <c r="A41" s="276"/>
      <c r="B41" s="274">
        <f>'пр.хода'!G18</f>
        <v>3</v>
      </c>
      <c r="C41" s="235" t="str">
        <f>VLOOKUP(B41,'пр.взв.'!B2:E90,2,FALSE)</f>
        <v>Макаров Александр Сергеевич</v>
      </c>
      <c r="D41" s="212" t="str">
        <f>VLOOKUP(B41,'пр.взв.'!B2:F140,3,FALSE)</f>
        <v>06.05.1995, кмс</v>
      </c>
      <c r="E41" s="212" t="str">
        <f>VLOOKUP(B41,'пр.взв.'!B2:G140,4,FALSE)</f>
        <v>ПФО</v>
      </c>
      <c r="F41" s="230"/>
      <c r="G41" s="230"/>
      <c r="H41" s="205"/>
      <c r="I41" s="205"/>
      <c r="J41" s="276"/>
      <c r="K41" s="274">
        <f>'пр.хода'!O18</f>
        <v>8</v>
      </c>
      <c r="L41" s="245" t="str">
        <f>VLOOKUP(K41,'пр.взв.'!B2:E90,2,FALSE)</f>
        <v>Тарасов Евгений Игоревич</v>
      </c>
      <c r="M41" s="212" t="str">
        <f>VLOOKUP(K41,'пр.взв.'!B2:F140,3,FALSE)</f>
        <v>28.01.1995,кмс</v>
      </c>
      <c r="N41" s="212" t="str">
        <f>VLOOKUP(K41,'пр.взв.'!B2:G140,4,FALSE)</f>
        <v>ЦФО</v>
      </c>
      <c r="O41" s="230"/>
      <c r="P41" s="230"/>
      <c r="Q41" s="205"/>
      <c r="R41" s="205"/>
    </row>
    <row r="42" spans="1:18" ht="12.75">
      <c r="A42" s="277"/>
      <c r="B42" s="234"/>
      <c r="C42" s="236"/>
      <c r="D42" s="229"/>
      <c r="E42" s="229"/>
      <c r="F42" s="231"/>
      <c r="G42" s="231"/>
      <c r="H42" s="210"/>
      <c r="I42" s="210"/>
      <c r="J42" s="277"/>
      <c r="K42" s="234"/>
      <c r="L42" s="244"/>
      <c r="M42" s="229"/>
      <c r="N42" s="229"/>
      <c r="O42" s="231"/>
      <c r="P42" s="231"/>
      <c r="Q42" s="210"/>
      <c r="R42" s="210"/>
    </row>
    <row r="44" spans="1:18" ht="15">
      <c r="A44" s="273" t="s">
        <v>47</v>
      </c>
      <c r="B44" s="273"/>
      <c r="C44" s="273"/>
      <c r="D44" s="273"/>
      <c r="E44" s="273"/>
      <c r="F44" s="273"/>
      <c r="G44" s="273"/>
      <c r="H44" s="273"/>
      <c r="I44" s="273"/>
      <c r="J44" s="273" t="s">
        <v>48</v>
      </c>
      <c r="K44" s="273"/>
      <c r="L44" s="273"/>
      <c r="M44" s="273"/>
      <c r="N44" s="273"/>
      <c r="O44" s="273"/>
      <c r="P44" s="273"/>
      <c r="Q44" s="273"/>
      <c r="R44" s="273"/>
    </row>
    <row r="45" spans="2:18" ht="16.5" thickBot="1">
      <c r="B45" s="107" t="s">
        <v>36</v>
      </c>
      <c r="C45" s="112"/>
      <c r="D45" s="112"/>
      <c r="E45" s="112"/>
      <c r="F45" s="115" t="str">
        <f>F36</f>
        <v>в.к.    65    кг.</v>
      </c>
      <c r="G45" s="112"/>
      <c r="H45" s="112"/>
      <c r="I45" s="112"/>
      <c r="J45" s="71"/>
      <c r="K45" s="113" t="s">
        <v>1</v>
      </c>
      <c r="L45" s="112"/>
      <c r="M45" s="112"/>
      <c r="N45" s="112"/>
      <c r="O45" s="115" t="str">
        <f>O36</f>
        <v>в.к.    65    кг.</v>
      </c>
      <c r="P45" s="110"/>
      <c r="Q45" s="110"/>
      <c r="R45" s="110"/>
    </row>
    <row r="46" spans="1:18" ht="12.75" customHeight="1">
      <c r="A46" s="269" t="s">
        <v>43</v>
      </c>
      <c r="B46" s="271" t="s">
        <v>4</v>
      </c>
      <c r="C46" s="265" t="s">
        <v>5</v>
      </c>
      <c r="D46" s="265" t="s">
        <v>14</v>
      </c>
      <c r="E46" s="265" t="s">
        <v>15</v>
      </c>
      <c r="F46" s="265" t="s">
        <v>16</v>
      </c>
      <c r="G46" s="267" t="s">
        <v>44</v>
      </c>
      <c r="H46" s="257" t="s">
        <v>45</v>
      </c>
      <c r="I46" s="259" t="s">
        <v>18</v>
      </c>
      <c r="J46" s="269" t="s">
        <v>43</v>
      </c>
      <c r="K46" s="271" t="s">
        <v>4</v>
      </c>
      <c r="L46" s="265" t="s">
        <v>5</v>
      </c>
      <c r="M46" s="265" t="s">
        <v>14</v>
      </c>
      <c r="N46" s="265" t="s">
        <v>15</v>
      </c>
      <c r="O46" s="265" t="s">
        <v>16</v>
      </c>
      <c r="P46" s="267" t="s">
        <v>44</v>
      </c>
      <c r="Q46" s="257" t="s">
        <v>45</v>
      </c>
      <c r="R46" s="259" t="s">
        <v>18</v>
      </c>
    </row>
    <row r="47" spans="1:18" ht="13.5" customHeight="1" thickBot="1">
      <c r="A47" s="270"/>
      <c r="B47" s="272" t="s">
        <v>37</v>
      </c>
      <c r="C47" s="266"/>
      <c r="D47" s="266"/>
      <c r="E47" s="266"/>
      <c r="F47" s="266"/>
      <c r="G47" s="268"/>
      <c r="H47" s="258"/>
      <c r="I47" s="260" t="s">
        <v>38</v>
      </c>
      <c r="J47" s="270"/>
      <c r="K47" s="272" t="s">
        <v>37</v>
      </c>
      <c r="L47" s="266"/>
      <c r="M47" s="266"/>
      <c r="N47" s="266"/>
      <c r="O47" s="266"/>
      <c r="P47" s="268"/>
      <c r="Q47" s="258"/>
      <c r="R47" s="260" t="s">
        <v>38</v>
      </c>
    </row>
    <row r="48" spans="1:18" ht="12.75">
      <c r="A48" s="246">
        <v>1</v>
      </c>
      <c r="B48" s="241">
        <f>'пр.хода'!A25</f>
        <v>0</v>
      </c>
      <c r="C48" s="261" t="e">
        <f>VLOOKUP(B48,'пр.взв.'!B4:E103,2,FALSE)</f>
        <v>#N/A</v>
      </c>
      <c r="D48" s="237" t="e">
        <f>VLOOKUP(B48,'пр.взв.'!B4:F147,3,FALSE)</f>
        <v>#N/A</v>
      </c>
      <c r="E48" s="237" t="e">
        <f>VLOOKUP(B48,'пр.взв.'!B4:G147,4,FALSE)</f>
        <v>#N/A</v>
      </c>
      <c r="F48" s="262"/>
      <c r="G48" s="263"/>
      <c r="H48" s="264"/>
      <c r="I48" s="252"/>
      <c r="J48" s="246">
        <v>3</v>
      </c>
      <c r="K48" s="254">
        <f>'пр.хода'!I25</f>
        <v>0</v>
      </c>
      <c r="L48" s="255" t="e">
        <f>VLOOKUP(K48,'пр.взв.'!B4:E103,2,FALSE)</f>
        <v>#N/A</v>
      </c>
      <c r="M48" s="237" t="e">
        <f>VLOOKUP(K48,'пр.взв.'!B4:F147,3,FALSE)</f>
        <v>#N/A</v>
      </c>
      <c r="N48" s="237" t="e">
        <f>VLOOKUP(K48,'пр.взв.'!B4:G147,4,FALSE)</f>
        <v>#N/A</v>
      </c>
      <c r="O48" s="231"/>
      <c r="P48" s="238"/>
      <c r="Q48" s="232"/>
      <c r="R48" s="210"/>
    </row>
    <row r="49" spans="1:18" ht="12.75">
      <c r="A49" s="239"/>
      <c r="B49" s="242"/>
      <c r="C49" s="236"/>
      <c r="D49" s="229"/>
      <c r="E49" s="229"/>
      <c r="F49" s="229"/>
      <c r="G49" s="229"/>
      <c r="H49" s="218"/>
      <c r="I49" s="204"/>
      <c r="J49" s="239"/>
      <c r="K49" s="242"/>
      <c r="L49" s="244"/>
      <c r="M49" s="229"/>
      <c r="N49" s="229"/>
      <c r="O49" s="229"/>
      <c r="P49" s="229"/>
      <c r="Q49" s="218"/>
      <c r="R49" s="204"/>
    </row>
    <row r="50" spans="1:18" ht="12.75">
      <c r="A50" s="239"/>
      <c r="B50" s="233">
        <f>'пр.хода'!A27</f>
        <v>0</v>
      </c>
      <c r="C50" s="235" t="e">
        <f>VLOOKUP(B50,'пр.взв.'!B4:E103,2,FALSE)</f>
        <v>#N/A</v>
      </c>
      <c r="D50" s="212" t="e">
        <f>VLOOKUP(B50,'пр.взв.'!B4:F149,3,FALSE)</f>
        <v>#N/A</v>
      </c>
      <c r="E50" s="212" t="e">
        <f>VLOOKUP(B50,'пр.взв.'!B4:G149,4,FALSE)</f>
        <v>#N/A</v>
      </c>
      <c r="F50" s="230"/>
      <c r="G50" s="230"/>
      <c r="H50" s="205"/>
      <c r="I50" s="205"/>
      <c r="J50" s="239"/>
      <c r="K50" s="233">
        <f>'пр.хода'!I27</f>
        <v>0</v>
      </c>
      <c r="L50" s="245" t="e">
        <f>VLOOKUP(K50,'пр.взв.'!B4:E103,2,FALSE)</f>
        <v>#N/A</v>
      </c>
      <c r="M50" s="212" t="e">
        <f>VLOOKUP(K50,'пр.взв.'!B4:F149,3,FALSE)</f>
        <v>#N/A</v>
      </c>
      <c r="N50" s="212" t="e">
        <f>VLOOKUP(K50,'пр.взв.'!B4:G149,4,FALSE)</f>
        <v>#N/A</v>
      </c>
      <c r="O50" s="230"/>
      <c r="P50" s="230"/>
      <c r="Q50" s="205"/>
      <c r="R50" s="205"/>
    </row>
    <row r="51" spans="1:18" ht="13.5" thickBot="1">
      <c r="A51" s="240"/>
      <c r="B51" s="250"/>
      <c r="C51" s="251"/>
      <c r="D51" s="248"/>
      <c r="E51" s="248"/>
      <c r="F51" s="249"/>
      <c r="G51" s="249"/>
      <c r="H51" s="180"/>
      <c r="I51" s="180"/>
      <c r="J51" s="253"/>
      <c r="K51" s="250"/>
      <c r="L51" s="256"/>
      <c r="M51" s="248"/>
      <c r="N51" s="248"/>
      <c r="O51" s="249"/>
      <c r="P51" s="249"/>
      <c r="Q51" s="180"/>
      <c r="R51" s="180"/>
    </row>
    <row r="52" spans="1:18" ht="12.75">
      <c r="A52" s="246">
        <v>2</v>
      </c>
      <c r="B52" s="241">
        <f>'пр.хода'!A3</f>
        <v>0</v>
      </c>
      <c r="C52" s="247" t="e">
        <f>VLOOKUP(B52,'пр.взв.'!B4:E103,2,FALSE)</f>
        <v>#N/A</v>
      </c>
      <c r="D52" s="237" t="e">
        <f>VLOOKUP(B52,'пр.взв.'!B4:F151,3,FALSE)</f>
        <v>#N/A</v>
      </c>
      <c r="E52" s="237" t="e">
        <f>VLOOKUP(B52,'пр.взв.'!B4:G151,4,FALSE)</f>
        <v>#N/A</v>
      </c>
      <c r="F52" s="231"/>
      <c r="G52" s="238"/>
      <c r="H52" s="232"/>
      <c r="I52" s="210"/>
      <c r="J52" s="239">
        <v>4</v>
      </c>
      <c r="K52" s="241">
        <f>'пр.хода'!I31</f>
        <v>0</v>
      </c>
      <c r="L52" s="243" t="e">
        <f>VLOOKUP(K52,'пр.взв.'!B4:E103,2,FALSE)</f>
        <v>#N/A</v>
      </c>
      <c r="M52" s="237" t="e">
        <f>VLOOKUP(K52,'пр.взв.'!B4:F151,3,FALSE)</f>
        <v>#N/A</v>
      </c>
      <c r="N52" s="237" t="e">
        <f>VLOOKUP(K52,'пр.взв.'!B4:G151,4,FALSE)</f>
        <v>#N/A</v>
      </c>
      <c r="O52" s="231"/>
      <c r="P52" s="238"/>
      <c r="Q52" s="232"/>
      <c r="R52" s="210"/>
    </row>
    <row r="53" spans="1:18" ht="12.75">
      <c r="A53" s="239"/>
      <c r="B53" s="242"/>
      <c r="C53" s="236"/>
      <c r="D53" s="229"/>
      <c r="E53" s="229"/>
      <c r="F53" s="229"/>
      <c r="G53" s="229"/>
      <c r="H53" s="218"/>
      <c r="I53" s="204"/>
      <c r="J53" s="239"/>
      <c r="K53" s="242"/>
      <c r="L53" s="244"/>
      <c r="M53" s="229"/>
      <c r="N53" s="229"/>
      <c r="O53" s="229"/>
      <c r="P53" s="229"/>
      <c r="Q53" s="218"/>
      <c r="R53" s="204"/>
    </row>
    <row r="54" spans="1:18" ht="12.75">
      <c r="A54" s="239"/>
      <c r="B54" s="233">
        <f>'пр.хода'!A33</f>
        <v>0</v>
      </c>
      <c r="C54" s="235" t="e">
        <f>VLOOKUP(B54,'пр.взв.'!B4:E103,2,FALSE)</f>
        <v>#N/A</v>
      </c>
      <c r="D54" s="212" t="e">
        <f>VLOOKUP(B54,'пр.взв.'!B4:F153,3,FALSE)</f>
        <v>#N/A</v>
      </c>
      <c r="E54" s="212" t="e">
        <f>VLOOKUP(B54,'пр.взв.'!B4:G153,4,FALSE)</f>
        <v>#N/A</v>
      </c>
      <c r="F54" s="230"/>
      <c r="G54" s="230"/>
      <c r="H54" s="205"/>
      <c r="I54" s="205"/>
      <c r="J54" s="239"/>
      <c r="K54" s="233">
        <f>'пр.хода'!I33</f>
        <v>0</v>
      </c>
      <c r="L54" s="245" t="e">
        <f>VLOOKUP(K54,'пр.взв.'!B4:E103,2,FALSE)</f>
        <v>#N/A</v>
      </c>
      <c r="M54" s="212" t="e">
        <f>VLOOKUP(K54,'пр.взв.'!B4:F153,3,FALSE)</f>
        <v>#N/A</v>
      </c>
      <c r="N54" s="212" t="e">
        <f>VLOOKUP(K54,'пр.взв.'!B4:G153,4,FALSE)</f>
        <v>#N/A</v>
      </c>
      <c r="O54" s="230"/>
      <c r="P54" s="230"/>
      <c r="Q54" s="205"/>
      <c r="R54" s="205"/>
    </row>
    <row r="55" spans="1:18" ht="12.75">
      <c r="A55" s="240"/>
      <c r="B55" s="234"/>
      <c r="C55" s="236"/>
      <c r="D55" s="229"/>
      <c r="E55" s="229"/>
      <c r="F55" s="231"/>
      <c r="G55" s="231"/>
      <c r="H55" s="210"/>
      <c r="I55" s="210"/>
      <c r="J55" s="240"/>
      <c r="K55" s="234"/>
      <c r="L55" s="244"/>
      <c r="M55" s="229"/>
      <c r="N55" s="229"/>
      <c r="O55" s="231"/>
      <c r="P55" s="231"/>
      <c r="Q55" s="210"/>
      <c r="R55" s="210"/>
    </row>
    <row r="56" ht="13.5" thickBot="1"/>
    <row r="57" spans="1:18" ht="12.75">
      <c r="A57" s="269" t="s">
        <v>43</v>
      </c>
      <c r="B57" s="271" t="s">
        <v>4</v>
      </c>
      <c r="C57" s="265" t="s">
        <v>5</v>
      </c>
      <c r="D57" s="265" t="s">
        <v>14</v>
      </c>
      <c r="E57" s="265" t="s">
        <v>15</v>
      </c>
      <c r="F57" s="265" t="s">
        <v>16</v>
      </c>
      <c r="G57" s="267" t="s">
        <v>44</v>
      </c>
      <c r="H57" s="257" t="s">
        <v>45</v>
      </c>
      <c r="I57" s="259" t="s">
        <v>18</v>
      </c>
      <c r="J57" s="269" t="s">
        <v>43</v>
      </c>
      <c r="K57" s="296" t="s">
        <v>4</v>
      </c>
      <c r="L57" s="265" t="s">
        <v>5</v>
      </c>
      <c r="M57" s="265" t="s">
        <v>14</v>
      </c>
      <c r="N57" s="265" t="s">
        <v>15</v>
      </c>
      <c r="O57" s="265" t="s">
        <v>16</v>
      </c>
      <c r="P57" s="267" t="s">
        <v>44</v>
      </c>
      <c r="Q57" s="257" t="s">
        <v>45</v>
      </c>
      <c r="R57" s="259" t="s">
        <v>18</v>
      </c>
    </row>
    <row r="58" spans="1:18" ht="13.5" thickBot="1">
      <c r="A58" s="270"/>
      <c r="B58" s="272" t="s">
        <v>37</v>
      </c>
      <c r="C58" s="266"/>
      <c r="D58" s="266"/>
      <c r="E58" s="266"/>
      <c r="F58" s="266"/>
      <c r="G58" s="268"/>
      <c r="H58" s="258"/>
      <c r="I58" s="260" t="s">
        <v>38</v>
      </c>
      <c r="J58" s="270"/>
      <c r="K58" s="297" t="s">
        <v>37</v>
      </c>
      <c r="L58" s="266"/>
      <c r="M58" s="266"/>
      <c r="N58" s="266"/>
      <c r="O58" s="266"/>
      <c r="P58" s="268"/>
      <c r="Q58" s="258"/>
      <c r="R58" s="260" t="s">
        <v>38</v>
      </c>
    </row>
    <row r="59" spans="1:18" ht="12.75">
      <c r="A59" s="246">
        <v>1</v>
      </c>
      <c r="B59" s="278">
        <f>'пр.хода'!C26</f>
        <v>0</v>
      </c>
      <c r="C59" s="261" t="e">
        <f>VLOOKUP(B59,'пр.взв.'!B1:E114,2,FALSE)</f>
        <v>#N/A</v>
      </c>
      <c r="D59" s="237" t="e">
        <f>VLOOKUP(B59,'пр.взв.'!B1:F158,3,FALSE)</f>
        <v>#N/A</v>
      </c>
      <c r="E59" s="237" t="e">
        <f>VLOOKUP(B59,'пр.взв.'!B15:G158,4,FALSE)</f>
        <v>#N/A</v>
      </c>
      <c r="F59" s="262"/>
      <c r="G59" s="263"/>
      <c r="H59" s="264"/>
      <c r="I59" s="252"/>
      <c r="J59" s="246">
        <v>3</v>
      </c>
      <c r="K59" s="299">
        <f>'пр.хода'!M26</f>
        <v>0</v>
      </c>
      <c r="L59" s="255" t="e">
        <f>VLOOKUP(K59,'пр.взв.'!B1:E114,2,FALSE)</f>
        <v>#N/A</v>
      </c>
      <c r="M59" s="237" t="e">
        <f>VLOOKUP(K59,'пр.взв.'!B1:F158,3,FALSE)</f>
        <v>#N/A</v>
      </c>
      <c r="N59" s="237" t="e">
        <f>VLOOKUP(K59,'пр.взв.'!B1:G158,4,FALSE)</f>
        <v>#N/A</v>
      </c>
      <c r="O59" s="231"/>
      <c r="P59" s="238"/>
      <c r="Q59" s="232"/>
      <c r="R59" s="210"/>
    </row>
    <row r="60" spans="1:18" ht="12.75">
      <c r="A60" s="239"/>
      <c r="B60" s="298"/>
      <c r="C60" s="236"/>
      <c r="D60" s="229"/>
      <c r="E60" s="229"/>
      <c r="F60" s="229"/>
      <c r="G60" s="229"/>
      <c r="H60" s="218"/>
      <c r="I60" s="204"/>
      <c r="J60" s="239"/>
      <c r="K60" s="298"/>
      <c r="L60" s="244"/>
      <c r="M60" s="229"/>
      <c r="N60" s="229"/>
      <c r="O60" s="229"/>
      <c r="P60" s="229"/>
      <c r="Q60" s="218"/>
      <c r="R60" s="204"/>
    </row>
    <row r="61" spans="1:18" ht="12.75">
      <c r="A61" s="239"/>
      <c r="B61" s="274">
        <f>'пр.хода'!C32</f>
        <v>0</v>
      </c>
      <c r="C61" s="235" t="e">
        <f>VLOOKUP(B61,'пр.взв.'!B1:E114,2,FALSE)</f>
        <v>#N/A</v>
      </c>
      <c r="D61" s="212" t="e">
        <f>VLOOKUP(B61,'пр.взв.'!B15:F160,3,FALSE)</f>
        <v>#N/A</v>
      </c>
      <c r="E61" s="212" t="e">
        <f>VLOOKUP(B61,'пр.взв.'!B1:G160,4,FALSE)</f>
        <v>#N/A</v>
      </c>
      <c r="F61" s="230"/>
      <c r="G61" s="230"/>
      <c r="H61" s="205"/>
      <c r="I61" s="205"/>
      <c r="J61" s="239"/>
      <c r="K61" s="274">
        <f>'пр.хода'!M32</f>
        <v>0</v>
      </c>
      <c r="L61" s="245" t="e">
        <f>VLOOKUP(K61,'пр.взв.'!B1:E114,2,FALSE)</f>
        <v>#N/A</v>
      </c>
      <c r="M61" s="212" t="e">
        <f>VLOOKUP(K61,'пр.взв.'!B1:F160,3,FALSE)</f>
        <v>#N/A</v>
      </c>
      <c r="N61" s="212" t="e">
        <f>VLOOKUP(K61,'пр.взв.'!B1:G160,4,FALSE)</f>
        <v>#N/A</v>
      </c>
      <c r="O61" s="230"/>
      <c r="P61" s="230"/>
      <c r="Q61" s="205"/>
      <c r="R61" s="205"/>
    </row>
    <row r="62" spans="1:18" ht="13.5" thickBot="1">
      <c r="A62" s="240"/>
      <c r="B62" s="300"/>
      <c r="C62" s="251"/>
      <c r="D62" s="248"/>
      <c r="E62" s="248"/>
      <c r="F62" s="249"/>
      <c r="G62" s="249"/>
      <c r="H62" s="180"/>
      <c r="I62" s="180"/>
      <c r="J62" s="253"/>
      <c r="K62" s="300"/>
      <c r="L62" s="256"/>
      <c r="M62" s="248"/>
      <c r="N62" s="248"/>
      <c r="O62" s="249"/>
      <c r="P62" s="249"/>
      <c r="Q62" s="180"/>
      <c r="R62" s="180"/>
    </row>
  </sheetData>
  <sheetProtection/>
  <mergeCells count="436"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I5:I6"/>
    <mergeCell ref="J5:J6"/>
    <mergeCell ref="K5:K6"/>
    <mergeCell ref="L5:L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G11:G12"/>
    <mergeCell ref="H11:H12"/>
    <mergeCell ref="M9:M10"/>
    <mergeCell ref="N9:N10"/>
    <mergeCell ref="O9:O10"/>
    <mergeCell ref="P9:P10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1:Q12"/>
    <mergeCell ref="R11:R12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G19:G20"/>
    <mergeCell ref="H19:H20"/>
    <mergeCell ref="M17:M18"/>
    <mergeCell ref="N17:N18"/>
    <mergeCell ref="O17:O18"/>
    <mergeCell ref="P17:P18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19:Q20"/>
    <mergeCell ref="R19:R20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B29:B30"/>
    <mergeCell ref="C29:C30"/>
    <mergeCell ref="D29:D30"/>
    <mergeCell ref="E29:E30"/>
    <mergeCell ref="F29:F30"/>
    <mergeCell ref="G29:G30"/>
    <mergeCell ref="M29:M30"/>
    <mergeCell ref="N29:N30"/>
    <mergeCell ref="O29:O30"/>
    <mergeCell ref="P29:P30"/>
    <mergeCell ref="Q27:Q28"/>
    <mergeCell ref="R27:R28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P50:P51"/>
    <mergeCell ref="Q48:Q49"/>
    <mergeCell ref="R48:R49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3">
      <selection activeCell="F27" sqref="F2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7" t="str">
        <f>HYPERLINK('[1]реквизиты'!$A$2)</f>
        <v>Всероссийский турнир на призы С/К "Родной край-спорт" 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46"/>
      <c r="M1" s="46"/>
      <c r="N1" s="46"/>
      <c r="O1" s="46"/>
      <c r="P1" s="46"/>
    </row>
    <row r="2" spans="1:19" ht="12.75" customHeight="1">
      <c r="A2" s="302" t="str">
        <f>HYPERLINK('[1]реквизиты'!$A$3)</f>
        <v>17.09.2013 с/к "Родной край"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0" t="str">
        <f>HYPERLINK('пр.взв.'!D4)</f>
        <v>в.к.    65    кг.</v>
      </c>
      <c r="G3" s="48"/>
      <c r="H3" s="48"/>
      <c r="I3" s="48"/>
      <c r="J3" s="48"/>
      <c r="K3" s="48"/>
      <c r="L3" s="48"/>
    </row>
    <row r="4" spans="1:3" ht="16.5" thickBot="1">
      <c r="A4" s="301" t="s">
        <v>0</v>
      </c>
      <c r="B4" s="301"/>
      <c r="C4" s="5"/>
    </row>
    <row r="5" spans="1:13" ht="12.75" customHeight="1" thickBot="1">
      <c r="A5" s="303">
        <v>1</v>
      </c>
      <c r="B5" s="305" t="str">
        <f>VLOOKUP(A5,'пр.взв.'!B5:C36,2,FALSE)</f>
        <v>Кривенцев Александр Владимирович</v>
      </c>
      <c r="C5" s="305" t="str">
        <f>VLOOKUP(A5,'пр.взв.'!B5:F36,3,FALSE)</f>
        <v>12.07.1995,1</v>
      </c>
      <c r="D5" s="305" t="str">
        <f>VLOOKUP(A5,'пр.взв.'!B5:E36,4,FALSE)</f>
        <v>ЦФО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4"/>
      <c r="B6" s="306"/>
      <c r="C6" s="306"/>
      <c r="D6" s="30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4">
        <v>9</v>
      </c>
      <c r="B7" s="308" t="str">
        <f>VLOOKUP(A7,'пр.взв.'!B7:C38,2,FALSE)</f>
        <v>Овсепян Асатур Арманович</v>
      </c>
      <c r="C7" s="308" t="str">
        <f>VLOOKUP(A7,'пр.взв.'!B5:F36,3,FALSE)</f>
        <v>22.05.1995,кмс</v>
      </c>
      <c r="D7" s="308" t="str">
        <f>VLOOKUP(A7,'пр.взв.'!B5:F36,4,FALSE)</f>
        <v>УФО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7"/>
      <c r="B8" s="309"/>
      <c r="C8" s="309"/>
      <c r="D8" s="309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03">
        <v>5</v>
      </c>
      <c r="B9" s="305" t="str">
        <f>VLOOKUP(A9,'пр.взв.'!B9:C40,2,FALSE)</f>
        <v>Якимов Степан Юрьевич</v>
      </c>
      <c r="C9" s="305" t="e">
        <f>VLOOKUP(A9,'пр.взв.'!B5:E36,3,FALSE)</f>
        <v>#N/A</v>
      </c>
      <c r="D9" s="305" t="e">
        <f>VLOOKUP(A9,'пр.взв.'!B5:E36,4,FALSE)</f>
        <v>#N/A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4"/>
      <c r="B10" s="306"/>
      <c r="C10" s="306"/>
      <c r="D10" s="30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4">
        <v>13</v>
      </c>
      <c r="B11" s="308" t="str">
        <f>VLOOKUP(A11,'пр.взв.'!B5:C36,2,FALSE)</f>
        <v>Гоголев Дмитрий Андреевич</v>
      </c>
      <c r="C11" s="308" t="str">
        <f>VLOOKUP(A11,'пр.взв.'!B5:E36,3,FALSE)</f>
        <v>02.03.1995,кмс</v>
      </c>
      <c r="D11" s="308" t="str">
        <f>VLOOKUP(A11,'пр.взв.'!B5:E36,4,FALSE)</f>
        <v>ПФО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7"/>
      <c r="B12" s="309"/>
      <c r="C12" s="309"/>
      <c r="D12" s="309"/>
      <c r="E12" s="17"/>
      <c r="F12" s="310"/>
      <c r="G12" s="310"/>
      <c r="H12" s="25"/>
      <c r="I12" s="19"/>
      <c r="J12" s="13"/>
      <c r="K12" s="13"/>
      <c r="L12" s="13"/>
    </row>
    <row r="13" spans="1:12" ht="12.75" customHeight="1" thickBot="1">
      <c r="A13" s="303">
        <v>3</v>
      </c>
      <c r="B13" s="305" t="str">
        <f>VLOOKUP(A13,'пр.взв.'!B5:C36,2,FALSE)</f>
        <v>Макаров Александр Сергеевич</v>
      </c>
      <c r="C13" s="305" t="str">
        <f>VLOOKUP(A13,'пр.взв.'!B5:E36,3,FALSE)</f>
        <v>06.05.1995, кмс</v>
      </c>
      <c r="D13" s="305" t="str">
        <f>VLOOKUP(A13,'пр.взв.'!B5:E36,4,FALSE)</f>
        <v>ПФО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4"/>
      <c r="B14" s="306"/>
      <c r="C14" s="306"/>
      <c r="D14" s="30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4">
        <v>11</v>
      </c>
      <c r="B15" s="308" t="str">
        <f>VLOOKUP(A15,'пр.взв.'!B14:C45,2,FALSE)</f>
        <v>Коммисаров Артем Геннальевич</v>
      </c>
      <c r="C15" s="308">
        <f>VLOOKUP(A15,'пр.взв.'!B5:E36,3,FALSE)</f>
        <v>35364</v>
      </c>
      <c r="D15" s="308" t="str">
        <f>VLOOKUP(A15,'пр.взв.'!B5:F36,4,FALSE)</f>
        <v>ЦФО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7"/>
      <c r="B16" s="309"/>
      <c r="C16" s="309"/>
      <c r="D16" s="30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03">
        <v>7</v>
      </c>
      <c r="B17" s="305" t="str">
        <f>VLOOKUP(A17,'пр.взв.'!B17:C47,2,FALSE)</f>
        <v>Хоров Максим Юрьевич</v>
      </c>
      <c r="C17" s="305" t="str">
        <f>VLOOKUP(A17,'пр.взв.'!B5:E36,3,FALSE)</f>
        <v>18.04.1996,1</v>
      </c>
      <c r="D17" s="305" t="str">
        <f>VLOOKUP(A17,'пр.взв.'!B5:E36,4,FALSE)</f>
        <v>ЦФО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4"/>
      <c r="B18" s="306"/>
      <c r="C18" s="306"/>
      <c r="D18" s="30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4">
        <v>15</v>
      </c>
      <c r="B19" s="308" t="str">
        <f>VLOOKUP(A19,'пр.взв.'!B19:C49,2,FALSE)</f>
        <v>Сидоров Андрей</v>
      </c>
      <c r="C19" s="308">
        <f>VLOOKUP(A19,'пр.взв.'!B5:E36,3,FALSE)</f>
        <v>1996.1</v>
      </c>
      <c r="D19" s="308" t="str">
        <f>VLOOKUP(A19,'пр.взв.'!B5:E36,4,FALSE)</f>
        <v>ЦФО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7"/>
      <c r="B20" s="309"/>
      <c r="C20" s="309"/>
      <c r="D20" s="30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03">
        <v>2</v>
      </c>
      <c r="B22" s="305" t="str">
        <f>VLOOKUP(A22,'пр.взв.'!B7:E38,2,FALSE)</f>
        <v>Соловьев Михаил Алексеевич</v>
      </c>
      <c r="C22" s="305" t="str">
        <f>VLOOKUP(A22,'пр.взв.'!B7:E38,3,FALSE)</f>
        <v>.13.11.1997, 1</v>
      </c>
      <c r="D22" s="305" t="str">
        <f>VLOOKUP(A22,'пр.взв.'!B7:E38,4,FALSE)</f>
        <v>ЦФО</v>
      </c>
      <c r="E22" s="12"/>
      <c r="F22" s="13"/>
      <c r="G22" s="13"/>
      <c r="H22" s="13"/>
      <c r="I22" s="13"/>
      <c r="J22" s="4"/>
      <c r="K22" s="16"/>
    </row>
    <row r="23" spans="1:11" ht="15.75">
      <c r="A23" s="304"/>
      <c r="B23" s="306"/>
      <c r="C23" s="306"/>
      <c r="D23" s="306"/>
      <c r="E23" s="19"/>
      <c r="F23" s="15"/>
      <c r="G23" s="15"/>
      <c r="H23" s="13"/>
      <c r="I23" s="13"/>
      <c r="J23" s="4"/>
      <c r="K23" s="33"/>
    </row>
    <row r="24" spans="1:11" ht="16.5" thickBot="1">
      <c r="A24" s="304">
        <v>10</v>
      </c>
      <c r="B24" s="308" t="str">
        <f>VLOOKUP(A24,'пр.взв.'!B7:E38,2,FALSE)</f>
        <v>Патеев Дмитрий Васильевич</v>
      </c>
      <c r="C24" s="308" t="str">
        <f>VLOOKUP(A24,'пр.взв.'!B7:E38,3,FALSE)</f>
        <v>28.05.1995, кмс</v>
      </c>
      <c r="D24" s="308" t="str">
        <f>VLOOKUP(A24,'пр.взв.'!B7:E38,4,FALSE)</f>
        <v>ПФО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7"/>
      <c r="B25" s="309"/>
      <c r="C25" s="309"/>
      <c r="D25" s="309"/>
      <c r="E25" s="17"/>
      <c r="F25" s="21"/>
      <c r="G25" s="19"/>
      <c r="H25" s="13"/>
      <c r="I25" s="13"/>
      <c r="J25" s="4"/>
      <c r="K25" s="33"/>
    </row>
    <row r="26" spans="1:11" ht="16.5" thickBot="1">
      <c r="A26" s="303">
        <v>6</v>
      </c>
      <c r="B26" s="305" t="str">
        <f>VLOOKUP(A26,'пр.взв.'!B7:E38,2,FALSE)</f>
        <v>Мыслев Андрей Иванович</v>
      </c>
      <c r="C26" s="305" t="str">
        <f>VLOOKUP(A26,'пр.взв.'!B7:E38,3,FALSE)</f>
        <v>17.07.1996,1</v>
      </c>
      <c r="D26" s="305" t="str">
        <f>VLOOKUP(A26,'пр.взв.'!B7:E38,4,FALSE)</f>
        <v>ЦФО</v>
      </c>
      <c r="E26" s="12"/>
      <c r="F26" s="21"/>
      <c r="G26" s="16"/>
      <c r="H26" s="26"/>
      <c r="I26" s="13"/>
      <c r="J26" s="4"/>
      <c r="K26" s="33"/>
    </row>
    <row r="27" spans="1:11" ht="15.75">
      <c r="A27" s="304"/>
      <c r="B27" s="306"/>
      <c r="C27" s="306"/>
      <c r="D27" s="306"/>
      <c r="E27" s="19"/>
      <c r="F27" s="24"/>
      <c r="G27" s="15"/>
      <c r="H27" s="25"/>
      <c r="I27" s="13"/>
      <c r="J27" s="4"/>
      <c r="K27" s="33"/>
    </row>
    <row r="28" spans="1:11" ht="16.5" thickBot="1">
      <c r="A28" s="304">
        <v>14</v>
      </c>
      <c r="B28" s="308" t="str">
        <f>VLOOKUP(A28,'пр.взв.'!B7:E38,2,FALSE)</f>
        <v>Сучков Александр Андреевич</v>
      </c>
      <c r="C28" s="308" t="str">
        <f>VLOOKUP(A28,'пр.взв.'!B7:E38,3,FALSE)</f>
        <v>08.07.1997,кмс</v>
      </c>
      <c r="D28" s="308" t="str">
        <f>VLOOKUP(A28,'пр.взв.'!B7:E38,4,FALSE)</f>
        <v>ЦФО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7"/>
      <c r="B29" s="309"/>
      <c r="C29" s="309"/>
      <c r="D29" s="309"/>
      <c r="E29" s="17"/>
      <c r="F29" s="310"/>
      <c r="G29" s="310"/>
      <c r="H29" s="25"/>
      <c r="I29" s="19"/>
      <c r="J29" s="3"/>
      <c r="K29" s="32"/>
    </row>
    <row r="30" spans="1:9" ht="16.5" thickBot="1">
      <c r="A30" s="303">
        <v>4</v>
      </c>
      <c r="B30" s="305" t="str">
        <f>VLOOKUP(A30,'пр.взв.'!B7:E38,2,FALSE)</f>
        <v>Романов Алексей Викторович</v>
      </c>
      <c r="C30" s="305" t="str">
        <f>VLOOKUP(A30,'пр.взв.'!B7:E38,3,FALSE)</f>
        <v>25.10.1996,1</v>
      </c>
      <c r="D30" s="305" t="str">
        <f>VLOOKUP(A30,'пр.взв.'!B7:E38,4,FALSE)</f>
        <v>ЦФО</v>
      </c>
      <c r="E30" s="12"/>
      <c r="F30" s="15"/>
      <c r="G30" s="15"/>
      <c r="H30" s="25"/>
      <c r="I30" s="16"/>
    </row>
    <row r="31" spans="1:9" ht="15.75">
      <c r="A31" s="304"/>
      <c r="B31" s="306"/>
      <c r="C31" s="306"/>
      <c r="D31" s="306"/>
      <c r="E31" s="19"/>
      <c r="F31" s="15"/>
      <c r="G31" s="15"/>
      <c r="H31" s="25"/>
      <c r="I31" s="13"/>
    </row>
    <row r="32" spans="1:9" ht="16.5" thickBot="1">
      <c r="A32" s="304">
        <v>12</v>
      </c>
      <c r="B32" s="308" t="str">
        <f>VLOOKUP(A32,'пр.взв.'!B7:E38,2,FALSE)</f>
        <v>Пантелеев Сергей Анатольевич</v>
      </c>
      <c r="C32" s="308" t="str">
        <f>VLOOKUP(A32,'пр.взв.'!B7:E38,3,FALSE)</f>
        <v>28.04.1997,1</v>
      </c>
      <c r="D32" s="308" t="str">
        <f>VLOOKUP(A32,'пр.взв.'!B7:E38,4,FALSE)</f>
        <v>ЦФО</v>
      </c>
      <c r="E32" s="16"/>
      <c r="F32" s="20"/>
      <c r="G32" s="15"/>
      <c r="H32" s="25"/>
      <c r="I32" s="13"/>
    </row>
    <row r="33" spans="1:9" ht="16.5" thickBot="1">
      <c r="A33" s="307"/>
      <c r="B33" s="309"/>
      <c r="C33" s="309"/>
      <c r="D33" s="309"/>
      <c r="E33" s="17"/>
      <c r="F33" s="21"/>
      <c r="G33" s="19"/>
      <c r="H33" s="27"/>
      <c r="I33" s="13"/>
    </row>
    <row r="34" spans="1:9" ht="16.5" thickBot="1">
      <c r="A34" s="303">
        <v>8</v>
      </c>
      <c r="B34" s="305" t="str">
        <f>VLOOKUP(A34,'пр.взв.'!B7:E39,2,FALSE)</f>
        <v>Тарасов Евгений Игоревич</v>
      </c>
      <c r="C34" s="305" t="e">
        <f>VLOOKUP(A34,'пр.взв.'!B7:E38,3,FALSE)</f>
        <v>#N/A</v>
      </c>
      <c r="D34" s="305" t="e">
        <f>VLOOKUP(A34,'пр.взв.'!B7:E38,4,FALSE)</f>
        <v>#N/A</v>
      </c>
      <c r="E34" s="12"/>
      <c r="F34" s="22"/>
      <c r="G34" s="16"/>
      <c r="H34" s="10"/>
      <c r="I34" s="10"/>
    </row>
    <row r="35" spans="1:9" ht="15.75">
      <c r="A35" s="304"/>
      <c r="B35" s="306"/>
      <c r="C35" s="306"/>
      <c r="D35" s="306"/>
      <c r="E35" s="19"/>
      <c r="F35" s="23"/>
      <c r="G35" s="17"/>
      <c r="H35" s="18"/>
      <c r="I35" s="18"/>
    </row>
    <row r="36" spans="1:9" ht="16.5" thickBot="1">
      <c r="A36" s="304">
        <v>16</v>
      </c>
      <c r="B36" s="308" t="str">
        <f>VLOOKUP(A36,'пр.взв.'!B7:E38,2,FALSE)</f>
        <v>Григорян Сурик Арташович</v>
      </c>
      <c r="C36" s="308">
        <f>VLOOKUP(A36,'пр.взв.'!B7:E38,3,FALSE)</f>
        <v>35397</v>
      </c>
      <c r="D36" s="308" t="str">
        <f>VLOOKUP(A36,'пр.взв.'!B7:E38,4,FALSE)</f>
        <v>ЦФО</v>
      </c>
      <c r="E36" s="16"/>
      <c r="F36" s="17"/>
      <c r="G36" s="17"/>
      <c r="H36" s="18"/>
      <c r="I36" s="18"/>
    </row>
    <row r="37" spans="1:9" ht="16.5" thickBot="1">
      <c r="A37" s="307"/>
      <c r="B37" s="309"/>
      <c r="C37" s="309"/>
      <c r="D37" s="309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1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1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2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2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R5" sqref="R5"/>
    </sheetView>
  </sheetViews>
  <sheetFormatPr defaultColWidth="9.140625" defaultRowHeight="12.75"/>
  <sheetData>
    <row r="1" spans="1:8" ht="15.75" thickBot="1">
      <c r="A1" s="198" t="str">
        <f>HYPERLINK('[1]реквизиты'!$A$2)</f>
        <v>Всероссийский турнир на призы С/К "Родной край-спорт" </v>
      </c>
      <c r="B1" s="199"/>
      <c r="C1" s="199"/>
      <c r="D1" s="199"/>
      <c r="E1" s="199"/>
      <c r="F1" s="199"/>
      <c r="G1" s="199"/>
      <c r="H1" s="200"/>
    </row>
    <row r="2" spans="1:8" ht="12.75">
      <c r="A2" s="338" t="str">
        <f>HYPERLINK('[1]реквизиты'!$A$3)</f>
        <v>17.09.2013 с/к "Родной край"</v>
      </c>
      <c r="B2" s="338"/>
      <c r="C2" s="338"/>
      <c r="D2" s="338"/>
      <c r="E2" s="338"/>
      <c r="F2" s="338"/>
      <c r="G2" s="338"/>
      <c r="H2" s="338"/>
    </row>
    <row r="3" spans="1:8" ht="18.75" thickBot="1">
      <c r="A3" s="339" t="s">
        <v>31</v>
      </c>
      <c r="B3" s="339"/>
      <c r="C3" s="339"/>
      <c r="D3" s="339"/>
      <c r="E3" s="339"/>
      <c r="F3" s="339"/>
      <c r="G3" s="339"/>
      <c r="H3" s="339"/>
    </row>
    <row r="4" spans="2:8" ht="18.75" thickBot="1">
      <c r="B4" s="100"/>
      <c r="C4" s="101"/>
      <c r="D4" s="340" t="str">
        <f>HYPERLINK('пр.взв.'!D4)</f>
        <v>в.к.    65    кг.</v>
      </c>
      <c r="E4" s="341"/>
      <c r="F4" s="342"/>
      <c r="G4" s="101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 customHeight="1">
      <c r="A6" s="329" t="s">
        <v>32</v>
      </c>
      <c r="B6" s="332" t="s">
        <v>146</v>
      </c>
      <c r="C6" s="333"/>
      <c r="D6" s="333"/>
      <c r="E6" s="333"/>
      <c r="F6" s="333"/>
      <c r="G6" s="334"/>
      <c r="H6" s="315" t="e">
        <f>VLOOKUP(J6,'пр.взв.'!B7:G38,3,FALSE)</f>
        <v>#N/A</v>
      </c>
      <c r="I6" s="101"/>
      <c r="J6" s="90">
        <v>8</v>
      </c>
    </row>
    <row r="7" spans="1:10" ht="18" customHeight="1">
      <c r="A7" s="330"/>
      <c r="B7" s="335"/>
      <c r="C7" s="336"/>
      <c r="D7" s="336"/>
      <c r="E7" s="336"/>
      <c r="F7" s="336"/>
      <c r="G7" s="337"/>
      <c r="H7" s="324"/>
      <c r="I7" s="101"/>
      <c r="J7" s="90"/>
    </row>
    <row r="8" spans="1:10" ht="18">
      <c r="A8" s="330"/>
      <c r="B8" s="325" t="s">
        <v>136</v>
      </c>
      <c r="C8" s="325"/>
      <c r="D8" s="325"/>
      <c r="E8" s="325"/>
      <c r="F8" s="325"/>
      <c r="G8" s="325"/>
      <c r="H8" s="324"/>
      <c r="I8" s="101"/>
      <c r="J8" s="90"/>
    </row>
    <row r="9" spans="1:10" ht="18.75" thickBot="1">
      <c r="A9" s="331"/>
      <c r="B9" s="317"/>
      <c r="C9" s="317"/>
      <c r="D9" s="317"/>
      <c r="E9" s="317"/>
      <c r="F9" s="317"/>
      <c r="G9" s="317"/>
      <c r="H9" s="318"/>
      <c r="I9" s="101"/>
      <c r="J9" s="90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90"/>
    </row>
    <row r="11" spans="1:10" ht="18" customHeight="1">
      <c r="A11" s="326" t="s">
        <v>33</v>
      </c>
      <c r="B11" s="322" t="str">
        <f>VLOOKUP(J11,'пр.взв.'!B2:G43,2,FALSE)</f>
        <v>Кривенцев Александр Владимирович</v>
      </c>
      <c r="C11" s="322"/>
      <c r="D11" s="322"/>
      <c r="E11" s="322"/>
      <c r="F11" s="322"/>
      <c r="G11" s="322"/>
      <c r="H11" s="315" t="str">
        <f>VLOOKUP(J11,'пр.взв.'!B2:G43,3,FALSE)</f>
        <v>12.07.1995,1</v>
      </c>
      <c r="I11" s="101"/>
      <c r="J11" s="90">
        <f>'пр.хода'!H20</f>
        <v>1</v>
      </c>
    </row>
    <row r="12" spans="1:10" ht="18" customHeight="1">
      <c r="A12" s="327"/>
      <c r="B12" s="323"/>
      <c r="C12" s="323"/>
      <c r="D12" s="323"/>
      <c r="E12" s="323"/>
      <c r="F12" s="323"/>
      <c r="G12" s="323"/>
      <c r="H12" s="324"/>
      <c r="I12" s="101"/>
      <c r="J12" s="90"/>
    </row>
    <row r="13" spans="1:10" ht="18">
      <c r="A13" s="327"/>
      <c r="B13" s="325" t="str">
        <f>VLOOKUP(J11,'пр.взв.'!B2:G43,4,FALSE)</f>
        <v>ЦФО</v>
      </c>
      <c r="C13" s="325"/>
      <c r="D13" s="325"/>
      <c r="E13" s="325"/>
      <c r="F13" s="325"/>
      <c r="G13" s="325"/>
      <c r="H13" s="324"/>
      <c r="I13" s="101"/>
      <c r="J13" s="90"/>
    </row>
    <row r="14" spans="1:10" ht="18.75" thickBot="1">
      <c r="A14" s="328"/>
      <c r="B14" s="317"/>
      <c r="C14" s="317"/>
      <c r="D14" s="317"/>
      <c r="E14" s="317"/>
      <c r="F14" s="317"/>
      <c r="G14" s="317"/>
      <c r="H14" s="318"/>
      <c r="I14" s="101"/>
      <c r="J14" s="90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90"/>
    </row>
    <row r="16" spans="1:10" ht="18" customHeight="1">
      <c r="A16" s="319" t="s">
        <v>34</v>
      </c>
      <c r="B16" s="322" t="str">
        <f>VLOOKUP(J16,'пр.взв.'!B4:G17,2,FALSE)</f>
        <v>Макаров Александр Сергеевич</v>
      </c>
      <c r="C16" s="322"/>
      <c r="D16" s="322"/>
      <c r="E16" s="322"/>
      <c r="F16" s="322"/>
      <c r="G16" s="322"/>
      <c r="H16" s="315" t="str">
        <f>VLOOKUP(J16,'пр.взв.'!B4:G17,3,FALSE)</f>
        <v>06.05.1995, кмс</v>
      </c>
      <c r="I16" s="101"/>
      <c r="J16" s="90">
        <f>'пр.хода'!E32</f>
        <v>3</v>
      </c>
    </row>
    <row r="17" spans="1:10" ht="18" customHeight="1">
      <c r="A17" s="320"/>
      <c r="B17" s="323"/>
      <c r="C17" s="323"/>
      <c r="D17" s="323"/>
      <c r="E17" s="323"/>
      <c r="F17" s="323"/>
      <c r="G17" s="323"/>
      <c r="H17" s="324"/>
      <c r="I17" s="101"/>
      <c r="J17" s="90"/>
    </row>
    <row r="18" spans="1:10" ht="18">
      <c r="A18" s="320"/>
      <c r="B18" s="325" t="str">
        <f>VLOOKUP(J16,'пр.взв.'!B7:G48,4,FALSE)</f>
        <v>ПФО</v>
      </c>
      <c r="C18" s="325"/>
      <c r="D18" s="325"/>
      <c r="E18" s="325"/>
      <c r="F18" s="325"/>
      <c r="G18" s="325"/>
      <c r="H18" s="324"/>
      <c r="I18" s="101"/>
      <c r="J18" s="90"/>
    </row>
    <row r="19" spans="1:10" ht="18.75" thickBot="1">
      <c r="A19" s="321"/>
      <c r="B19" s="317"/>
      <c r="C19" s="317"/>
      <c r="D19" s="317"/>
      <c r="E19" s="317"/>
      <c r="F19" s="317"/>
      <c r="G19" s="317"/>
      <c r="H19" s="318"/>
      <c r="I19" s="101"/>
      <c r="J19" s="90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90"/>
    </row>
    <row r="21" spans="1:10" ht="18" customHeight="1">
      <c r="A21" s="319" t="s">
        <v>34</v>
      </c>
      <c r="B21" s="322" t="str">
        <f>VLOOKUP(J21,'пр.взв.'!B2:G53,2,FALSE)</f>
        <v>Патеев Дмитрий Васильевич</v>
      </c>
      <c r="C21" s="322"/>
      <c r="D21" s="322"/>
      <c r="E21" s="322"/>
      <c r="F21" s="322"/>
      <c r="G21" s="322"/>
      <c r="H21" s="315" t="str">
        <f>VLOOKUP(J21,'пр.взв.'!B3:G22,3,FALSE)</f>
        <v>28.05.1995, кмс</v>
      </c>
      <c r="I21" s="101"/>
      <c r="J21" s="90">
        <f>'пр.хода'!Q32</f>
        <v>10</v>
      </c>
    </row>
    <row r="22" spans="1:10" ht="18" customHeight="1">
      <c r="A22" s="320"/>
      <c r="B22" s="323"/>
      <c r="C22" s="323"/>
      <c r="D22" s="323"/>
      <c r="E22" s="323"/>
      <c r="F22" s="323"/>
      <c r="G22" s="323"/>
      <c r="H22" s="324"/>
      <c r="I22" s="101"/>
      <c r="J22" s="90"/>
    </row>
    <row r="23" spans="1:9" ht="18">
      <c r="A23" s="320"/>
      <c r="B23" s="325" t="str">
        <f>VLOOKUP(J21,'пр.взв.'!B6:G53,4,FALSE)</f>
        <v>ПФО</v>
      </c>
      <c r="C23" s="325"/>
      <c r="D23" s="325"/>
      <c r="E23" s="325"/>
      <c r="F23" s="325"/>
      <c r="G23" s="325"/>
      <c r="H23" s="324"/>
      <c r="I23" s="101"/>
    </row>
    <row r="24" spans="1:9" ht="18.75" thickBot="1">
      <c r="A24" s="321"/>
      <c r="B24" s="317"/>
      <c r="C24" s="317"/>
      <c r="D24" s="317"/>
      <c r="E24" s="317"/>
      <c r="F24" s="317"/>
      <c r="G24" s="317"/>
      <c r="H24" s="318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52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8" ht="12.75">
      <c r="A28" s="313" t="e">
        <f>VLOOKUP(J28,'пр.взв.'!B7:H38,7,FALSE)</f>
        <v>#N/A</v>
      </c>
      <c r="B28" s="314"/>
      <c r="C28" s="314"/>
      <c r="D28" s="314"/>
      <c r="E28" s="314"/>
      <c r="F28" s="314"/>
      <c r="G28" s="314"/>
      <c r="H28" s="315"/>
    </row>
    <row r="29" spans="1:8" ht="13.5" thickBot="1">
      <c r="A29" s="316"/>
      <c r="B29" s="317"/>
      <c r="C29" s="317"/>
      <c r="D29" s="317"/>
      <c r="E29" s="317"/>
      <c r="F29" s="317"/>
      <c r="G29" s="317"/>
      <c r="H29" s="318"/>
    </row>
    <row r="36" spans="1:8" ht="18">
      <c r="A36" s="101" t="s">
        <v>35</v>
      </c>
      <c r="B36" s="101"/>
      <c r="C36" s="101"/>
      <c r="D36" s="101"/>
      <c r="E36" s="101"/>
      <c r="F36" s="101"/>
      <c r="G36" s="101"/>
      <c r="H36" s="101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102"/>
      <c r="B39" s="102"/>
      <c r="C39" s="102"/>
      <c r="D39" s="102"/>
      <c r="E39" s="102"/>
      <c r="F39" s="102"/>
      <c r="G39" s="102"/>
      <c r="H39" s="102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  <row r="41" spans="1:8" ht="18">
      <c r="A41" s="102"/>
      <c r="B41" s="102"/>
      <c r="C41" s="102"/>
      <c r="D41" s="102"/>
      <c r="E41" s="102"/>
      <c r="F41" s="102"/>
      <c r="G41" s="102"/>
      <c r="H41" s="102"/>
    </row>
    <row r="42" spans="1:8" ht="18">
      <c r="A42" s="104"/>
      <c r="B42" s="104"/>
      <c r="C42" s="104"/>
      <c r="D42" s="104"/>
      <c r="E42" s="104"/>
      <c r="F42" s="104"/>
      <c r="G42" s="104"/>
      <c r="H42" s="104"/>
    </row>
    <row r="43" spans="1:8" ht="18">
      <c r="A43" s="102"/>
      <c r="B43" s="102"/>
      <c r="C43" s="102"/>
      <c r="D43" s="102"/>
      <c r="E43" s="102"/>
      <c r="F43" s="102"/>
      <c r="G43" s="102"/>
      <c r="H43" s="102"/>
    </row>
    <row r="44" spans="1:8" ht="18">
      <c r="A44" s="104"/>
      <c r="B44" s="104"/>
      <c r="C44" s="104"/>
      <c r="D44" s="104"/>
      <c r="E44" s="104"/>
      <c r="F44" s="104"/>
      <c r="G44" s="104"/>
      <c r="H44" s="104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4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6" t="s">
        <v>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ht="27.75" customHeight="1" thickBot="1">
      <c r="A2" s="197" t="s">
        <v>25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3:18" ht="33" customHeight="1" thickBot="1">
      <c r="C3" s="384" t="str">
        <f>HYPERLINK('[1]реквизиты'!$A$2)</f>
        <v>Всероссийский турнир на призы С/К "Родной край-спорт" 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6"/>
    </row>
    <row r="4" spans="1:19" ht="15.75" customHeight="1" thickBot="1">
      <c r="A4" s="9"/>
      <c r="B4" s="9"/>
      <c r="C4" s="302" t="str">
        <f>HYPERLINK('[1]реквизиты'!$A$3)</f>
        <v>17.09.2013 с/к "Родной край"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9"/>
    </row>
    <row r="5" spans="9:15" ht="20.25" customHeight="1" thickBot="1">
      <c r="I5" s="72"/>
      <c r="J5" s="387" t="str">
        <f>HYPERLINK('пр.взв.'!D4)</f>
        <v>в.к.    65    кг.</v>
      </c>
      <c r="K5" s="344"/>
      <c r="L5" s="345"/>
      <c r="M5" s="343"/>
      <c r="N5" s="344"/>
      <c r="O5" s="345"/>
    </row>
    <row r="6" spans="1:21" ht="18" customHeight="1" thickBot="1">
      <c r="A6" s="301" t="s">
        <v>0</v>
      </c>
      <c r="B6" s="301"/>
      <c r="C6" s="5"/>
      <c r="R6" s="42"/>
      <c r="S6" s="42"/>
      <c r="U6" s="42" t="s">
        <v>1</v>
      </c>
    </row>
    <row r="7" spans="1:29" ht="12.75" customHeight="1" thickBot="1">
      <c r="A7" s="303">
        <v>1</v>
      </c>
      <c r="B7" s="305" t="str">
        <f>VLOOKUP(A7,'пр.взв.'!B7:C38,2,FALSE)</f>
        <v>Кривенцев Александр Владимирович</v>
      </c>
      <c r="C7" s="305" t="str">
        <f>VLOOKUP(A7,'пр.взв.'!B7:F38,3,FALSE)</f>
        <v>12.07.1995,1</v>
      </c>
      <c r="D7" s="305" t="str">
        <f>VLOOKUP(A7,'пр.взв.'!B7:E38,4,FALSE)</f>
        <v>ЦФО</v>
      </c>
      <c r="E7" s="116"/>
      <c r="F7" s="105"/>
      <c r="G7" s="105"/>
      <c r="H7" s="105"/>
      <c r="I7" s="65" t="s">
        <v>29</v>
      </c>
      <c r="J7" s="105"/>
      <c r="K7" s="105"/>
      <c r="L7" s="105"/>
      <c r="M7" s="117"/>
      <c r="N7" s="117"/>
      <c r="O7" s="117"/>
      <c r="P7" s="117"/>
      <c r="Q7" s="71"/>
      <c r="R7" s="305" t="str">
        <f>VLOOKUP(U7,'пр.взв.'!B7:E38,2,FALSE)</f>
        <v>Соловьев Михаил Алексеевич</v>
      </c>
      <c r="S7" s="305" t="str">
        <f>VLOOKUP(U7,'пр.взв.'!B7:E38,3,FALSE)</f>
        <v>.13.11.1997, 1</v>
      </c>
      <c r="T7" s="305" t="str">
        <f>VLOOKUP(U7,'пр.взв.'!B7:E38,4,FALSE)</f>
        <v>ЦФО</v>
      </c>
      <c r="U7" s="398">
        <v>2</v>
      </c>
      <c r="Y7" s="4"/>
      <c r="Z7" s="4"/>
      <c r="AA7" s="4"/>
      <c r="AB7" s="4"/>
      <c r="AC7" s="4"/>
    </row>
    <row r="8" spans="1:29" ht="12.75" customHeight="1">
      <c r="A8" s="304"/>
      <c r="B8" s="306"/>
      <c r="C8" s="306"/>
      <c r="D8" s="306"/>
      <c r="E8" s="118">
        <v>1</v>
      </c>
      <c r="F8" s="119"/>
      <c r="G8" s="119"/>
      <c r="H8" s="64">
        <v>8</v>
      </c>
      <c r="I8" s="388" t="s">
        <v>146</v>
      </c>
      <c r="J8" s="389"/>
      <c r="K8" s="389"/>
      <c r="L8" s="389"/>
      <c r="M8" s="390"/>
      <c r="N8" s="117"/>
      <c r="O8" s="117"/>
      <c r="P8" s="117"/>
      <c r="Q8" s="118">
        <v>10</v>
      </c>
      <c r="R8" s="306"/>
      <c r="S8" s="306"/>
      <c r="T8" s="306"/>
      <c r="U8" s="396"/>
      <c r="Y8" s="4"/>
      <c r="Z8" s="4"/>
      <c r="AA8" s="4"/>
      <c r="AB8" s="4"/>
      <c r="AC8" s="4"/>
    </row>
    <row r="9" spans="1:29" ht="12.75" customHeight="1" thickBot="1">
      <c r="A9" s="304">
        <v>9</v>
      </c>
      <c r="B9" s="308" t="str">
        <f>VLOOKUP(A9,'пр.взв.'!B9:C40,2,FALSE)</f>
        <v>Овсепян Асатур Арманович</v>
      </c>
      <c r="C9" s="308" t="str">
        <f>VLOOKUP(A9,'пр.взв.'!B7:F38,3,FALSE)</f>
        <v>22.05.1995,кмс</v>
      </c>
      <c r="D9" s="308" t="str">
        <f>VLOOKUP(A9,'пр.взв.'!B7:G38,4,FALSE)</f>
        <v>УФО</v>
      </c>
      <c r="E9" s="16"/>
      <c r="F9" s="120"/>
      <c r="G9" s="119"/>
      <c r="H9" s="105"/>
      <c r="I9" s="391"/>
      <c r="J9" s="392"/>
      <c r="K9" s="392"/>
      <c r="L9" s="392"/>
      <c r="M9" s="393"/>
      <c r="N9" s="117"/>
      <c r="O9" s="117"/>
      <c r="P9" s="121"/>
      <c r="Q9" s="16"/>
      <c r="R9" s="308" t="str">
        <f>VLOOKUP(U9,'пр.взв.'!B9:E40,2,FALSE)</f>
        <v>Патеев Дмитрий Васильевич</v>
      </c>
      <c r="S9" s="308" t="str">
        <f>VLOOKUP(U9,'пр.взв.'!B9:E40,3,FALSE)</f>
        <v>28.05.1995, кмс</v>
      </c>
      <c r="T9" s="308" t="str">
        <f>VLOOKUP(U9,'пр.взв.'!B9:E40,4,FALSE)</f>
        <v>ПФО</v>
      </c>
      <c r="U9" s="396">
        <v>10</v>
      </c>
      <c r="Y9" s="4"/>
      <c r="Z9" s="4"/>
      <c r="AA9" s="4"/>
      <c r="AB9" s="4"/>
      <c r="AC9" s="4"/>
    </row>
    <row r="10" spans="1:29" ht="12.75" customHeight="1" thickBot="1">
      <c r="A10" s="307"/>
      <c r="B10" s="309"/>
      <c r="C10" s="309"/>
      <c r="D10" s="309"/>
      <c r="E10" s="122"/>
      <c r="F10" s="123"/>
      <c r="G10" s="118">
        <v>1</v>
      </c>
      <c r="H10" s="105"/>
      <c r="I10" s="71"/>
      <c r="J10" s="71"/>
      <c r="K10" s="71"/>
      <c r="L10" s="71"/>
      <c r="M10" s="117"/>
      <c r="N10" s="117"/>
      <c r="O10" s="118">
        <v>10</v>
      </c>
      <c r="P10" s="124"/>
      <c r="Q10" s="71"/>
      <c r="R10" s="309"/>
      <c r="S10" s="309"/>
      <c r="T10" s="309"/>
      <c r="U10" s="397"/>
      <c r="Y10" s="4"/>
      <c r="Z10" s="4"/>
      <c r="AA10" s="4"/>
      <c r="AB10" s="4"/>
      <c r="AC10" s="4"/>
    </row>
    <row r="11" spans="1:29" ht="12.75" customHeight="1" thickBot="1">
      <c r="A11" s="303">
        <v>5</v>
      </c>
      <c r="B11" s="305" t="str">
        <f>VLOOKUP(A11,'пр.взв.'!B11:C42,2,FALSE)</f>
        <v>Якимов Степан Юрьевич</v>
      </c>
      <c r="C11" s="305" t="str">
        <f>VLOOKUP(A11,'пр.взв.'!B7:E40,3,FALSE)</f>
        <v>25.02.1996,кмс</v>
      </c>
      <c r="D11" s="305" t="str">
        <f>VLOOKUP(A11,'пр.взв.'!B7:E40,4,FALSE)</f>
        <v>ЦФО</v>
      </c>
      <c r="E11" s="116"/>
      <c r="F11" s="123"/>
      <c r="G11" s="16"/>
      <c r="H11" s="125"/>
      <c r="I11" s="105"/>
      <c r="J11" s="71"/>
      <c r="K11" s="71"/>
      <c r="L11" s="71"/>
      <c r="M11" s="117"/>
      <c r="N11" s="121"/>
      <c r="O11" s="16"/>
      <c r="P11" s="124"/>
      <c r="Q11" s="71"/>
      <c r="R11" s="305" t="str">
        <f>VLOOKUP(U11,'пр.взв.'!B11:E42,2,FALSE)</f>
        <v>Мыслев Андрей Иванович</v>
      </c>
      <c r="S11" s="305" t="str">
        <f>VLOOKUP(U11,'пр.взв.'!B11:E42,3,FALSE)</f>
        <v>17.07.1996,1</v>
      </c>
      <c r="T11" s="305" t="str">
        <f>VLOOKUP(U11,'пр.взв.'!B11:E42,4,FALSE)</f>
        <v>ЦФО</v>
      </c>
      <c r="U11" s="395">
        <v>6</v>
      </c>
      <c r="Y11" s="4"/>
      <c r="Z11" s="4"/>
      <c r="AA11" s="4"/>
      <c r="AB11" s="4"/>
      <c r="AC11" s="4"/>
    </row>
    <row r="12" spans="1:29" ht="12.75" customHeight="1">
      <c r="A12" s="304"/>
      <c r="B12" s="306"/>
      <c r="C12" s="306"/>
      <c r="D12" s="306"/>
      <c r="E12" s="118">
        <v>5</v>
      </c>
      <c r="F12" s="126"/>
      <c r="G12" s="119"/>
      <c r="H12" s="127"/>
      <c r="I12" s="105"/>
      <c r="J12" s="348" t="s">
        <v>21</v>
      </c>
      <c r="K12" s="348"/>
      <c r="L12" s="348"/>
      <c r="M12" s="117"/>
      <c r="N12" s="124"/>
      <c r="O12" s="117"/>
      <c r="P12" s="128"/>
      <c r="Q12" s="118">
        <v>6</v>
      </c>
      <c r="R12" s="306"/>
      <c r="S12" s="306"/>
      <c r="T12" s="306"/>
      <c r="U12" s="396"/>
      <c r="Y12" s="4"/>
      <c r="Z12" s="4"/>
      <c r="AA12" s="4"/>
      <c r="AB12" s="4"/>
      <c r="AC12" s="4"/>
    </row>
    <row r="13" spans="1:29" ht="12.75" customHeight="1" thickBot="1">
      <c r="A13" s="304">
        <v>13</v>
      </c>
      <c r="B13" s="308" t="str">
        <f>VLOOKUP(A13,'пр.взв.'!B7:C38,2,FALSE)</f>
        <v>Гоголев Дмитрий Андреевич</v>
      </c>
      <c r="C13" s="308" t="str">
        <f>VLOOKUP(A13,'пр.взв.'!B7:E38,3,FALSE)</f>
        <v>02.03.1995,кмс</v>
      </c>
      <c r="D13" s="308" t="str">
        <f>VLOOKUP(A13,'пр.взв.'!B7:E38,4,FALSE)</f>
        <v>ПФО</v>
      </c>
      <c r="E13" s="16"/>
      <c r="F13" s="119"/>
      <c r="G13" s="119"/>
      <c r="H13" s="127"/>
      <c r="I13" s="129"/>
      <c r="J13" s="130"/>
      <c r="K13" s="130"/>
      <c r="L13" s="105"/>
      <c r="M13" s="117"/>
      <c r="N13" s="124"/>
      <c r="O13" s="117"/>
      <c r="P13" s="117"/>
      <c r="Q13" s="16"/>
      <c r="R13" s="308" t="str">
        <f>VLOOKUP(U13,'пр.взв.'!B13:E44,2,FALSE)</f>
        <v>Сучков Александр Андреевич</v>
      </c>
      <c r="S13" s="308" t="str">
        <f>VLOOKUP(U13,'пр.взв.'!B13:E44,3,FALSE)</f>
        <v>08.07.1997,кмс</v>
      </c>
      <c r="T13" s="308" t="str">
        <f>VLOOKUP(U13,'пр.взв.'!B13:E44,4,FALSE)</f>
        <v>ЦФО</v>
      </c>
      <c r="U13" s="396">
        <v>14</v>
      </c>
      <c r="Y13" s="4"/>
      <c r="Z13" s="4"/>
      <c r="AA13" s="4"/>
      <c r="AB13" s="4"/>
      <c r="AC13" s="4"/>
    </row>
    <row r="14" spans="1:29" ht="12.75" customHeight="1" thickBot="1">
      <c r="A14" s="307"/>
      <c r="B14" s="309"/>
      <c r="C14" s="309"/>
      <c r="D14" s="309"/>
      <c r="E14" s="122"/>
      <c r="F14" s="394"/>
      <c r="G14" s="394"/>
      <c r="H14" s="127"/>
      <c r="I14" s="118">
        <v>1</v>
      </c>
      <c r="J14" s="105"/>
      <c r="K14" s="105"/>
      <c r="L14" s="105"/>
      <c r="M14" s="118">
        <v>8</v>
      </c>
      <c r="N14" s="129"/>
      <c r="O14" s="117"/>
      <c r="P14" s="117"/>
      <c r="Q14" s="71"/>
      <c r="R14" s="309"/>
      <c r="S14" s="309"/>
      <c r="T14" s="309"/>
      <c r="U14" s="399"/>
      <c r="Y14" s="4"/>
      <c r="Z14" s="4"/>
      <c r="AA14" s="4"/>
      <c r="AB14" s="4"/>
      <c r="AC14" s="4"/>
    </row>
    <row r="15" spans="1:29" ht="12.75" customHeight="1" thickBot="1">
      <c r="A15" s="303">
        <v>3</v>
      </c>
      <c r="B15" s="305" t="str">
        <f>VLOOKUP(A15,'пр.взв.'!B7:C38,2,FALSE)</f>
        <v>Макаров Александр Сергеевич</v>
      </c>
      <c r="C15" s="305" t="str">
        <f>VLOOKUP(A15,'пр.взв.'!B7:E38,3,FALSE)</f>
        <v>06.05.1995, кмс</v>
      </c>
      <c r="D15" s="305" t="str">
        <f>VLOOKUP(A15,'пр.взв.'!B7:E38,4,FALSE)</f>
        <v>ПФО</v>
      </c>
      <c r="E15" s="116"/>
      <c r="F15" s="119"/>
      <c r="G15" s="119"/>
      <c r="H15" s="127"/>
      <c r="I15" s="16"/>
      <c r="J15" s="105"/>
      <c r="K15" s="105"/>
      <c r="L15" s="105"/>
      <c r="M15" s="16"/>
      <c r="N15" s="124"/>
      <c r="O15" s="117"/>
      <c r="P15" s="117"/>
      <c r="Q15" s="71"/>
      <c r="R15" s="305" t="str">
        <f>VLOOKUP(U15,'пр.взв.'!B7:C38,2,FALSE)</f>
        <v>Романов Алексей Викторович</v>
      </c>
      <c r="S15" s="305" t="str">
        <f>VLOOKUP(U15,'пр.взв.'!B7:E38,3,FALSE)</f>
        <v>25.10.1996,1</v>
      </c>
      <c r="T15" s="305" t="str">
        <f>VLOOKUP(U15,'пр.взв.'!B7:E38,4,FALSE)</f>
        <v>ЦФО</v>
      </c>
      <c r="U15" s="398">
        <v>4</v>
      </c>
      <c r="Y15" s="4"/>
      <c r="Z15" s="4"/>
      <c r="AA15" s="4"/>
      <c r="AB15" s="4"/>
      <c r="AC15" s="4"/>
    </row>
    <row r="16" spans="1:29" ht="12.75" customHeight="1">
      <c r="A16" s="304"/>
      <c r="B16" s="306"/>
      <c r="C16" s="306"/>
      <c r="D16" s="306"/>
      <c r="E16" s="118">
        <v>3</v>
      </c>
      <c r="F16" s="119"/>
      <c r="G16" s="119"/>
      <c r="H16" s="127"/>
      <c r="I16" s="105"/>
      <c r="J16" s="105"/>
      <c r="K16" s="105"/>
      <c r="L16" s="105"/>
      <c r="M16" s="117"/>
      <c r="N16" s="124"/>
      <c r="O16" s="117"/>
      <c r="P16" s="117"/>
      <c r="Q16" s="118">
        <v>4</v>
      </c>
      <c r="R16" s="306"/>
      <c r="S16" s="306"/>
      <c r="T16" s="306"/>
      <c r="U16" s="396"/>
      <c r="Y16" s="4"/>
      <c r="Z16" s="4"/>
      <c r="AA16" s="4"/>
      <c r="AB16" s="4"/>
      <c r="AC16" s="4"/>
    </row>
    <row r="17" spans="1:29" ht="12.75" customHeight="1" thickBot="1">
      <c r="A17" s="304">
        <v>11</v>
      </c>
      <c r="B17" s="308" t="str">
        <f>VLOOKUP(A17,'пр.взв.'!B11:C47,2,FALSE)</f>
        <v>Коммисаров Артем Геннальевич</v>
      </c>
      <c r="C17" s="308">
        <f>VLOOKUP(A17,'пр.взв.'!B7:E38,3,FALSE)</f>
        <v>35364</v>
      </c>
      <c r="D17" s="308" t="str">
        <f>VLOOKUP(A17,'пр.взв.'!B7:F38,4,FALSE)</f>
        <v>ЦФО</v>
      </c>
      <c r="E17" s="16"/>
      <c r="F17" s="120"/>
      <c r="G17" s="119"/>
      <c r="H17" s="127"/>
      <c r="I17" s="105"/>
      <c r="J17" s="105"/>
      <c r="K17" s="105"/>
      <c r="L17" s="105"/>
      <c r="M17" s="117"/>
      <c r="N17" s="124"/>
      <c r="O17" s="117"/>
      <c r="P17" s="121"/>
      <c r="Q17" s="16"/>
      <c r="R17" s="308" t="str">
        <f>VLOOKUP(U17,'пр.взв.'!B12:E17,2,FALSE)</f>
        <v>Пантелеев Сергей Анатольевич</v>
      </c>
      <c r="S17" s="308" t="str">
        <f>VLOOKUP(U17,'пр.взв.'!B12:E17,3,FALSE)</f>
        <v>28.04.1997,1</v>
      </c>
      <c r="T17" s="308" t="str">
        <f>VLOOKUP(U17,'пр.взв.'!B12:E17,4,FALSE)</f>
        <v>ЦФО</v>
      </c>
      <c r="U17" s="396">
        <v>12</v>
      </c>
      <c r="Y17" s="4"/>
      <c r="Z17" s="4"/>
      <c r="AA17" s="4"/>
      <c r="AB17" s="4"/>
      <c r="AC17" s="4"/>
    </row>
    <row r="18" spans="1:21" ht="12.75" customHeight="1" thickBot="1">
      <c r="A18" s="307"/>
      <c r="B18" s="309"/>
      <c r="C18" s="309"/>
      <c r="D18" s="309"/>
      <c r="E18" s="122"/>
      <c r="F18" s="123"/>
      <c r="G18" s="118">
        <v>3</v>
      </c>
      <c r="H18" s="131"/>
      <c r="I18" s="65" t="s">
        <v>30</v>
      </c>
      <c r="J18" s="105"/>
      <c r="K18" s="105"/>
      <c r="L18" s="105"/>
      <c r="M18" s="117"/>
      <c r="N18" s="128"/>
      <c r="O18" s="118">
        <v>8</v>
      </c>
      <c r="P18" s="124"/>
      <c r="Q18" s="71"/>
      <c r="R18" s="309"/>
      <c r="S18" s="309"/>
      <c r="T18" s="309"/>
      <c r="U18" s="397"/>
    </row>
    <row r="19" spans="1:21" ht="12.75" customHeight="1" thickBot="1">
      <c r="A19" s="303">
        <v>7</v>
      </c>
      <c r="B19" s="305" t="str">
        <f>VLOOKUP(A19,'пр.взв.'!B19:C49,2,FALSE)</f>
        <v>Хоров Максим Юрьевич</v>
      </c>
      <c r="C19" s="305" t="str">
        <f>VLOOKUP(A19,'пр.взв.'!B7:E38,3,FALSE)</f>
        <v>18.04.1996,1</v>
      </c>
      <c r="D19" s="305" t="str">
        <f>VLOOKUP(A19,'пр.взв.'!B7:E38,4,FALSE)</f>
        <v>ЦФО</v>
      </c>
      <c r="E19" s="116"/>
      <c r="F19" s="132"/>
      <c r="G19" s="16"/>
      <c r="H19" s="64"/>
      <c r="I19" s="71"/>
      <c r="J19" s="71"/>
      <c r="K19" s="71"/>
      <c r="L19" s="71"/>
      <c r="M19" s="71"/>
      <c r="N19" s="117"/>
      <c r="O19" s="16"/>
      <c r="P19" s="124"/>
      <c r="Q19" s="71"/>
      <c r="R19" s="305" t="str">
        <f>VLOOKUP(U19,'пр.взв.'!B19:E39,2,FALSE)</f>
        <v>Тарасов Евгений Игоревич</v>
      </c>
      <c r="S19" s="305" t="str">
        <f>VLOOKUP(U19,'пр.взв.'!B19:E49,3,FALSE)</f>
        <v>28.01.1995,кмс</v>
      </c>
      <c r="T19" s="305" t="str">
        <f>VLOOKUP(U19,'пр.взв.'!B19:E49,4,FALSE)</f>
        <v>ЦФО</v>
      </c>
      <c r="U19" s="395">
        <v>8</v>
      </c>
    </row>
    <row r="20" spans="1:21" ht="12.75" customHeight="1">
      <c r="A20" s="304"/>
      <c r="B20" s="306"/>
      <c r="C20" s="306"/>
      <c r="D20" s="306"/>
      <c r="E20" s="118">
        <v>15</v>
      </c>
      <c r="F20" s="133"/>
      <c r="G20" s="122"/>
      <c r="H20" s="64">
        <v>1</v>
      </c>
      <c r="I20" s="362" t="str">
        <f>VLOOKUP(H20,'пр.взв.'!B7:H38,2,FALSE)</f>
        <v>Кривенцев Александр Владимирович</v>
      </c>
      <c r="J20" s="363"/>
      <c r="K20" s="363"/>
      <c r="L20" s="363"/>
      <c r="M20" s="364"/>
      <c r="N20" s="117"/>
      <c r="O20" s="117"/>
      <c r="P20" s="134"/>
      <c r="Q20" s="118">
        <v>8</v>
      </c>
      <c r="R20" s="306"/>
      <c r="S20" s="306"/>
      <c r="T20" s="306"/>
      <c r="U20" s="396"/>
    </row>
    <row r="21" spans="1:21" ht="12.75" customHeight="1" thickBot="1">
      <c r="A21" s="304">
        <v>15</v>
      </c>
      <c r="B21" s="308" t="str">
        <f>VLOOKUP(A21,'пр.взв.'!B21:C51,2,FALSE)</f>
        <v>Сидоров Андрей</v>
      </c>
      <c r="C21" s="308">
        <f>VLOOKUP(A21,'пр.взв.'!B7:E38,3,FALSE)</f>
        <v>1996.1</v>
      </c>
      <c r="D21" s="308" t="str">
        <f>VLOOKUP(A21,'пр.взв.'!B7:E38,4,FALSE)</f>
        <v>ЦФО</v>
      </c>
      <c r="E21" s="16"/>
      <c r="F21" s="122"/>
      <c r="G21" s="122"/>
      <c r="H21" s="85"/>
      <c r="I21" s="365"/>
      <c r="J21" s="366"/>
      <c r="K21" s="366"/>
      <c r="L21" s="366"/>
      <c r="M21" s="367"/>
      <c r="N21" s="117"/>
      <c r="O21" s="117"/>
      <c r="P21" s="117"/>
      <c r="Q21" s="16"/>
      <c r="R21" s="308" t="str">
        <f>VLOOKUP(U21,'пр.взв.'!B8:E21,2,FALSE)</f>
        <v>Григорян Сурик Арташович</v>
      </c>
      <c r="S21" s="308">
        <f>VLOOKUP(U21,'пр.взв.'!B8:E21,3,FALSE)</f>
        <v>35397</v>
      </c>
      <c r="T21" s="308" t="str">
        <f>VLOOKUP(U21,'пр.взв.'!B7:E38,4,FALSE)</f>
        <v>ЦФО</v>
      </c>
      <c r="U21" s="396">
        <v>16</v>
      </c>
    </row>
    <row r="22" spans="1:21" ht="12.75" customHeight="1" thickBot="1">
      <c r="A22" s="307"/>
      <c r="B22" s="309"/>
      <c r="C22" s="309"/>
      <c r="D22" s="309"/>
      <c r="E22" s="122"/>
      <c r="F22" s="116"/>
      <c r="G22" s="116"/>
      <c r="H22" s="71"/>
      <c r="I22" s="71"/>
      <c r="J22" s="71"/>
      <c r="K22" s="71"/>
      <c r="L22" s="71"/>
      <c r="M22" s="71"/>
      <c r="N22" s="71"/>
      <c r="O22" s="105"/>
      <c r="P22" s="105"/>
      <c r="Q22" s="71"/>
      <c r="R22" s="309"/>
      <c r="S22" s="309"/>
      <c r="T22" s="309"/>
      <c r="U22" s="397"/>
    </row>
    <row r="23" spans="1:20" ht="12.75" customHeight="1">
      <c r="A23" s="1"/>
      <c r="B23" s="1"/>
      <c r="C23" s="7"/>
      <c r="D23" s="4"/>
      <c r="E23" s="70"/>
      <c r="F23" s="70"/>
      <c r="G23" s="70"/>
      <c r="H23" s="349" t="s">
        <v>28</v>
      </c>
      <c r="I23" s="349"/>
      <c r="J23" s="349"/>
      <c r="K23" s="349"/>
      <c r="L23" s="349"/>
      <c r="M23" s="349"/>
      <c r="N23" s="349"/>
      <c r="O23" s="135"/>
      <c r="P23" s="135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7"/>
      <c r="B25" s="374"/>
      <c r="I25" s="90"/>
      <c r="J25" s="356"/>
      <c r="K25" s="357"/>
      <c r="L25" s="358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7"/>
      <c r="B26" s="376"/>
      <c r="C26" s="136"/>
      <c r="D26" s="34"/>
      <c r="E26" s="36"/>
      <c r="F26" s="36"/>
      <c r="G26" s="36"/>
      <c r="H26" s="36"/>
      <c r="I26" s="91"/>
      <c r="J26" s="359"/>
      <c r="K26" s="360"/>
      <c r="L26" s="361"/>
      <c r="M26" s="15"/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8"/>
      <c r="B27" s="377"/>
      <c r="C27" s="137"/>
      <c r="D27" s="34"/>
      <c r="E27" s="66"/>
      <c r="F27" s="66"/>
      <c r="G27" s="66"/>
      <c r="H27" s="66"/>
      <c r="I27" s="92"/>
      <c r="J27" s="350"/>
      <c r="K27" s="351"/>
      <c r="L27" s="352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8"/>
      <c r="B28" s="375"/>
      <c r="C28" s="138"/>
      <c r="D28" s="34"/>
      <c r="E28" s="65"/>
      <c r="F28" s="65"/>
      <c r="G28" s="66"/>
      <c r="H28" s="66"/>
      <c r="I28" s="92"/>
      <c r="J28" s="353"/>
      <c r="K28" s="354"/>
      <c r="L28" s="355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8"/>
      <c r="D29" s="105"/>
      <c r="E29" s="65"/>
      <c r="F29" s="65"/>
      <c r="G29" s="66"/>
      <c r="H29" s="66"/>
      <c r="I29" s="92"/>
      <c r="J29" s="85"/>
      <c r="K29" s="13"/>
      <c r="L29" s="8"/>
      <c r="M29" s="21"/>
      <c r="N29" s="83"/>
      <c r="O29" s="106"/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6"/>
      <c r="C30" s="138"/>
      <c r="D30" s="26"/>
      <c r="E30" s="65"/>
      <c r="F30" t="s">
        <v>49</v>
      </c>
      <c r="G30" s="66"/>
      <c r="H30" s="66"/>
      <c r="I30" s="92"/>
      <c r="J30" s="85"/>
      <c r="K30" s="86"/>
      <c r="L30" s="8"/>
      <c r="M30" s="21"/>
      <c r="N30" s="65"/>
      <c r="O30" s="65"/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89"/>
      <c r="B31" s="374"/>
      <c r="C31" s="139"/>
      <c r="D31" s="25"/>
      <c r="E31" s="64"/>
      <c r="F31" s="65"/>
      <c r="G31" s="65"/>
      <c r="H31" s="65"/>
      <c r="I31" s="64"/>
      <c r="J31" s="356"/>
      <c r="K31" s="357"/>
      <c r="L31" s="358"/>
      <c r="M31" s="142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9"/>
      <c r="B32" s="376"/>
      <c r="C32" s="140"/>
      <c r="D32" s="25"/>
      <c r="E32" s="82">
        <v>3</v>
      </c>
      <c r="F32" s="378" t="str">
        <f>VLOOKUP(E32,'пр.взв.'!B7:D38,2,FALSE)</f>
        <v>Макаров Александр Сергеевич</v>
      </c>
      <c r="G32" s="379"/>
      <c r="H32" s="380"/>
      <c r="I32" s="93"/>
      <c r="J32" s="359"/>
      <c r="K32" s="360"/>
      <c r="L32" s="361"/>
      <c r="M32" s="143"/>
      <c r="N32" s="84"/>
      <c r="O32" s="84"/>
      <c r="P32" s="41"/>
      <c r="Q32" s="82">
        <v>10</v>
      </c>
      <c r="R32" s="346" t="str">
        <f>VLOOKUP(Q32,'пр.взв.'!B7:D38,2,FALSE)</f>
        <v>Патеев Дмитрий Васильевич</v>
      </c>
      <c r="S32" s="84"/>
      <c r="T32" s="84"/>
      <c r="U32" s="84"/>
      <c r="V32" s="4"/>
    </row>
    <row r="33" spans="1:22" ht="13.5" customHeight="1" thickBot="1">
      <c r="A33" s="89"/>
      <c r="B33" s="377"/>
      <c r="C33" s="14"/>
      <c r="D33" s="25"/>
      <c r="E33" s="67"/>
      <c r="F33" s="381"/>
      <c r="G33" s="382"/>
      <c r="H33" s="383"/>
      <c r="I33" s="94"/>
      <c r="J33" s="350"/>
      <c r="K33" s="351"/>
      <c r="L33" s="352"/>
      <c r="M33" s="141"/>
      <c r="N33" s="84"/>
      <c r="O33" s="84"/>
      <c r="P33" s="41"/>
      <c r="Q33" s="65"/>
      <c r="R33" s="347"/>
      <c r="S33" s="84"/>
      <c r="T33" s="84"/>
      <c r="U33" s="84"/>
      <c r="V33" s="4"/>
    </row>
    <row r="34" spans="1:22" ht="13.5" customHeight="1" thickBot="1">
      <c r="A34" s="89"/>
      <c r="B34" s="375"/>
      <c r="C34" s="34"/>
      <c r="D34" s="25"/>
      <c r="E34" s="65"/>
      <c r="F34" s="65"/>
      <c r="G34" s="65"/>
      <c r="H34" s="65"/>
      <c r="I34" s="95"/>
      <c r="J34" s="353"/>
      <c r="K34" s="354"/>
      <c r="L34" s="355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/>
      <c r="D35" s="374"/>
      <c r="E35" s="65"/>
      <c r="F35" s="65"/>
      <c r="G35" s="65"/>
      <c r="H35" s="65"/>
      <c r="I35" s="64"/>
      <c r="J35" s="66"/>
      <c r="K35" s="65"/>
      <c r="L35" s="65"/>
      <c r="M35" s="64"/>
      <c r="N35" s="356"/>
      <c r="O35" s="369"/>
      <c r="P35" s="370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75"/>
      <c r="E36" s="65"/>
      <c r="F36" s="65"/>
      <c r="G36" s="65"/>
      <c r="H36" s="65"/>
      <c r="I36" s="65"/>
      <c r="J36" s="66"/>
      <c r="K36" s="65"/>
      <c r="L36" s="65"/>
      <c r="M36" s="65"/>
      <c r="N36" s="371"/>
      <c r="O36" s="372"/>
      <c r="P36" s="373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368" t="str">
        <f>HYPERLINK('[1]реквизиты'!$A$6)</f>
        <v>Гл. судья</v>
      </c>
      <c r="B38" s="368"/>
      <c r="C38" s="368"/>
      <c r="D38" t="s">
        <v>159</v>
      </c>
      <c r="E38" s="75"/>
      <c r="F38" s="76"/>
      <c r="J38" s="77" t="str">
        <f>'[1]реквизиты'!$G$7</f>
        <v>Иваново</v>
      </c>
      <c r="K38" s="5"/>
      <c r="N38" s="70"/>
      <c r="O38" s="78"/>
      <c r="P38" s="70"/>
      <c r="Q38" s="70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7" t="str">
        <f>HYPERLINK('[1]реквизиты'!$A$8)</f>
        <v>Гл. секретарь</v>
      </c>
      <c r="B40" s="98"/>
      <c r="C40" s="99"/>
      <c r="D40" s="4" t="s">
        <v>160</v>
      </c>
      <c r="E40" s="79"/>
      <c r="F40" s="4"/>
      <c r="G40" s="4"/>
      <c r="H40" s="4"/>
      <c r="I40" s="4"/>
      <c r="J40" s="77" t="str">
        <f>HYPERLINK('[1]реквизиты'!$G$9)</f>
        <v>Рязань</v>
      </c>
      <c r="K40" s="70"/>
      <c r="L40" s="70"/>
      <c r="M40" s="70"/>
      <c r="O40" s="78"/>
      <c r="P40" s="71"/>
    </row>
    <row r="41" spans="4:20" ht="15">
      <c r="D41" s="76"/>
      <c r="E41" s="76"/>
      <c r="F41" s="76"/>
      <c r="G41" s="79"/>
      <c r="H41" s="79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79"/>
      <c r="H42" s="79"/>
      <c r="I42" s="4"/>
      <c r="J42" s="4"/>
      <c r="K42" s="4"/>
      <c r="L42" s="4"/>
      <c r="M42" s="70"/>
      <c r="N42" s="70"/>
      <c r="O42" s="70"/>
      <c r="P42" s="70"/>
      <c r="Q42" s="79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5"/>
      <c r="E44" s="75"/>
      <c r="F44" s="75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A1:U1"/>
    <mergeCell ref="A2:U2"/>
    <mergeCell ref="A15:A16"/>
    <mergeCell ref="B15:B16"/>
    <mergeCell ref="C15:C16"/>
    <mergeCell ref="A11:A12"/>
    <mergeCell ref="B11:B12"/>
    <mergeCell ref="C11:C1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C17:C18"/>
    <mergeCell ref="A19:A20"/>
    <mergeCell ref="B19:B20"/>
    <mergeCell ref="C19:C20"/>
    <mergeCell ref="D19:D20"/>
    <mergeCell ref="D21:D2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2013-09-23T10:00:29Z</cp:lastPrinted>
  <dcterms:created xsi:type="dcterms:W3CDTF">1996-10-08T23:32:33Z</dcterms:created>
  <dcterms:modified xsi:type="dcterms:W3CDTF">2013-09-23T10:00:33Z</dcterms:modified>
  <cp:category/>
  <cp:version/>
  <cp:contentType/>
  <cp:contentStatus/>
</cp:coreProperties>
</file>