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пр. хода" sheetId="2" r:id="rId2"/>
    <sheet name="ПОЛУФИНАЛ ФИНАЛ" sheetId="3" r:id="rId3"/>
    <sheet name="пр.взвешивания" sheetId="4" r:id="rId4"/>
    <sheet name="наградной лист" sheetId="5" r:id="rId5"/>
    <sheet name="круги" sheetId="6" r:id="rId6"/>
  </sheets>
  <externalReferences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<sst xmlns="http://schemas.openxmlformats.org/spreadsheetml/2006/main" count="541" uniqueCount="173">
  <si>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</si>
  <si>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</si>
  <si>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</si>
  <si>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</si>
  <si>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</si>
  <si>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</si>
  <si>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</si>
  <si>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</si>
  <si>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</si>
  <si>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</si>
  <si>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</si>
  <si>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</si>
  <si>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</si>
  <si>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</si>
  <si>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</si>
  <si>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</si>
  <si>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</si>
  <si>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</si>
  <si>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</si>
  <si>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</si>
  <si>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</si>
  <si>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</si>
  <si>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</si>
  <si>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</si>
  <si>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</si>
  <si>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</si>
  <si>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</si>
  <si>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</si>
  <si>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</si>
  <si>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1</t>
  </si>
  <si>
    <t>3</t>
  </si>
  <si>
    <t>2</t>
  </si>
  <si>
    <t xml:space="preserve">ПРОТОКОЛ ХОДА СОРЕВНОВАНИЙ       </t>
  </si>
  <si>
    <t>ВСЕРОССИЙСКАЯ ФЕДЕРАЦИЯ САМБО</t>
  </si>
  <si>
    <t>А1</t>
  </si>
  <si>
    <t>А2</t>
  </si>
  <si>
    <t>А3</t>
  </si>
  <si>
    <t>А4</t>
  </si>
  <si>
    <t>Б1</t>
  </si>
  <si>
    <t>Б2</t>
  </si>
  <si>
    <t>Б3</t>
  </si>
  <si>
    <t>Б4</t>
  </si>
  <si>
    <t>ИТОГОВЫЙ ПРОТОКОЛ</t>
  </si>
  <si>
    <t xml:space="preserve">ПРОТОКОЛ ХОДА СОРЕВНОВАНИЙ  </t>
  </si>
  <si>
    <t>А1А2</t>
  </si>
  <si>
    <t>А3А4</t>
  </si>
  <si>
    <t>Б1Б2</t>
  </si>
  <si>
    <t>Б3Б4</t>
  </si>
  <si>
    <t>4 КРУГ</t>
  </si>
  <si>
    <t>5 КРУГ</t>
  </si>
  <si>
    <t>6 КРУГ</t>
  </si>
  <si>
    <t>7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</si>
  <si>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</si>
  <si>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</si>
  <si>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</si>
  <si>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</si>
  <si>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</si>
  <si>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</si>
  <si>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САЙФУЛИНА Дина Альмировна</t>
  </si>
  <si>
    <t>06.08.1993 кмс</t>
  </si>
  <si>
    <t>ПФО,Башкортостан,УФА,МО</t>
  </si>
  <si>
    <t>Бикташев МР</t>
  </si>
  <si>
    <t>БОНДАРЕВА Елена Борисовна</t>
  </si>
  <si>
    <t>07.06.85 змс</t>
  </si>
  <si>
    <t>ПФО, Дзержинск</t>
  </si>
  <si>
    <t>Берснев СН Городнов АГ</t>
  </si>
  <si>
    <t>СКОРНЯКОВА Ксения Юрьевна</t>
  </si>
  <si>
    <t>29.05.92 мс</t>
  </si>
  <si>
    <t>УрФО,Сведловская,Качканар,МО</t>
  </si>
  <si>
    <t>Сапунов ДП Мещерский ВВ</t>
  </si>
  <si>
    <t>ЛАВРЕНЬТЕВА Эдера Юрьевна</t>
  </si>
  <si>
    <t>09.01.95 кмс</t>
  </si>
  <si>
    <t>ПФО,Чувашская,Чебоксары,МО</t>
  </si>
  <si>
    <t>Пегасов СВ</t>
  </si>
  <si>
    <t>ХРАМОВА Анастасия Игоревна</t>
  </si>
  <si>
    <t>29.03.91 мс</t>
  </si>
  <si>
    <t>Приморский,Владивосток,ФКиС</t>
  </si>
  <si>
    <t>003318</t>
  </si>
  <si>
    <t>Леонтьев ЮА Фалеева ОА</t>
  </si>
  <si>
    <t>АРСЛАНОВА Регина Галлиулловна</t>
  </si>
  <si>
    <t>06.08.92 мс</t>
  </si>
  <si>
    <t>ПФО,Кувандык,МО</t>
  </si>
  <si>
    <t>Баширов Бикбердина</t>
  </si>
  <si>
    <t>РУКАВИЦИНА Инна Сергеевна</t>
  </si>
  <si>
    <t>28.02.95 кмс</t>
  </si>
  <si>
    <t>ЮФО,Краснодарский,МО</t>
  </si>
  <si>
    <t>КоневцоваТВ</t>
  </si>
  <si>
    <t>НИКОЛАЕВА Анастасия Сергеевна</t>
  </si>
  <si>
    <t>30.12.91 мс</t>
  </si>
  <si>
    <t>ЦФО, Тульская,Тула</t>
  </si>
  <si>
    <t>Выборнов ВВ Выборнов РВ Выборнова ОМ</t>
  </si>
  <si>
    <t>ЦАТУРЯН Шогик Арутюновна</t>
  </si>
  <si>
    <t>27.08.84 мс</t>
  </si>
  <si>
    <t>М,Москва,МКС</t>
  </si>
  <si>
    <t>Сабуров АЛ</t>
  </si>
  <si>
    <t>16.06.87 кмс</t>
  </si>
  <si>
    <t>УрФО,Челябинская,Аргаяш</t>
  </si>
  <si>
    <t>Аккуин А</t>
  </si>
  <si>
    <t>МОЛЧАНОВА Мария Владимировна</t>
  </si>
  <si>
    <t>24.01.88 змс</t>
  </si>
  <si>
    <t>ПФО,Пермская,Краснокамск,Д</t>
  </si>
  <si>
    <t>000532</t>
  </si>
  <si>
    <t>Мухаметшин РГ</t>
  </si>
  <si>
    <t>ДЕМИДОВА Елена Андреевна</t>
  </si>
  <si>
    <t>11.01.90 мс</t>
  </si>
  <si>
    <t>ЦФО,Тамбовская ,МО</t>
  </si>
  <si>
    <t>Кувалдин СН Кувалдин АН</t>
  </si>
  <si>
    <t>ЛЕБЕДЕВА Ксения Александровна</t>
  </si>
  <si>
    <t>01.08.92 мс</t>
  </si>
  <si>
    <t>ПФО,Кстово</t>
  </si>
  <si>
    <t>Кожемякин ВС Бойчук ИЮ</t>
  </si>
  <si>
    <t>РЯВИНА Екатерина Александровна</t>
  </si>
  <si>
    <t>30.07.87 мс</t>
  </si>
  <si>
    <t>СФО, Новосибирск,МО</t>
  </si>
  <si>
    <t>Орлов АА Матвеев АБ</t>
  </si>
  <si>
    <t>БИКБЕРДИНА Кристина Геннадьевна</t>
  </si>
  <si>
    <t>16.03.92 мс</t>
  </si>
  <si>
    <t>ПФО,Кувандык,Д</t>
  </si>
  <si>
    <t>АРУТЮНЯН Гаянэ Вагинаковна</t>
  </si>
  <si>
    <t>27.06.84 мсмк</t>
  </si>
  <si>
    <t>Сабуров АЛ Шмаков ОВ</t>
  </si>
  <si>
    <t>БОРИСОВА Зинаида Петровна</t>
  </si>
  <si>
    <t>28.08.82 мсмк</t>
  </si>
  <si>
    <t>ЦФО,Брянская,ЛОК</t>
  </si>
  <si>
    <t>Кацанашвили ОМ Портнов СВ</t>
  </si>
  <si>
    <t>ТАРАСОВА Ольга Юрьевна</t>
  </si>
  <si>
    <t>25.08.83 мс</t>
  </si>
  <si>
    <t>Шмаков ОВ</t>
  </si>
  <si>
    <t>ТАБИТУЕВА Наталья Владимировна</t>
  </si>
  <si>
    <t>01.03.92 кмс</t>
  </si>
  <si>
    <t>СФО,Иркутская, Ангарск,РС</t>
  </si>
  <si>
    <t>Ефимов НН Курьерова СВ</t>
  </si>
  <si>
    <t>ФЕДОТОВА Ирина Ильинична</t>
  </si>
  <si>
    <t>01.03.87 мс</t>
  </si>
  <si>
    <t>СФО,Бурятия,МО</t>
  </si>
  <si>
    <t>Санжиев ТШ</t>
  </si>
  <si>
    <t>БАЗЬКО Юлия Олеговна</t>
  </si>
  <si>
    <t>11.07 85 мс</t>
  </si>
  <si>
    <t>в.к.    48        кг.</t>
  </si>
  <si>
    <t>ПОЛУФИНАЛ</t>
  </si>
  <si>
    <t>АККУИНА Айгуль Валиулловна</t>
  </si>
  <si>
    <t>0.45</t>
  </si>
  <si>
    <t>4.00</t>
  </si>
  <si>
    <t>0.27</t>
  </si>
  <si>
    <t>1.20</t>
  </si>
  <si>
    <t>1.10</t>
  </si>
  <si>
    <t>2.40</t>
  </si>
  <si>
    <t>0.20.</t>
  </si>
  <si>
    <t>0.20</t>
  </si>
  <si>
    <t>2.30.</t>
  </si>
  <si>
    <t>0.40.</t>
  </si>
  <si>
    <t>2.40.</t>
  </si>
  <si>
    <t>2.50.</t>
  </si>
  <si>
    <t>4.00.</t>
  </si>
  <si>
    <t>1.00.</t>
  </si>
  <si>
    <t>0.30.</t>
  </si>
  <si>
    <t>1.50.</t>
  </si>
  <si>
    <t>3.5</t>
  </si>
  <si>
    <t>.4.00.</t>
  </si>
  <si>
    <t>2.20.</t>
  </si>
  <si>
    <t>0.00.</t>
  </si>
  <si>
    <t>6,5.</t>
  </si>
  <si>
    <t>3,5.</t>
  </si>
  <si>
    <t>0.22.</t>
  </si>
  <si>
    <t>3.17.</t>
  </si>
  <si>
    <t>1.23.</t>
  </si>
  <si>
    <t>5-6</t>
  </si>
  <si>
    <t>7-8</t>
  </si>
  <si>
    <t>9-12</t>
  </si>
  <si>
    <t>13-16</t>
  </si>
  <si>
    <t>17-21</t>
  </si>
  <si>
    <t>4/0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</si>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</sst>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CyrillicOld"/>
      <family val="0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2"/>
      <name val="Arial Narrow"/>
      <family val="2"/>
    </font>
    <font>
      <b/>
      <i/>
      <sz val="11"/>
      <name val="Arial"/>
      <family val="2"/>
    </font>
    <font>
      <sz val="12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0" fillId="0" borderId="3" xfId="15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0" borderId="8" xfId="15" applyNumberFormat="1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4" fillId="0" borderId="10" xfId="15" applyNumberFormat="1" applyFont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0" borderId="11" xfId="15" applyNumberFormat="1" applyFont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0" borderId="11" xfId="15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4" fillId="0" borderId="14" xfId="15" applyNumberFormat="1" applyFont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4" fillId="0" borderId="16" xfId="15" applyNumberFormat="1" applyFont="1" applyBorder="1" applyAlignment="1">
      <alignment horizontal="center"/>
    </xf>
    <xf numFmtId="0" fontId="4" fillId="0" borderId="17" xfId="15" applyNumberFormat="1" applyFont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19" xfId="15" applyNumberFormat="1" applyFont="1" applyBorder="1" applyAlignment="1">
      <alignment horizontal="center"/>
    </xf>
    <xf numFmtId="0" fontId="6" fillId="0" borderId="20" xfId="15" applyNumberFormat="1" applyFont="1" applyBorder="1" applyAlignment="1">
      <alignment horizontal="center"/>
    </xf>
    <xf numFmtId="0" fontId="4" fillId="0" borderId="21" xfId="15" applyNumberFormat="1" applyFont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6" fillId="0" borderId="22" xfId="15" applyNumberFormat="1" applyFont="1" applyBorder="1" applyAlignment="1">
      <alignment horizontal="center"/>
    </xf>
    <xf numFmtId="0" fontId="4" fillId="0" borderId="23" xfId="15" applyNumberFormat="1" applyFont="1" applyBorder="1" applyAlignment="1">
      <alignment horizontal="center"/>
    </xf>
    <xf numFmtId="0" fontId="6" fillId="0" borderId="24" xfId="15" applyNumberFormat="1" applyFont="1" applyBorder="1" applyAlignment="1">
      <alignment horizontal="center"/>
    </xf>
    <xf numFmtId="0" fontId="4" fillId="0" borderId="12" xfId="15" applyNumberFormat="1" applyFont="1" applyBorder="1" applyAlignment="1">
      <alignment horizontal="center"/>
    </xf>
    <xf numFmtId="0" fontId="6" fillId="2" borderId="24" xfId="0" applyNumberFormat="1" applyFont="1" applyFill="1" applyBorder="1" applyAlignment="1">
      <alignment horizontal="center"/>
    </xf>
    <xf numFmtId="0" fontId="4" fillId="0" borderId="25" xfId="15" applyNumberFormat="1" applyFont="1" applyBorder="1" applyAlignment="1">
      <alignment horizontal="center"/>
    </xf>
    <xf numFmtId="0" fontId="4" fillId="2" borderId="26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6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5" fillId="0" borderId="0" xfId="15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2" borderId="12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6" fillId="0" borderId="0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0" fontId="6" fillId="0" borderId="29" xfId="15" applyNumberFormat="1" applyFont="1" applyBorder="1" applyAlignment="1">
      <alignment horizontal="center"/>
    </xf>
    <xf numFmtId="0" fontId="4" fillId="0" borderId="1" xfId="15" applyNumberFormat="1" applyFont="1" applyBorder="1" applyAlignment="1">
      <alignment horizontal="center"/>
    </xf>
    <xf numFmtId="0" fontId="4" fillId="2" borderId="31" xfId="0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14" fillId="0" borderId="0" xfId="15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4" fillId="2" borderId="32" xfId="0" applyNumberFormat="1" applyFont="1" applyFill="1" applyBorder="1" applyAlignment="1">
      <alignment horizontal="center"/>
    </xf>
    <xf numFmtId="0" fontId="6" fillId="0" borderId="33" xfId="15" applyNumberFormat="1" applyFont="1" applyBorder="1" applyAlignment="1">
      <alignment horizontal="center"/>
    </xf>
    <xf numFmtId="0" fontId="4" fillId="0" borderId="9" xfId="15" applyNumberFormat="1" applyFont="1" applyBorder="1" applyAlignment="1">
      <alignment horizontal="center"/>
    </xf>
    <xf numFmtId="0" fontId="6" fillId="0" borderId="32" xfId="15" applyNumberFormat="1" applyFont="1" applyBorder="1" applyAlignment="1">
      <alignment horizontal="center"/>
    </xf>
    <xf numFmtId="0" fontId="4" fillId="0" borderId="34" xfId="15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2" borderId="35" xfId="0" applyNumberFormat="1" applyFont="1" applyFill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31" xfId="15" applyNumberFormat="1" applyFont="1" applyBorder="1" applyAlignment="1">
      <alignment vertical="center" wrapText="1"/>
    </xf>
    <xf numFmtId="0" fontId="8" fillId="0" borderId="0" xfId="15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5" xfId="15" applyNumberFormat="1" applyFont="1" applyBorder="1" applyAlignment="1">
      <alignment horizontal="center"/>
    </xf>
    <xf numFmtId="0" fontId="6" fillId="0" borderId="36" xfId="15" applyNumberFormat="1" applyFont="1" applyBorder="1" applyAlignment="1">
      <alignment horizontal="center"/>
    </xf>
    <xf numFmtId="0" fontId="4" fillId="0" borderId="15" xfId="15" applyNumberFormat="1" applyFont="1" applyBorder="1" applyAlignment="1">
      <alignment horizontal="center"/>
    </xf>
    <xf numFmtId="0" fontId="6" fillId="2" borderId="29" xfId="0" applyNumberFormat="1" applyFont="1" applyFill="1" applyBorder="1" applyAlignment="1">
      <alignment horizontal="center"/>
    </xf>
    <xf numFmtId="0" fontId="6" fillId="0" borderId="37" xfId="15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/>
    </xf>
    <xf numFmtId="0" fontId="4" fillId="0" borderId="36" xfId="15" applyNumberFormat="1" applyFont="1" applyBorder="1" applyAlignment="1">
      <alignment horizontal="center"/>
    </xf>
    <xf numFmtId="0" fontId="4" fillId="0" borderId="38" xfId="15" applyNumberFormat="1" applyFont="1" applyBorder="1" applyAlignment="1">
      <alignment horizontal="center"/>
    </xf>
    <xf numFmtId="0" fontId="4" fillId="0" borderId="18" xfId="15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32" xfId="15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1" fillId="0" borderId="0" xfId="15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4" fillId="0" borderId="0" xfId="15" applyNumberFormat="1" applyFont="1" applyBorder="1" applyAlignment="1">
      <alignment/>
    </xf>
    <xf numFmtId="0" fontId="1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0" fontId="15" fillId="0" borderId="0" xfId="15" applyNumberFormat="1" applyFont="1" applyAlignment="1">
      <alignment/>
    </xf>
    <xf numFmtId="0" fontId="14" fillId="0" borderId="0" xfId="0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6" fillId="2" borderId="0" xfId="0" applyNumberFormat="1" applyFont="1" applyFill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/>
    </xf>
    <xf numFmtId="17" fontId="4" fillId="0" borderId="34" xfId="15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4" xfId="15" applyNumberFormat="1" applyFont="1" applyBorder="1" applyAlignment="1">
      <alignment horizontal="center"/>
    </xf>
    <xf numFmtId="49" fontId="4" fillId="0" borderId="14" xfId="15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6" fillId="0" borderId="35" xfId="15" applyNumberFormat="1" applyFont="1" applyBorder="1" applyAlignment="1">
      <alignment horizontal="center"/>
    </xf>
    <xf numFmtId="17" fontId="4" fillId="0" borderId="18" xfId="15" applyNumberFormat="1" applyFont="1" applyBorder="1" applyAlignment="1">
      <alignment horizontal="center"/>
    </xf>
    <xf numFmtId="0" fontId="4" fillId="0" borderId="19" xfId="15" applyNumberFormat="1" applyFont="1" applyBorder="1" applyAlignment="1">
      <alignment horizontal="center"/>
    </xf>
    <xf numFmtId="0" fontId="4" fillId="0" borderId="37" xfId="15" applyNumberFormat="1" applyFont="1" applyBorder="1" applyAlignment="1">
      <alignment horizontal="center"/>
    </xf>
    <xf numFmtId="0" fontId="4" fillId="0" borderId="8" xfId="15" applyNumberFormat="1" applyFont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2" borderId="37" xfId="0" applyNumberFormat="1" applyFont="1" applyFill="1" applyBorder="1" applyAlignment="1">
      <alignment horizontal="center"/>
    </xf>
    <xf numFmtId="17" fontId="4" fillId="0" borderId="10" xfId="15" applyNumberFormat="1" applyFont="1" applyBorder="1" applyAlignment="1">
      <alignment horizontal="center"/>
    </xf>
    <xf numFmtId="0" fontId="4" fillId="0" borderId="39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" xfId="15" applyFont="1" applyBorder="1" applyAlignment="1">
      <alignment horizontal="center" vertical="center" wrapText="1"/>
    </xf>
    <xf numFmtId="0" fontId="2" fillId="4" borderId="40" xfId="15" applyNumberFormat="1" applyFont="1" applyFill="1" applyBorder="1" applyAlignment="1" applyProtection="1">
      <alignment horizontal="center" vertical="center" wrapText="1"/>
      <protection/>
    </xf>
    <xf numFmtId="0" fontId="2" fillId="4" borderId="41" xfId="15" applyNumberFormat="1" applyFont="1" applyFill="1" applyBorder="1" applyAlignment="1" applyProtection="1">
      <alignment horizontal="center" vertical="center" wrapText="1"/>
      <protection/>
    </xf>
    <xf numFmtId="0" fontId="2" fillId="4" borderId="4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Font="1" applyBorder="1" applyAlignment="1">
      <alignment horizontal="center" vertical="center" wrapText="1"/>
    </xf>
    <xf numFmtId="0" fontId="10" fillId="5" borderId="40" xfId="15" applyFont="1" applyFill="1" applyBorder="1" applyAlignment="1">
      <alignment horizontal="center" vertical="center"/>
    </xf>
    <xf numFmtId="0" fontId="10" fillId="5" borderId="42" xfId="15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4" fillId="0" borderId="21" xfId="15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/>
    </xf>
    <xf numFmtId="0" fontId="4" fillId="0" borderId="47" xfId="0" applyNumberFormat="1" applyFont="1" applyBorder="1" applyAlignment="1">
      <alignment horizontal="center" vertical="center" wrapText="1"/>
    </xf>
    <xf numFmtId="0" fontId="8" fillId="0" borderId="31" xfId="15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4" fillId="0" borderId="52" xfId="15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4" fillId="0" borderId="19" xfId="15" applyNumberFormat="1" applyFont="1" applyBorder="1" applyAlignment="1">
      <alignment horizontal="center" vertical="center" wrapText="1"/>
    </xf>
    <xf numFmtId="0" fontId="4" fillId="0" borderId="11" xfId="15" applyNumberFormat="1" applyFont="1" applyBorder="1" applyAlignment="1">
      <alignment horizontal="center" vertical="center" wrapText="1"/>
    </xf>
    <xf numFmtId="0" fontId="4" fillId="0" borderId="20" xfId="15" applyNumberFormat="1" applyFont="1" applyBorder="1" applyAlignment="1">
      <alignment horizontal="center" vertical="center" wrapText="1"/>
    </xf>
    <xf numFmtId="0" fontId="4" fillId="0" borderId="22" xfId="15" applyNumberFormat="1" applyFont="1" applyBorder="1" applyAlignment="1">
      <alignment horizontal="center" vertical="center" wrapText="1"/>
    </xf>
    <xf numFmtId="0" fontId="4" fillId="0" borderId="54" xfId="15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left" vertical="center" wrapText="1"/>
    </xf>
    <xf numFmtId="0" fontId="4" fillId="0" borderId="12" xfId="15" applyNumberFormat="1" applyFont="1" applyBorder="1" applyAlignment="1">
      <alignment horizontal="center" vertical="center" wrapText="1"/>
    </xf>
    <xf numFmtId="0" fontId="4" fillId="0" borderId="14" xfId="15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left" vertical="center" wrapText="1"/>
    </xf>
    <xf numFmtId="0" fontId="6" fillId="0" borderId="56" xfId="0" applyNumberFormat="1" applyFont="1" applyBorder="1" applyAlignment="1">
      <alignment horizontal="left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4" fillId="0" borderId="26" xfId="15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4" fillId="0" borderId="57" xfId="15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12" fillId="5" borderId="40" xfId="15" applyFont="1" applyFill="1" applyBorder="1" applyAlignment="1">
      <alignment horizontal="center" vertical="center"/>
    </xf>
    <xf numFmtId="0" fontId="19" fillId="5" borderId="41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0" fontId="0" fillId="0" borderId="28" xfId="0" applyNumberFormat="1" applyBorder="1" applyAlignment="1">
      <alignment/>
    </xf>
    <xf numFmtId="0" fontId="4" fillId="0" borderId="58" xfId="15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4" fillId="0" borderId="59" xfId="15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39" xfId="15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0" fillId="0" borderId="60" xfId="0" applyNumberFormat="1" applyBorder="1" applyAlignment="1">
      <alignment/>
    </xf>
    <xf numFmtId="0" fontId="6" fillId="0" borderId="63" xfId="0" applyNumberFormat="1" applyFont="1" applyBorder="1" applyAlignment="1">
      <alignment horizontal="center" vertical="center" wrapText="1"/>
    </xf>
    <xf numFmtId="0" fontId="4" fillId="0" borderId="64" xfId="15" applyNumberFormat="1" applyFont="1" applyBorder="1" applyAlignment="1">
      <alignment horizontal="left" vertical="center" wrapText="1"/>
    </xf>
    <xf numFmtId="0" fontId="0" fillId="0" borderId="2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0" borderId="53" xfId="15" applyNumberFormat="1" applyFont="1" applyBorder="1" applyAlignment="1">
      <alignment horizontal="left" vertical="center" wrapText="1"/>
    </xf>
    <xf numFmtId="0" fontId="0" fillId="0" borderId="17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4" fillId="0" borderId="48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2" fillId="0" borderId="0" xfId="15" applyNumberFormat="1" applyFont="1" applyBorder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12" fillId="5" borderId="7" xfId="15" applyNumberFormat="1" applyFont="1" applyFill="1" applyBorder="1" applyAlignment="1">
      <alignment horizontal="center" vertical="center"/>
    </xf>
    <xf numFmtId="0" fontId="12" fillId="5" borderId="35" xfId="0" applyNumberFormat="1" applyFont="1" applyFill="1" applyBorder="1" applyAlignment="1">
      <alignment horizontal="center" vertical="center"/>
    </xf>
    <xf numFmtId="0" fontId="12" fillId="5" borderId="65" xfId="0" applyNumberFormat="1" applyFont="1" applyFill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63" xfId="0" applyNumberFormat="1" applyFont="1" applyFill="1" applyBorder="1" applyAlignment="1">
      <alignment horizontal="center" vertical="center" wrapText="1"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0" fillId="0" borderId="39" xfId="15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39" xfId="15" applyFont="1" applyBorder="1" applyAlignment="1">
      <alignment horizontal="center" vertical="center" wrapText="1"/>
    </xf>
    <xf numFmtId="0" fontId="0" fillId="0" borderId="39" xfId="15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14" fontId="4" fillId="0" borderId="39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8" borderId="40" xfId="15" applyFont="1" applyFill="1" applyBorder="1" applyAlignment="1" applyProtection="1">
      <alignment horizontal="center" vertical="center" wrapText="1"/>
      <protection/>
    </xf>
    <xf numFmtId="0" fontId="3" fillId="8" borderId="41" xfId="15" applyFont="1" applyFill="1" applyBorder="1" applyAlignment="1" applyProtection="1">
      <alignment horizontal="center" vertical="center" wrapText="1"/>
      <protection/>
    </xf>
    <xf numFmtId="0" fontId="3" fillId="8" borderId="42" xfId="15" applyFont="1" applyFill="1" applyBorder="1" applyAlignment="1" applyProtection="1">
      <alignment horizontal="center" vertical="center" wrapText="1"/>
      <protection/>
    </xf>
    <xf numFmtId="0" fontId="0" fillId="0" borderId="35" xfId="15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0" fillId="6" borderId="40" xfId="15" applyFont="1" applyFill="1" applyBorder="1" applyAlignment="1">
      <alignment horizontal="center" vertical="center"/>
    </xf>
    <xf numFmtId="0" fontId="10" fillId="6" borderId="41" xfId="15" applyFont="1" applyFill="1" applyBorder="1" applyAlignment="1">
      <alignment horizontal="center" vertical="center"/>
    </xf>
    <xf numFmtId="0" fontId="10" fillId="6" borderId="42" xfId="15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22" fillId="7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22" fillId="9" borderId="32" xfId="0" applyFont="1" applyFill="1" applyBorder="1" applyAlignment="1">
      <alignment horizontal="center" vertical="center"/>
    </xf>
    <xf numFmtId="0" fontId="22" fillId="9" borderId="34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4" fillId="0" borderId="39" xfId="15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15" applyFont="1" applyBorder="1" applyAlignment="1">
      <alignment horizontal="left" vertical="center" wrapText="1"/>
    </xf>
    <xf numFmtId="0" fontId="4" fillId="0" borderId="14" xfId="15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647700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85725</xdr:colOff>
      <xdr:row>41</xdr:row>
      <xdr:rowOff>209550</xdr:rowOff>
    </xdr:from>
    <xdr:to>
      <xdr:col>20</xdr:col>
      <xdr:colOff>657225</xdr:colOff>
      <xdr:row>43</xdr:row>
      <xdr:rowOff>190500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77152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ka\&#1052;&#1086;&#1080;%20&#1076;&#1086;&#1082;&#1091;&#1084;&#1077;&#1085;&#1090;&#1099;\Downloads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ka\&#1052;&#1086;&#1080;%20&#1076;&#1086;&#1082;&#1091;&#1084;&#1077;&#1085;&#1090;&#1099;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54"/>
  <sheetViews>
    <sheetView tabSelected="1" workbookViewId="0" topLeftCell="A1">
      <selection activeCell="G53" sqref="A1:G53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19" ht="37.5" customHeight="1" thickBot="1">
      <c r="A1" s="179" t="s">
        <v>33</v>
      </c>
      <c r="B1" s="179"/>
      <c r="C1" s="179"/>
      <c r="D1" s="179"/>
      <c r="E1" s="179"/>
      <c r="F1" s="179"/>
      <c r="G1" s="17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7" ht="31.5" customHeight="1" thickBot="1">
      <c r="A2" s="182" t="s">
        <v>42</v>
      </c>
      <c r="B2" s="182"/>
      <c r="C2" s="183"/>
      <c r="D2" s="184" t="str">
        <f>HYPERLINK('[2]реквизиты'!$A$2)</f>
        <v>Чемпионат России по самбо среди женщин (отбор на чемпионат мира)</v>
      </c>
      <c r="E2" s="185"/>
      <c r="F2" s="185"/>
      <c r="G2" s="186"/>
    </row>
    <row r="3" spans="1:7" ht="24.75" customHeight="1" thickBot="1">
      <c r="A3" s="187" t="str">
        <f>HYPERLINK('[2]реквизиты'!$A$3)</f>
        <v>18-23 июня 2013 год  г.Челябинск</v>
      </c>
      <c r="B3" s="187"/>
      <c r="C3" s="187"/>
      <c r="D3" s="25"/>
      <c r="E3" s="26"/>
      <c r="F3" s="188" t="str">
        <f>HYPERLINK('пр.взвешивания'!E3)</f>
        <v>в.к.    48        кг.</v>
      </c>
      <c r="G3" s="189"/>
    </row>
    <row r="4" spans="1:7" ht="12.75">
      <c r="A4" s="180" t="s">
        <v>26</v>
      </c>
      <c r="B4" s="180" t="s">
        <v>0</v>
      </c>
      <c r="C4" s="180" t="s">
        <v>1</v>
      </c>
      <c r="D4" s="180" t="s">
        <v>17</v>
      </c>
      <c r="E4" s="180" t="s">
        <v>18</v>
      </c>
      <c r="F4" s="180" t="s">
        <v>19</v>
      </c>
      <c r="G4" s="180" t="s">
        <v>20</v>
      </c>
    </row>
    <row r="5" spans="1:7" ht="12.75">
      <c r="A5" s="181"/>
      <c r="B5" s="181"/>
      <c r="C5" s="181"/>
      <c r="D5" s="181"/>
      <c r="E5" s="181"/>
      <c r="F5" s="181"/>
      <c r="G5" s="181"/>
    </row>
    <row r="6" spans="1:7" ht="12.75">
      <c r="A6" s="175" t="s">
        <v>29</v>
      </c>
      <c r="B6" s="176">
        <v>11</v>
      </c>
      <c r="C6" s="174" t="str">
        <f>VLOOKUP(B6,'пр.взвешивания'!B6:G77,2,FALSE)</f>
        <v>МОЛЧАНОВА Мария Владимировна</v>
      </c>
      <c r="D6" s="177" t="str">
        <f>VLOOKUP(B6,'пр.взвешивания'!B6:G75,3,FALSE)</f>
        <v>24.01.88 змс</v>
      </c>
      <c r="E6" s="173" t="str">
        <f>VLOOKUP(B6,'пр.взвешивания'!B6:G79,4,FALSE)</f>
        <v>ПФО,Пермская,Краснокамск,Д</v>
      </c>
      <c r="F6" s="173" t="str">
        <f>VLOOKUP(B6,'пр.взвешивания'!B6:G79,5,FALSE)</f>
        <v>000532</v>
      </c>
      <c r="G6" s="174" t="str">
        <f>VLOOKUP(B6,'пр.взвешивания'!B6:G79,6,FALSE)</f>
        <v>Мухаметшин РГ</v>
      </c>
    </row>
    <row r="7" spans="1:7" ht="12.75">
      <c r="A7" s="175"/>
      <c r="B7" s="176"/>
      <c r="C7" s="174"/>
      <c r="D7" s="177"/>
      <c r="E7" s="173"/>
      <c r="F7" s="173"/>
      <c r="G7" s="174"/>
    </row>
    <row r="8" spans="1:7" ht="12.75">
      <c r="A8" s="175" t="s">
        <v>31</v>
      </c>
      <c r="B8" s="176">
        <v>2</v>
      </c>
      <c r="C8" s="174" t="str">
        <f>VLOOKUP(B8,'пр.взвешивания'!B6:G79,2,FALSE)</f>
        <v>БОНДАРЕВА Елена Борисовна</v>
      </c>
      <c r="D8" s="177" t="str">
        <f>VLOOKUP(B8,'пр.взвешивания'!B6:G77,3,FALSE)</f>
        <v>07.06.85 змс</v>
      </c>
      <c r="E8" s="173" t="str">
        <f>VLOOKUP(B8,'пр.взвешивания'!B6:G81,4,FALSE)</f>
        <v>ПФО, Дзержинск</v>
      </c>
      <c r="F8" s="178">
        <f>VLOOKUP(B8,'пр.взвешивания'!B6:G81,5,FALSE)</f>
        <v>0</v>
      </c>
      <c r="G8" s="174" t="str">
        <f>VLOOKUP(B8,'пр.взвешивания'!B6:G81,6,FALSE)</f>
        <v>Берснев СН Городнов АГ</v>
      </c>
    </row>
    <row r="9" spans="1:7" ht="12.75">
      <c r="A9" s="175"/>
      <c r="B9" s="176"/>
      <c r="C9" s="174"/>
      <c r="D9" s="177"/>
      <c r="E9" s="173"/>
      <c r="F9" s="178"/>
      <c r="G9" s="174"/>
    </row>
    <row r="10" spans="1:7" ht="12.75">
      <c r="A10" s="175" t="s">
        <v>30</v>
      </c>
      <c r="B10" s="176">
        <v>17</v>
      </c>
      <c r="C10" s="174" t="str">
        <f>VLOOKUP(B10,'пр.взвешивания'!B1:G81,2,FALSE)</f>
        <v>БОРИСОВА Зинаида Петровна</v>
      </c>
      <c r="D10" s="177" t="str">
        <f>VLOOKUP(B10,'пр.взвешивания'!B1:G79,3,FALSE)</f>
        <v>28.08.82 мсмк</v>
      </c>
      <c r="E10" s="173" t="str">
        <f>VLOOKUP(B10,'пр.взвешивания'!B1:G83,4,FALSE)</f>
        <v>ЦФО,Брянская,ЛОК</v>
      </c>
      <c r="F10" s="178">
        <f>VLOOKUP(B10,'пр.взвешивания'!B1:G83,5,FALSE)</f>
        <v>0</v>
      </c>
      <c r="G10" s="174" t="str">
        <f>VLOOKUP(B10,'пр.взвешивания'!B1:G83,6,FALSE)</f>
        <v>Кацанашвили ОМ Портнов СВ</v>
      </c>
    </row>
    <row r="11" spans="1:7" ht="12.75">
      <c r="A11" s="175"/>
      <c r="B11" s="176"/>
      <c r="C11" s="174"/>
      <c r="D11" s="177"/>
      <c r="E11" s="173"/>
      <c r="F11" s="178"/>
      <c r="G11" s="174"/>
    </row>
    <row r="12" spans="1:7" ht="12.75">
      <c r="A12" s="175" t="s">
        <v>30</v>
      </c>
      <c r="B12" s="176">
        <v>16</v>
      </c>
      <c r="C12" s="174" t="str">
        <f>VLOOKUP(B12,'пр.взвешивания'!B1:G83,2,FALSE)</f>
        <v>АРУТЮНЯН Гаянэ Вагинаковна</v>
      </c>
      <c r="D12" s="177" t="str">
        <f>VLOOKUP(B12,'пр.взвешивания'!B1:G81,3,FALSE)</f>
        <v>27.06.84 мсмк</v>
      </c>
      <c r="E12" s="173" t="str">
        <f>VLOOKUP(B12,'пр.взвешивания'!B1:G85,4,FALSE)</f>
        <v>М,Москва,МКС</v>
      </c>
      <c r="F12" s="178">
        <f>VLOOKUP(B12,'пр.взвешивания'!B1:G85,5,FALSE)</f>
        <v>0</v>
      </c>
      <c r="G12" s="174" t="str">
        <f>VLOOKUP(B12,'пр.взвешивания'!B1:G85,6,FALSE)</f>
        <v>Сабуров АЛ Шмаков ОВ</v>
      </c>
    </row>
    <row r="13" spans="1:7" ht="12.75">
      <c r="A13" s="175"/>
      <c r="B13" s="176"/>
      <c r="C13" s="174"/>
      <c r="D13" s="177"/>
      <c r="E13" s="173"/>
      <c r="F13" s="178"/>
      <c r="G13" s="174"/>
    </row>
    <row r="14" spans="1:7" ht="12.75">
      <c r="A14" s="175" t="s">
        <v>166</v>
      </c>
      <c r="B14" s="176">
        <v>5</v>
      </c>
      <c r="C14" s="174" t="str">
        <f>VLOOKUP(B14,'пр.взвешивания'!B1:G85,2,FALSE)</f>
        <v>ХРАМОВА Анастасия Игоревна</v>
      </c>
      <c r="D14" s="177" t="str">
        <f>VLOOKUP(B14,'пр.взвешивания'!B1:G83,3,FALSE)</f>
        <v>29.03.91 мс</v>
      </c>
      <c r="E14" s="173" t="str">
        <f>VLOOKUP(B14,'пр.взвешивания'!B1:G87,4,FALSE)</f>
        <v>Приморский,Владивосток,ФКиС</v>
      </c>
      <c r="F14" s="173" t="str">
        <f>VLOOKUP(B14,'пр.взвешивания'!B1:G87,5,FALSE)</f>
        <v>003318</v>
      </c>
      <c r="G14" s="174" t="str">
        <f>VLOOKUP(B14,'пр.взвешивания'!B1:G87,6,FALSE)</f>
        <v>Леонтьев ЮА Фалеева ОА</v>
      </c>
    </row>
    <row r="15" spans="1:7" ht="12.75">
      <c r="A15" s="175"/>
      <c r="B15" s="176"/>
      <c r="C15" s="174"/>
      <c r="D15" s="177"/>
      <c r="E15" s="173"/>
      <c r="F15" s="173"/>
      <c r="G15" s="174"/>
    </row>
    <row r="16" spans="1:7" ht="12.75">
      <c r="A16" s="175" t="s">
        <v>166</v>
      </c>
      <c r="B16" s="176">
        <v>12</v>
      </c>
      <c r="C16" s="174" t="str">
        <f>VLOOKUP(B16,'пр.взвешивания'!B1:G87,2,FALSE)</f>
        <v>ДЕМИДОВА Елена Андреевна</v>
      </c>
      <c r="D16" s="177" t="str">
        <f>VLOOKUP(B16,'пр.взвешивания'!B1:G85,3,FALSE)</f>
        <v>11.01.90 мс</v>
      </c>
      <c r="E16" s="173" t="str">
        <f>VLOOKUP(B16,'пр.взвешивания'!B1:G89,4,FALSE)</f>
        <v>ЦФО,Тамбовская ,МО</v>
      </c>
      <c r="F16" s="178">
        <f>VLOOKUP(B16,'пр.взвешивания'!B1:G89,5,FALSE)</f>
        <v>0</v>
      </c>
      <c r="G16" s="174" t="str">
        <f>VLOOKUP(B16,'пр.взвешивания'!B1:G89,6,FALSE)</f>
        <v>Кувалдин СН Кувалдин АН</v>
      </c>
    </row>
    <row r="17" spans="1:7" ht="12.75">
      <c r="A17" s="175"/>
      <c r="B17" s="176"/>
      <c r="C17" s="174"/>
      <c r="D17" s="177"/>
      <c r="E17" s="173"/>
      <c r="F17" s="178"/>
      <c r="G17" s="174"/>
    </row>
    <row r="18" spans="1:7" ht="12.75">
      <c r="A18" s="175" t="s">
        <v>167</v>
      </c>
      <c r="B18" s="176">
        <v>9</v>
      </c>
      <c r="C18" s="174" t="str">
        <f>VLOOKUP(B18,'пр.взвешивания'!B1:G89,2,FALSE)</f>
        <v>ЦАТУРЯН Шогик Арутюновна</v>
      </c>
      <c r="D18" s="177" t="str">
        <f>VLOOKUP(B18,'пр.взвешивания'!B1:G87,3,FALSE)</f>
        <v>27.08.84 мс</v>
      </c>
      <c r="E18" s="173" t="str">
        <f>VLOOKUP(B18,'пр.взвешивания'!B1:G91,4,FALSE)</f>
        <v>М,Москва,МКС</v>
      </c>
      <c r="F18" s="178">
        <f>VLOOKUP(B18,'пр.взвешивания'!B1:G91,5,FALSE)</f>
        <v>0</v>
      </c>
      <c r="G18" s="174" t="str">
        <f>VLOOKUP(B18,'пр.взвешивания'!B1:G91,6,FALSE)</f>
        <v>Сабуров АЛ</v>
      </c>
    </row>
    <row r="19" spans="1:7" ht="12.75">
      <c r="A19" s="175"/>
      <c r="B19" s="176"/>
      <c r="C19" s="174"/>
      <c r="D19" s="177"/>
      <c r="E19" s="173"/>
      <c r="F19" s="178"/>
      <c r="G19" s="174"/>
    </row>
    <row r="20" spans="1:7" ht="12.75">
      <c r="A20" s="175" t="s">
        <v>167</v>
      </c>
      <c r="B20" s="176">
        <v>20</v>
      </c>
      <c r="C20" s="174" t="str">
        <f>VLOOKUP(B20,'пр.взвешивания'!B2:G91,2,FALSE)</f>
        <v>ФЕДОТОВА Ирина Ильинична</v>
      </c>
      <c r="D20" s="177" t="str">
        <f>VLOOKUP(B20,'пр.взвешивания'!B2:G89,3,FALSE)</f>
        <v>01.03.87 мс</v>
      </c>
      <c r="E20" s="173" t="str">
        <f>VLOOKUP(B20,'пр.взвешивания'!B2:G93,4,FALSE)</f>
        <v>СФО,Бурятия,МО</v>
      </c>
      <c r="F20" s="178">
        <f>VLOOKUP(B20,'пр.взвешивания'!B2:G93,5,FALSE)</f>
        <v>0</v>
      </c>
      <c r="G20" s="174" t="str">
        <f>VLOOKUP(B20,'пр.взвешивания'!B2:G93,6,FALSE)</f>
        <v>Санжиев ТШ</v>
      </c>
    </row>
    <row r="21" spans="1:7" ht="12.75">
      <c r="A21" s="175"/>
      <c r="B21" s="176"/>
      <c r="C21" s="174"/>
      <c r="D21" s="177"/>
      <c r="E21" s="173"/>
      <c r="F21" s="178"/>
      <c r="G21" s="174"/>
    </row>
    <row r="22" spans="1:7" ht="12.75">
      <c r="A22" s="175" t="s">
        <v>168</v>
      </c>
      <c r="B22" s="176">
        <v>4</v>
      </c>
      <c r="C22" s="174" t="str">
        <f>VLOOKUP(B22,'пр.взвешивания'!B2:G93,2,FALSE)</f>
        <v>ЛАВРЕНЬТЕВА Эдера Юрьевна</v>
      </c>
      <c r="D22" s="177" t="str">
        <f>VLOOKUP(B22,'пр.взвешивания'!B2:G91,3,FALSE)</f>
        <v>09.01.95 кмс</v>
      </c>
      <c r="E22" s="173" t="str">
        <f>VLOOKUP(B22,'пр.взвешивания'!B2:G95,4,FALSE)</f>
        <v>ПФО,Чувашская,Чебоксары,МО</v>
      </c>
      <c r="F22" s="178">
        <f>VLOOKUP(B22,'пр.взвешивания'!B2:G95,5,FALSE)</f>
        <v>0</v>
      </c>
      <c r="G22" s="174" t="str">
        <f>VLOOKUP(B22,'пр.взвешивания'!B2:G95,6,FALSE)</f>
        <v>Пегасов СВ</v>
      </c>
    </row>
    <row r="23" spans="1:7" ht="12.75">
      <c r="A23" s="175"/>
      <c r="B23" s="176"/>
      <c r="C23" s="174"/>
      <c r="D23" s="177"/>
      <c r="E23" s="173"/>
      <c r="F23" s="178"/>
      <c r="G23" s="174"/>
    </row>
    <row r="24" spans="1:7" ht="12.75">
      <c r="A24" s="175" t="s">
        <v>168</v>
      </c>
      <c r="B24" s="176">
        <v>8</v>
      </c>
      <c r="C24" s="174" t="str">
        <f>VLOOKUP(B24,'пр.взвешивания'!B4:G95,2,FALSE)</f>
        <v>НИКОЛАЕВА Анастасия Сергеевна</v>
      </c>
      <c r="D24" s="177" t="str">
        <f>VLOOKUP(B24,'пр.взвешивания'!B2:G93,3,FALSE)</f>
        <v>30.12.91 мс</v>
      </c>
      <c r="E24" s="173" t="str">
        <f>VLOOKUP(B24,'пр.взвешивания'!B2:G97,4,FALSE)</f>
        <v>ЦФО, Тульская,Тула</v>
      </c>
      <c r="F24" s="178">
        <f>VLOOKUP(B24,'пр.взвешивания'!B2:G97,5,FALSE)</f>
        <v>0</v>
      </c>
      <c r="G24" s="174" t="str">
        <f>VLOOKUP(B24,'пр.взвешивания'!B2:G97,6,FALSE)</f>
        <v>Выборнов ВВ Выборнов РВ Выборнова ОМ</v>
      </c>
    </row>
    <row r="25" spans="1:7" ht="12.75">
      <c r="A25" s="175"/>
      <c r="B25" s="176"/>
      <c r="C25" s="174"/>
      <c r="D25" s="177"/>
      <c r="E25" s="173"/>
      <c r="F25" s="178"/>
      <c r="G25" s="174"/>
    </row>
    <row r="26" spans="1:7" ht="12.75">
      <c r="A26" s="175" t="s">
        <v>168</v>
      </c>
      <c r="B26" s="176">
        <v>15</v>
      </c>
      <c r="C26" s="174" t="str">
        <f>VLOOKUP(B26,'пр.взвешивания'!B2:G97,2,FALSE)</f>
        <v>БИКБЕРДИНА Кристина Геннадьевна</v>
      </c>
      <c r="D26" s="177" t="str">
        <f>VLOOKUP(B26,'пр.взвешивания'!B2:G95,3,FALSE)</f>
        <v>16.03.92 мс</v>
      </c>
      <c r="E26" s="173" t="str">
        <f>VLOOKUP(B26,'пр.взвешивания'!B2:G99,4,FALSE)</f>
        <v>ПФО,Кувандык,Д</v>
      </c>
      <c r="F26" s="178">
        <f>VLOOKUP(B26,'пр.взвешивания'!B2:G99,5,FALSE)</f>
        <v>0</v>
      </c>
      <c r="G26" s="174" t="str">
        <f>VLOOKUP(B26,'пр.взвешивания'!B2:G99,6,FALSE)</f>
        <v>Баширов Бикбердина</v>
      </c>
    </row>
    <row r="27" spans="1:7" ht="12.75">
      <c r="A27" s="175"/>
      <c r="B27" s="176"/>
      <c r="C27" s="174"/>
      <c r="D27" s="177"/>
      <c r="E27" s="173"/>
      <c r="F27" s="178"/>
      <c r="G27" s="174"/>
    </row>
    <row r="28" spans="1:7" ht="12.75">
      <c r="A28" s="175" t="s">
        <v>168</v>
      </c>
      <c r="B28" s="176">
        <v>21</v>
      </c>
      <c r="C28" s="174" t="str">
        <f>VLOOKUP(B28,'пр.взвешивания'!B2:G99,2,FALSE)</f>
        <v>БАЗЬКО Юлия Олеговна</v>
      </c>
      <c r="D28" s="177" t="str">
        <f>VLOOKUP(B28,'пр.взвешивания'!B2:G97,3,FALSE)</f>
        <v>11.07 85 мс</v>
      </c>
      <c r="E28" s="173" t="str">
        <f>VLOOKUP(B28,'пр.взвешивания'!B2:G101,4,FALSE)</f>
        <v>Приморский,Владивосток,ФКиС</v>
      </c>
      <c r="F28" s="178">
        <f>VLOOKUP(B28,'пр.взвешивания'!B2:G101,5,FALSE)</f>
        <v>0</v>
      </c>
      <c r="G28" s="174" t="str">
        <f>VLOOKUP(B28,'пр.взвешивания'!B2:G101,6,FALSE)</f>
        <v>Леонтьев ЮА Фалеева ОА</v>
      </c>
    </row>
    <row r="29" spans="1:7" ht="12.75">
      <c r="A29" s="175"/>
      <c r="B29" s="176"/>
      <c r="C29" s="174"/>
      <c r="D29" s="177"/>
      <c r="E29" s="173"/>
      <c r="F29" s="178"/>
      <c r="G29" s="174"/>
    </row>
    <row r="30" spans="1:7" ht="12.75">
      <c r="A30" s="175" t="s">
        <v>169</v>
      </c>
      <c r="B30" s="176">
        <v>3</v>
      </c>
      <c r="C30" s="174" t="str">
        <f>VLOOKUP(B30,'пр.взвешивания'!B3:G101,2,FALSE)</f>
        <v>СКОРНЯКОВА Ксения Юрьевна</v>
      </c>
      <c r="D30" s="177" t="str">
        <f>VLOOKUP(B30,'пр.взвешивания'!B3:G99,3,FALSE)</f>
        <v>29.05.92 мс</v>
      </c>
      <c r="E30" s="173" t="str">
        <f>VLOOKUP(B30,'пр.взвешивания'!B3:G103,4,FALSE)</f>
        <v>УрФО,Сведловская,Качканар,МО</v>
      </c>
      <c r="F30" s="178">
        <f>VLOOKUP(B30,'пр.взвешивания'!B3:G103,5,FALSE)</f>
        <v>0</v>
      </c>
      <c r="G30" s="174" t="str">
        <f>VLOOKUP(B30,'пр.взвешивания'!B3:G103,6,FALSE)</f>
        <v>Сапунов ДП Мещерский ВВ</v>
      </c>
    </row>
    <row r="31" spans="1:7" ht="12.75">
      <c r="A31" s="175"/>
      <c r="B31" s="176"/>
      <c r="C31" s="174"/>
      <c r="D31" s="177"/>
      <c r="E31" s="173"/>
      <c r="F31" s="178"/>
      <c r="G31" s="174"/>
    </row>
    <row r="32" spans="1:7" ht="12.75">
      <c r="A32" s="175" t="s">
        <v>169</v>
      </c>
      <c r="B32" s="176">
        <v>10</v>
      </c>
      <c r="C32" s="174" t="str">
        <f>VLOOKUP(B32,'пр.взвешивания'!B3:G103,2,FALSE)</f>
        <v>АККУИНА Айгуль Валиулловна</v>
      </c>
      <c r="D32" s="177" t="str">
        <f>VLOOKUP(B32,'пр.взвешивания'!B3:G101,3,FALSE)</f>
        <v>16.06.87 кмс</v>
      </c>
      <c r="E32" s="173" t="str">
        <f>VLOOKUP(B32,'пр.взвешивания'!B3:G105,4,FALSE)</f>
        <v>УрФО,Челябинская,Аргаяш</v>
      </c>
      <c r="F32" s="178">
        <f>VLOOKUP(B32,'пр.взвешивания'!B3:G105,5,FALSE)</f>
        <v>0</v>
      </c>
      <c r="G32" s="174" t="str">
        <f>VLOOKUP(B32,'пр.взвешивания'!B2:G105,6,FALSE)</f>
        <v>Аккуин А</v>
      </c>
    </row>
    <row r="33" spans="1:7" ht="12.75">
      <c r="A33" s="175"/>
      <c r="B33" s="176"/>
      <c r="C33" s="174"/>
      <c r="D33" s="177"/>
      <c r="E33" s="173"/>
      <c r="F33" s="178"/>
      <c r="G33" s="174"/>
    </row>
    <row r="34" spans="1:7" ht="12.75">
      <c r="A34" s="175" t="s">
        <v>169</v>
      </c>
      <c r="B34" s="176">
        <v>14</v>
      </c>
      <c r="C34" s="174" t="str">
        <f>VLOOKUP(B34,'пр.взвешивания'!B3:G105,2,FALSE)</f>
        <v>РЯВИНА Екатерина Александровна</v>
      </c>
      <c r="D34" s="177" t="str">
        <f>VLOOKUP(B34,'пр.взвешивания'!B3:G103,3,FALSE)</f>
        <v>30.07.87 мс</v>
      </c>
      <c r="E34" s="173" t="str">
        <f>VLOOKUP(B34,'пр.взвешивания'!B3:G107,4,FALSE)</f>
        <v>СФО, Новосибирск,МО</v>
      </c>
      <c r="F34" s="178">
        <f>VLOOKUP(B34,'пр.взвешивания'!B3:G107,5,FALSE)</f>
        <v>0</v>
      </c>
      <c r="G34" s="174" t="str">
        <f>VLOOKUP(B34,'пр.взвешивания'!B3:G107,6,FALSE)</f>
        <v>Орлов АА Матвеев АБ</v>
      </c>
    </row>
    <row r="35" spans="1:7" ht="12.75">
      <c r="A35" s="175"/>
      <c r="B35" s="176"/>
      <c r="C35" s="174"/>
      <c r="D35" s="177"/>
      <c r="E35" s="173"/>
      <c r="F35" s="178"/>
      <c r="G35" s="174"/>
    </row>
    <row r="36" spans="1:7" ht="12.75">
      <c r="A36" s="175" t="s">
        <v>169</v>
      </c>
      <c r="B36" s="176">
        <v>18</v>
      </c>
      <c r="C36" s="174" t="str">
        <f>VLOOKUP(B36,'пр.взвешивания'!B3:G107,2,FALSE)</f>
        <v>ТАРАСОВА Ольга Юрьевна</v>
      </c>
      <c r="D36" s="177" t="str">
        <f>VLOOKUP(B36,'пр.взвешивания'!B3:G105,3,FALSE)</f>
        <v>25.08.83 мс</v>
      </c>
      <c r="E36" s="173" t="str">
        <f>VLOOKUP(B36,'пр.взвешивания'!B3:G109,4,FALSE)</f>
        <v>М,Москва,МКС</v>
      </c>
      <c r="F36" s="178">
        <f>VLOOKUP(B36,'пр.взвешивания'!B3:G109,5,FALSE)</f>
        <v>0</v>
      </c>
      <c r="G36" s="174" t="str">
        <f>VLOOKUP(B36,'пр.взвешивания'!B3:G109,6,FALSE)</f>
        <v>Шмаков ОВ</v>
      </c>
    </row>
    <row r="37" spans="1:7" ht="12.75">
      <c r="A37" s="175"/>
      <c r="B37" s="176"/>
      <c r="C37" s="174"/>
      <c r="D37" s="177"/>
      <c r="E37" s="173"/>
      <c r="F37" s="178"/>
      <c r="G37" s="174"/>
    </row>
    <row r="38" spans="1:7" ht="12.75">
      <c r="A38" s="175" t="s">
        <v>170</v>
      </c>
      <c r="B38" s="176">
        <v>1</v>
      </c>
      <c r="C38" s="174" t="str">
        <f>VLOOKUP(B38,'пр.взвешивания'!B3:G109,2,FALSE)</f>
        <v>САЙФУЛИНА Дина Альмировна</v>
      </c>
      <c r="D38" s="177" t="str">
        <f>VLOOKUP(B38,'пр.взвешивания'!B3:G107,3,FALSE)</f>
        <v>06.08.1993 кмс</v>
      </c>
      <c r="E38" s="173" t="str">
        <f>VLOOKUP(B38,'пр.взвешивания'!B3:G111,4,FALSE)</f>
        <v>ПФО,Башкортостан,УФА,МО</v>
      </c>
      <c r="F38" s="178">
        <f>VLOOKUP(B38,'пр.взвешивания'!B3:G111,5,FALSE)</f>
        <v>0</v>
      </c>
      <c r="G38" s="174" t="str">
        <f>VLOOKUP(B38,'пр.взвешивания'!B3:G111,6,FALSE)</f>
        <v>Бикташев МР</v>
      </c>
    </row>
    <row r="39" spans="1:7" ht="12.75">
      <c r="A39" s="175"/>
      <c r="B39" s="176"/>
      <c r="C39" s="174"/>
      <c r="D39" s="177"/>
      <c r="E39" s="173"/>
      <c r="F39" s="178"/>
      <c r="G39" s="174"/>
    </row>
    <row r="40" spans="1:7" ht="12.75">
      <c r="A40" s="175" t="s">
        <v>170</v>
      </c>
      <c r="B40" s="176">
        <v>6</v>
      </c>
      <c r="C40" s="174" t="str">
        <f>VLOOKUP(B40,'пр.взвешивания'!B4:G111,2,FALSE)</f>
        <v>АРСЛАНОВА Регина Галлиулловна</v>
      </c>
      <c r="D40" s="177" t="str">
        <f>VLOOKUP(B40,'пр.взвешивания'!B4:G109,3,FALSE)</f>
        <v>06.08.92 мс</v>
      </c>
      <c r="E40" s="173" t="str">
        <f>VLOOKUP(B40,'пр.взвешивания'!B4:G113,4,FALSE)</f>
        <v>ПФО,Кувандык,МО</v>
      </c>
      <c r="F40" s="178">
        <f>VLOOKUP(B40,'пр.взвешивания'!B4:G113,5,FALSE)</f>
        <v>0</v>
      </c>
      <c r="G40" s="174" t="str">
        <f>VLOOKUP(B40,'пр.взвешивания'!B4:G113,6,FALSE)</f>
        <v>Баширов Бикбердина</v>
      </c>
    </row>
    <row r="41" spans="1:7" ht="12.75">
      <c r="A41" s="175"/>
      <c r="B41" s="176"/>
      <c r="C41" s="174"/>
      <c r="D41" s="177"/>
      <c r="E41" s="173"/>
      <c r="F41" s="178"/>
      <c r="G41" s="174"/>
    </row>
    <row r="42" spans="1:7" ht="12.75">
      <c r="A42" s="175" t="s">
        <v>170</v>
      </c>
      <c r="B42" s="176">
        <v>7</v>
      </c>
      <c r="C42" s="174" t="str">
        <f>VLOOKUP(B42,'пр.взвешивания'!B4:G113,2,FALSE)</f>
        <v>РУКАВИЦИНА Инна Сергеевна</v>
      </c>
      <c r="D42" s="177" t="str">
        <f>VLOOKUP(B42,'пр.взвешивания'!B4:G111,3,FALSE)</f>
        <v>28.02.95 кмс</v>
      </c>
      <c r="E42" s="173" t="str">
        <f>VLOOKUP(B42,'пр.взвешивания'!B4:G115,4,FALSE)</f>
        <v>ЮФО,Краснодарский,МО</v>
      </c>
      <c r="F42" s="178">
        <f>VLOOKUP(B42,'пр.взвешивания'!B4:G115,5,FALSE)</f>
        <v>0</v>
      </c>
      <c r="G42" s="174" t="str">
        <f>VLOOKUP(B42,'пр.взвешивания'!B4:G115,6,FALSE)</f>
        <v>КоневцоваТВ</v>
      </c>
    </row>
    <row r="43" spans="1:7" ht="12.75">
      <c r="A43" s="175"/>
      <c r="B43" s="176"/>
      <c r="C43" s="174"/>
      <c r="D43" s="177"/>
      <c r="E43" s="173"/>
      <c r="F43" s="178"/>
      <c r="G43" s="174"/>
    </row>
    <row r="44" spans="1:7" ht="12.75">
      <c r="A44" s="175" t="s">
        <v>170</v>
      </c>
      <c r="B44" s="176">
        <v>13</v>
      </c>
      <c r="C44" s="174" t="str">
        <f>VLOOKUP(B44,'пр.взвешивания'!B4:G115,2,FALSE)</f>
        <v>ЛЕБЕДЕВА Ксения Александровна</v>
      </c>
      <c r="D44" s="177" t="str">
        <f>VLOOKUP(B44,'пр.взвешивания'!B4:G113,3,FALSE)</f>
        <v>01.08.92 мс</v>
      </c>
      <c r="E44" s="173" t="str">
        <f>VLOOKUP(B44,'пр.взвешивания'!B4:G117,4,FALSE)</f>
        <v>ПФО,Кстово</v>
      </c>
      <c r="F44" s="178">
        <f>VLOOKUP(B44,'пр.взвешивания'!B4:G117,5,FALSE)</f>
        <v>0</v>
      </c>
      <c r="G44" s="174" t="str">
        <f>VLOOKUP(B44,'пр.взвешивания'!B4:G117,6,FALSE)</f>
        <v>Кожемякин ВС Бойчук ИЮ</v>
      </c>
    </row>
    <row r="45" spans="1:7" ht="12.75">
      <c r="A45" s="175"/>
      <c r="B45" s="176"/>
      <c r="C45" s="174"/>
      <c r="D45" s="177"/>
      <c r="E45" s="173"/>
      <c r="F45" s="178"/>
      <c r="G45" s="174"/>
    </row>
    <row r="46" spans="1:7" ht="12.75">
      <c r="A46" s="175" t="s">
        <v>170</v>
      </c>
      <c r="B46" s="176">
        <v>19</v>
      </c>
      <c r="C46" s="174" t="str">
        <f>VLOOKUP(B46,'пр.взвешивания'!B6:G117,2,FALSE)</f>
        <v>ТАБИТУЕВА Наталья Владимировна</v>
      </c>
      <c r="D46" s="177" t="str">
        <f>VLOOKUP(B46,'пр.взвешивания'!B6:G115,3,FALSE)</f>
        <v>01.03.92 кмс</v>
      </c>
      <c r="E46" s="173" t="str">
        <f>VLOOKUP(B46,'пр.взвешивания'!B6:G119,4,FALSE)</f>
        <v>СФО,Иркутская, Ангарск,РС</v>
      </c>
      <c r="F46" s="178">
        <f>VLOOKUP(B46,'пр.взвешивания'!B6:G119,5,FALSE)</f>
        <v>0</v>
      </c>
      <c r="G46" s="174" t="str">
        <f>VLOOKUP(B46,'пр.взвешивания'!B6:G119,6,FALSE)</f>
        <v>Ефимов НН Курьерова СВ</v>
      </c>
    </row>
    <row r="47" spans="1:7" ht="15.75" customHeight="1">
      <c r="A47" s="175"/>
      <c r="B47" s="176"/>
      <c r="C47" s="174"/>
      <c r="D47" s="177"/>
      <c r="E47" s="173"/>
      <c r="F47" s="178"/>
      <c r="G47" s="174"/>
    </row>
    <row r="48" ht="12.75">
      <c r="G48" s="15"/>
    </row>
    <row r="49" spans="1:6" ht="15">
      <c r="A49" s="81" t="str">
        <f>HYPERLINK('[2]реквизиты'!$A$6)</f>
        <v>Гл. судья, судья МК</v>
      </c>
      <c r="B49" s="81"/>
      <c r="C49" s="81"/>
      <c r="D49" s="15"/>
      <c r="E49" s="13"/>
      <c r="F49" s="66" t="str">
        <f>HYPERLINK('[2]реквизиты'!$G$6)</f>
        <v>Шоя Ю.А</v>
      </c>
    </row>
    <row r="50" spans="1:7" ht="15.75">
      <c r="A50" s="22"/>
      <c r="B50" s="22"/>
      <c r="C50" s="69"/>
      <c r="D50" s="16"/>
      <c r="E50" s="68"/>
      <c r="F50" s="14" t="str">
        <f>HYPERLINK('[2]реквизиты'!$G$7)</f>
        <v>/Астрахань/</v>
      </c>
      <c r="G50" s="15"/>
    </row>
    <row r="51" spans="1:7" ht="12.75">
      <c r="A51" s="10"/>
      <c r="B51" s="10"/>
      <c r="C51" s="67"/>
      <c r="D51" s="1"/>
      <c r="E51" s="16"/>
      <c r="F51" s="15"/>
      <c r="G51" s="15"/>
    </row>
    <row r="52" spans="1:7" ht="15.75">
      <c r="A52" s="21" t="str">
        <f>'[2]реквизиты'!$A$8</f>
        <v>Гл. секретарь, судья РК</v>
      </c>
      <c r="B52" s="22"/>
      <c r="C52" s="69"/>
      <c r="D52" s="16"/>
      <c r="E52" s="68"/>
      <c r="F52" s="66" t="str">
        <f>HYPERLINK('[2]реквизиты'!$G$8)</f>
        <v>Тимошин А.С.</v>
      </c>
      <c r="G52" s="1"/>
    </row>
    <row r="53" spans="1:7" ht="12.75">
      <c r="A53" s="23"/>
      <c r="B53" s="23"/>
      <c r="C53" s="71"/>
      <c r="D53" s="16"/>
      <c r="E53" s="16"/>
      <c r="F53" s="14" t="str">
        <f>HYPERLINK('[2]реквизиты'!$G$9)</f>
        <v>/Рыбинск/</v>
      </c>
      <c r="G53" s="1"/>
    </row>
    <row r="54" spans="1:7" ht="12.75">
      <c r="A54" s="1"/>
      <c r="B54" s="1"/>
      <c r="C54" s="1"/>
      <c r="D54" s="1"/>
      <c r="E54" s="1"/>
      <c r="F54" s="1"/>
      <c r="G54" s="1"/>
    </row>
  </sheetData>
  <mergeCells count="159">
    <mergeCell ref="A3:C3"/>
    <mergeCell ref="F3:G3"/>
    <mergeCell ref="A46:A47"/>
    <mergeCell ref="B46:B47"/>
    <mergeCell ref="C46:C47"/>
    <mergeCell ref="D46:D47"/>
    <mergeCell ref="E46:E47"/>
    <mergeCell ref="F46:F47"/>
    <mergeCell ref="G46:G47"/>
    <mergeCell ref="E42:E43"/>
    <mergeCell ref="F42:F43"/>
    <mergeCell ref="G42:G43"/>
    <mergeCell ref="E44:E45"/>
    <mergeCell ref="F44:F45"/>
    <mergeCell ref="G44:G45"/>
    <mergeCell ref="A44:A45"/>
    <mergeCell ref="B44:B45"/>
    <mergeCell ref="C44:C45"/>
    <mergeCell ref="D44:D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A1:G1"/>
    <mergeCell ref="A4:A5"/>
    <mergeCell ref="B4:B5"/>
    <mergeCell ref="C4:C5"/>
    <mergeCell ref="D4:D5"/>
    <mergeCell ref="E4:E5"/>
    <mergeCell ref="F4:F5"/>
    <mergeCell ref="G4:G5"/>
    <mergeCell ref="A2:C2"/>
    <mergeCell ref="D2:G2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W86"/>
  <sheetViews>
    <sheetView workbookViewId="0" topLeftCell="R52">
      <selection activeCell="T41" sqref="T41:AN85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7.421875" style="0" customWidth="1"/>
    <col min="4" max="4" width="11.421875" style="0" customWidth="1"/>
    <col min="5" max="9" width="5.7109375" style="0" customWidth="1"/>
    <col min="10" max="10" width="1.1484375" style="0" customWidth="1"/>
    <col min="11" max="11" width="5.57421875" style="0" customWidth="1"/>
    <col min="12" max="12" width="20.7109375" style="0" customWidth="1"/>
    <col min="13" max="13" width="8.140625" style="0" customWidth="1"/>
    <col min="14" max="14" width="12.57421875" style="0" customWidth="1"/>
    <col min="15" max="18" width="5.7109375" style="0" customWidth="1"/>
    <col min="19" max="19" width="6.7109375" style="0" customWidth="1"/>
    <col min="20" max="20" width="5.00390625" style="0" customWidth="1"/>
    <col min="21" max="21" width="20.7109375" style="0" customWidth="1"/>
    <col min="22" max="22" width="8.00390625" style="0" customWidth="1"/>
    <col min="23" max="23" width="12.00390625" style="0" customWidth="1"/>
    <col min="24" max="29" width="4.7109375" style="0" customWidth="1"/>
    <col min="30" max="30" width="1.28515625" style="0" customWidth="1"/>
    <col min="31" max="31" width="4.7109375" style="0" customWidth="1"/>
    <col min="32" max="32" width="20.7109375" style="0" customWidth="1"/>
    <col min="33" max="33" width="8.140625" style="0" customWidth="1"/>
    <col min="34" max="34" width="12.00390625" style="0" customWidth="1"/>
    <col min="35" max="40" width="4.7109375" style="0" customWidth="1"/>
  </cols>
  <sheetData>
    <row r="1" spans="1:19" ht="22.5" customHeight="1">
      <c r="A1" s="179" t="s">
        <v>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9" ht="15.75" customHeight="1" thickBot="1">
      <c r="A2" s="262" t="s">
        <v>32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4" ht="22.5" customHeight="1" thickBot="1">
      <c r="A3" s="15"/>
      <c r="B3" s="18"/>
      <c r="C3" s="18"/>
      <c r="D3" s="184" t="str">
        <f>HYPERLINK('[2]реквизиты'!$A$2)</f>
        <v>Чемпионат России по самбо среди женщин (отбор на чемпионат мира)</v>
      </c>
      <c r="E3" s="185"/>
      <c r="F3" s="185"/>
      <c r="G3" s="185"/>
      <c r="H3" s="185"/>
      <c r="I3" s="185"/>
      <c r="J3" s="185"/>
      <c r="K3" s="185"/>
      <c r="L3" s="185"/>
      <c r="M3" s="185"/>
      <c r="N3" s="186"/>
    </row>
    <row r="4" spans="1:19" ht="24" customHeight="1" thickBot="1">
      <c r="A4" s="259" t="str">
        <f>HYPERLINK('[2]реквизиты'!$A$3)</f>
        <v>18-23 июня 2013 год  г.Челябинск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</row>
    <row r="5" spans="1:19" ht="27.75" customHeight="1" thickBot="1">
      <c r="A5" s="45" t="s">
        <v>34</v>
      </c>
      <c r="B5" s="3"/>
      <c r="C5" s="3"/>
      <c r="D5" s="45"/>
      <c r="E5" s="3"/>
      <c r="F5" s="3"/>
      <c r="G5" s="3"/>
      <c r="H5" s="3"/>
      <c r="I5" s="3"/>
      <c r="J5" s="3"/>
      <c r="K5" s="45" t="s">
        <v>38</v>
      </c>
      <c r="L5" s="3"/>
      <c r="M5" s="3"/>
      <c r="N5" s="3"/>
      <c r="O5" s="3"/>
      <c r="P5" s="3"/>
      <c r="Q5" s="233" t="str">
        <f>HYPERLINK('пр.взвешивания'!E3)</f>
        <v>в.к.    48        кг.</v>
      </c>
      <c r="R5" s="234"/>
      <c r="S5" s="235"/>
    </row>
    <row r="6" spans="1:19" ht="13.5" customHeight="1" thickBot="1">
      <c r="A6" s="190" t="s">
        <v>0</v>
      </c>
      <c r="B6" s="190" t="s">
        <v>1</v>
      </c>
      <c r="C6" s="190" t="s">
        <v>2</v>
      </c>
      <c r="D6" s="190" t="s">
        <v>3</v>
      </c>
      <c r="E6" s="194" t="s">
        <v>4</v>
      </c>
      <c r="F6" s="195"/>
      <c r="G6" s="196"/>
      <c r="H6" s="190" t="s">
        <v>5</v>
      </c>
      <c r="I6" s="190" t="s">
        <v>6</v>
      </c>
      <c r="J6" s="3"/>
      <c r="K6" s="190" t="s">
        <v>0</v>
      </c>
      <c r="L6" s="190" t="s">
        <v>1</v>
      </c>
      <c r="M6" s="190" t="s">
        <v>2</v>
      </c>
      <c r="N6" s="190" t="s">
        <v>3</v>
      </c>
      <c r="O6" s="194" t="s">
        <v>4</v>
      </c>
      <c r="P6" s="195"/>
      <c r="Q6" s="196"/>
      <c r="R6" s="190" t="s">
        <v>5</v>
      </c>
      <c r="S6" s="190" t="s">
        <v>6</v>
      </c>
    </row>
    <row r="7" spans="1:19" ht="13.5" customHeight="1" thickBot="1">
      <c r="A7" s="191"/>
      <c r="B7" s="191"/>
      <c r="C7" s="191"/>
      <c r="D7" s="191"/>
      <c r="E7" s="27">
        <v>1</v>
      </c>
      <c r="F7" s="28">
        <v>2</v>
      </c>
      <c r="G7" s="29">
        <v>3</v>
      </c>
      <c r="H7" s="191"/>
      <c r="I7" s="191"/>
      <c r="J7" s="3"/>
      <c r="K7" s="191"/>
      <c r="L7" s="191"/>
      <c r="M7" s="191"/>
      <c r="N7" s="191"/>
      <c r="O7" s="27">
        <v>1</v>
      </c>
      <c r="P7" s="28">
        <v>2</v>
      </c>
      <c r="Q7" s="29">
        <v>3</v>
      </c>
      <c r="R7" s="191"/>
      <c r="S7" s="191"/>
    </row>
    <row r="8" spans="1:49" ht="13.5" customHeight="1">
      <c r="A8" s="205">
        <v>1</v>
      </c>
      <c r="B8" s="207" t="str">
        <f>VLOOKUP(A8,'пр.взвешивания'!B6:E44,2,FALSE)</f>
        <v>САЙФУЛИНА Дина Альмировна</v>
      </c>
      <c r="C8" s="209" t="str">
        <f>VLOOKUP(A8,'пр.взвешивания'!B6:E47,3,FALSE)</f>
        <v>06.08.1993 кмс</v>
      </c>
      <c r="D8" s="211" t="str">
        <f>VLOOKUP(A8,'пр.взвешивания'!B6:E47,4,FALSE)</f>
        <v>ПФО,Башкортостан,УФА,МО</v>
      </c>
      <c r="E8" s="30"/>
      <c r="F8" s="85">
        <v>0</v>
      </c>
      <c r="G8" s="104">
        <v>0</v>
      </c>
      <c r="H8" s="199">
        <f>SUM(E8:G8)</f>
        <v>0</v>
      </c>
      <c r="I8" s="192">
        <v>3</v>
      </c>
      <c r="J8" s="58"/>
      <c r="K8" s="205">
        <v>12</v>
      </c>
      <c r="L8" s="207" t="str">
        <f>VLOOKUP(K8,'пр.взвешивания'!B6:G45,2,FALSE)</f>
        <v>ДЕМИДОВА Елена Андреевна</v>
      </c>
      <c r="M8" s="209" t="str">
        <f>VLOOKUP(K8,'пр.взвешивания'!B6:G45,3,FALSE)</f>
        <v>11.01.90 мс</v>
      </c>
      <c r="N8" s="211" t="str">
        <f>VLOOKUP(K8,'пр.взвешивания'!B6:G45,4,FALSE)</f>
        <v>ЦФО,Тамбовская ,МО</v>
      </c>
      <c r="O8" s="30"/>
      <c r="P8" s="85">
        <v>3</v>
      </c>
      <c r="Q8" s="104">
        <v>3</v>
      </c>
      <c r="R8" s="199">
        <f>SUM(O8:Q8)</f>
        <v>6</v>
      </c>
      <c r="S8" s="192">
        <v>1</v>
      </c>
      <c r="T8" s="86"/>
      <c r="U8" s="87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</row>
    <row r="9" spans="1:49" ht="13.5" customHeight="1">
      <c r="A9" s="206"/>
      <c r="B9" s="208"/>
      <c r="C9" s="210"/>
      <c r="D9" s="212"/>
      <c r="E9" s="88"/>
      <c r="F9" s="152" t="s">
        <v>141</v>
      </c>
      <c r="G9" s="163" t="s">
        <v>145</v>
      </c>
      <c r="H9" s="200"/>
      <c r="I9" s="193"/>
      <c r="J9" s="58"/>
      <c r="K9" s="206"/>
      <c r="L9" s="208"/>
      <c r="M9" s="210"/>
      <c r="N9" s="212"/>
      <c r="O9" s="88"/>
      <c r="P9" s="152" t="s">
        <v>142</v>
      </c>
      <c r="Q9" s="102" t="s">
        <v>142</v>
      </c>
      <c r="R9" s="200"/>
      <c r="S9" s="193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</row>
    <row r="10" spans="1:49" ht="13.5" customHeight="1">
      <c r="A10" s="206">
        <v>2</v>
      </c>
      <c r="B10" s="213" t="str">
        <f>VLOOKUP(A10,'пр.взвешивания'!B6:E44,2,FALSE)</f>
        <v>БОНДАРЕВА Елена Борисовна</v>
      </c>
      <c r="C10" s="215" t="str">
        <f>VLOOKUP(A10,'пр.взвешивания'!B6:E49,3,FALSE)</f>
        <v>07.06.85 змс</v>
      </c>
      <c r="D10" s="197" t="str">
        <f>VLOOKUP(A10,'пр.взвешивания'!B6:E49,4,FALSE)</f>
        <v>ПФО, Дзержинск</v>
      </c>
      <c r="E10" s="89">
        <v>4</v>
      </c>
      <c r="F10" s="72"/>
      <c r="G10" s="78">
        <v>3</v>
      </c>
      <c r="H10" s="201">
        <f>SUM(E10:G10)</f>
        <v>7</v>
      </c>
      <c r="I10" s="193">
        <v>1</v>
      </c>
      <c r="J10" s="58"/>
      <c r="K10" s="206">
        <v>13</v>
      </c>
      <c r="L10" s="213" t="str">
        <f>VLOOKUP(K10,'пр.взвешивания'!B6:G47,2,FALSE)</f>
        <v>ЛЕБЕДЕВА Ксения Александровна</v>
      </c>
      <c r="M10" s="215" t="str">
        <f>VLOOKUP(K10,'пр.взвешивания'!B6:G47,3,FALSE)</f>
        <v>01.08.92 мс</v>
      </c>
      <c r="N10" s="197" t="str">
        <f>VLOOKUP(K10,'пр.взвешивания'!B8:G47,4,FALSE)</f>
        <v>ПФО,Кстово</v>
      </c>
      <c r="O10" s="89">
        <v>0</v>
      </c>
      <c r="P10" s="72"/>
      <c r="Q10" s="78">
        <v>1</v>
      </c>
      <c r="R10" s="201">
        <f>SUM(O10:Q10)</f>
        <v>1</v>
      </c>
      <c r="S10" s="193">
        <v>3</v>
      </c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</row>
    <row r="11" spans="1:49" ht="13.5" customHeight="1">
      <c r="A11" s="206"/>
      <c r="B11" s="214"/>
      <c r="C11" s="216"/>
      <c r="D11" s="198"/>
      <c r="E11" s="90" t="s">
        <v>141</v>
      </c>
      <c r="F11" s="73"/>
      <c r="G11" s="79" t="s">
        <v>142</v>
      </c>
      <c r="H11" s="200"/>
      <c r="I11" s="193"/>
      <c r="J11" s="58"/>
      <c r="K11" s="206"/>
      <c r="L11" s="214"/>
      <c r="M11" s="216"/>
      <c r="N11" s="198"/>
      <c r="O11" s="90" t="s">
        <v>142</v>
      </c>
      <c r="P11" s="73"/>
      <c r="Q11" s="79" t="s">
        <v>142</v>
      </c>
      <c r="R11" s="200"/>
      <c r="S11" s="193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</row>
    <row r="12" spans="1:49" ht="13.5" customHeight="1">
      <c r="A12" s="206">
        <v>3</v>
      </c>
      <c r="B12" s="218" t="str">
        <f>VLOOKUP(A12,'пр.взвешивания'!B6:E44,2,FALSE)</f>
        <v>СКОРНЯКОВА Ксения Юрьевна</v>
      </c>
      <c r="C12" s="210" t="str">
        <f>VLOOKUP(A12,'пр.взвешивания'!B6:E44,3,FALSE)</f>
        <v>29.05.92 мс</v>
      </c>
      <c r="D12" s="212" t="str">
        <f>VLOOKUP(A12,'пр.взвешивания'!B6:E44,4,FALSE)</f>
        <v>УрФО,Сведловская,Качканар,МО</v>
      </c>
      <c r="E12" s="91">
        <v>4</v>
      </c>
      <c r="F12" s="35">
        <v>0</v>
      </c>
      <c r="G12" s="146"/>
      <c r="H12" s="201">
        <f>SUM(E12:G12)</f>
        <v>4</v>
      </c>
      <c r="I12" s="193">
        <v>2</v>
      </c>
      <c r="J12" s="58"/>
      <c r="K12" s="206">
        <v>14</v>
      </c>
      <c r="L12" s="218" t="str">
        <f>VLOOKUP(K12,'пр.взвешивания'!B6:G49,2,FALSE)</f>
        <v>РЯВИНА Екатерина Александровна</v>
      </c>
      <c r="M12" s="210" t="str">
        <f>VLOOKUP(K12,'пр.взвешивания'!B6:G49,3,FALSE)</f>
        <v>30.07.87 мс</v>
      </c>
      <c r="N12" s="212" t="str">
        <f>VLOOKUP(K12,'пр.взвешивания'!B10:G49,4,FALSE)</f>
        <v>СФО, Новосибирск,МО</v>
      </c>
      <c r="O12" s="91">
        <v>0</v>
      </c>
      <c r="P12" s="35">
        <v>3</v>
      </c>
      <c r="Q12" s="146"/>
      <c r="R12" s="201">
        <f>SUM(O12:Q12)</f>
        <v>3</v>
      </c>
      <c r="S12" s="193">
        <v>2</v>
      </c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</row>
    <row r="13" spans="1:49" ht="13.5" customHeight="1" thickBot="1">
      <c r="A13" s="217"/>
      <c r="B13" s="219"/>
      <c r="C13" s="220"/>
      <c r="D13" s="221"/>
      <c r="E13" s="161" t="s">
        <v>145</v>
      </c>
      <c r="F13" s="55" t="s">
        <v>153</v>
      </c>
      <c r="G13" s="80"/>
      <c r="H13" s="203"/>
      <c r="I13" s="204"/>
      <c r="J13" s="58"/>
      <c r="K13" s="217"/>
      <c r="L13" s="219"/>
      <c r="M13" s="220"/>
      <c r="N13" s="221"/>
      <c r="O13" s="92" t="s">
        <v>142</v>
      </c>
      <c r="P13" s="55" t="s">
        <v>153</v>
      </c>
      <c r="Q13" s="80"/>
      <c r="R13" s="203"/>
      <c r="S13" s="204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</row>
    <row r="14" spans="1:49" ht="13.5" customHeight="1" thickBot="1">
      <c r="A14" s="93" t="s">
        <v>35</v>
      </c>
      <c r="B14" s="58"/>
      <c r="C14" s="58"/>
      <c r="D14" s="58"/>
      <c r="E14" s="94"/>
      <c r="F14" s="94"/>
      <c r="G14" s="94"/>
      <c r="H14" s="58"/>
      <c r="I14" s="58"/>
      <c r="J14" s="58"/>
      <c r="K14" s="93" t="s">
        <v>39</v>
      </c>
      <c r="L14" s="58"/>
      <c r="M14" s="58"/>
      <c r="N14" s="58"/>
      <c r="O14" s="94"/>
      <c r="P14" s="94"/>
      <c r="Q14" s="94"/>
      <c r="R14" s="58"/>
      <c r="S14" s="58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</row>
    <row r="15" spans="1:49" ht="13.5" customHeight="1" thickBot="1">
      <c r="A15" s="226" t="s">
        <v>0</v>
      </c>
      <c r="B15" s="226" t="s">
        <v>1</v>
      </c>
      <c r="C15" s="226" t="s">
        <v>2</v>
      </c>
      <c r="D15" s="226" t="s">
        <v>3</v>
      </c>
      <c r="E15" s="230" t="s">
        <v>4</v>
      </c>
      <c r="F15" s="231"/>
      <c r="G15" s="232"/>
      <c r="H15" s="226" t="s">
        <v>5</v>
      </c>
      <c r="I15" s="226" t="s">
        <v>6</v>
      </c>
      <c r="J15" s="58"/>
      <c r="K15" s="226" t="s">
        <v>0</v>
      </c>
      <c r="L15" s="226" t="s">
        <v>1</v>
      </c>
      <c r="M15" s="226" t="s">
        <v>2</v>
      </c>
      <c r="N15" s="226" t="s">
        <v>3</v>
      </c>
      <c r="O15" s="257" t="s">
        <v>4</v>
      </c>
      <c r="P15" s="296"/>
      <c r="Q15" s="95"/>
      <c r="R15" s="226" t="s">
        <v>5</v>
      </c>
      <c r="S15" s="226" t="s">
        <v>6</v>
      </c>
      <c r="T15" s="86"/>
      <c r="U15" s="86"/>
      <c r="V15" s="86"/>
      <c r="W15" s="86"/>
      <c r="X15" s="86"/>
      <c r="Y15" s="86"/>
      <c r="Z15" s="86"/>
      <c r="AA15" s="86"/>
      <c r="AB15" s="86"/>
      <c r="AC15" s="87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</row>
    <row r="16" spans="1:49" ht="13.5" customHeight="1" thickBot="1">
      <c r="A16" s="227"/>
      <c r="B16" s="227"/>
      <c r="C16" s="227"/>
      <c r="D16" s="227"/>
      <c r="E16" s="148">
        <v>1</v>
      </c>
      <c r="F16" s="149">
        <v>2</v>
      </c>
      <c r="G16" s="150">
        <v>3</v>
      </c>
      <c r="H16" s="246"/>
      <c r="I16" s="227"/>
      <c r="J16" s="58"/>
      <c r="K16" s="236"/>
      <c r="L16" s="236"/>
      <c r="M16" s="236"/>
      <c r="N16" s="236"/>
      <c r="O16" s="96">
        <v>1</v>
      </c>
      <c r="P16" s="98">
        <v>2</v>
      </c>
      <c r="Q16" s="99"/>
      <c r="R16" s="236"/>
      <c r="S16" s="23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</row>
    <row r="17" spans="1:49" ht="13.5" customHeight="1">
      <c r="A17" s="205">
        <v>4</v>
      </c>
      <c r="B17" s="207" t="str">
        <f>VLOOKUP(A17,'пр.взвешивания'!B6:E44,2,FALSE)</f>
        <v>ЛАВРЕНЬТЕВА Эдера Юрьевна</v>
      </c>
      <c r="C17" s="209" t="str">
        <f>VLOOKUP(A17,'пр.взвешивания'!B6:E47,3,FALSE)</f>
        <v>09.01.95 кмс</v>
      </c>
      <c r="D17" s="211" t="str">
        <f>VLOOKUP(A17,'пр.взвешивания'!B6:E47,4,FALSE)</f>
        <v>ПФО,Чувашская,Чебоксары,МО</v>
      </c>
      <c r="E17" s="30"/>
      <c r="F17" s="85">
        <v>0</v>
      </c>
      <c r="G17" s="104">
        <v>4</v>
      </c>
      <c r="H17" s="199">
        <f>SUM(E17:G17)</f>
        <v>4</v>
      </c>
      <c r="I17" s="192">
        <v>2</v>
      </c>
      <c r="J17" s="58"/>
      <c r="K17" s="226">
        <v>15</v>
      </c>
      <c r="L17" s="249" t="str">
        <f>VLOOKUP(K17,'пр.взвешивания'!B6:G54,2,FALSE)</f>
        <v>БИКБЕРДИНА Кристина Геннадьевна</v>
      </c>
      <c r="M17" s="209" t="str">
        <f>VLOOKUP(K17,'пр.взвешивания'!B6:G54,3,FALSE)</f>
        <v>16.03.92 мс</v>
      </c>
      <c r="N17" s="211" t="str">
        <f>VLOOKUP(K17,'пр.взвешивания'!B6:G54,4,FALSE)</f>
        <v>ПФО,Кувандык,Д</v>
      </c>
      <c r="O17" s="30"/>
      <c r="P17" s="100">
        <v>0</v>
      </c>
      <c r="Q17" s="99">
        <f>HYPERLINK(круги!Q27)</f>
      </c>
      <c r="R17" s="199">
        <f>SUM(O17:Q17)</f>
        <v>0</v>
      </c>
      <c r="S17" s="226">
        <v>2</v>
      </c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</row>
    <row r="18" spans="1:49" ht="13.5" customHeight="1">
      <c r="A18" s="206"/>
      <c r="B18" s="208"/>
      <c r="C18" s="210"/>
      <c r="D18" s="212"/>
      <c r="E18" s="88"/>
      <c r="F18" s="152" t="s">
        <v>142</v>
      </c>
      <c r="G18" s="102" t="s">
        <v>149</v>
      </c>
      <c r="H18" s="200"/>
      <c r="I18" s="193"/>
      <c r="J18" s="58"/>
      <c r="K18" s="247"/>
      <c r="L18" s="250"/>
      <c r="M18" s="251"/>
      <c r="N18" s="295"/>
      <c r="O18" s="32"/>
      <c r="P18" s="160" t="s">
        <v>146</v>
      </c>
      <c r="Q18" s="102">
        <f>HYPERLINK(круги!R27)</f>
      </c>
      <c r="R18" s="200"/>
      <c r="S18" s="247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</row>
    <row r="19" spans="1:49" ht="13.5" customHeight="1">
      <c r="A19" s="206">
        <v>5</v>
      </c>
      <c r="B19" s="252" t="str">
        <f>VLOOKUP(A19,'пр.взвешивания'!B1:E51,2,FALSE)</f>
        <v>ХРАМОВА Анастасия Игоревна</v>
      </c>
      <c r="C19" s="215" t="str">
        <f>VLOOKUP(A19,'пр.взвешивания'!B1:E51,3,FALSE)</f>
        <v>29.03.91 мс</v>
      </c>
      <c r="D19" s="197" t="str">
        <f>VLOOKUP(A19,'пр.взвешивания'!B3:E51,4,FALSE)</f>
        <v>Приморский,Владивосток,ФКиС</v>
      </c>
      <c r="E19" s="89">
        <v>3</v>
      </c>
      <c r="F19" s="72"/>
      <c r="G19" s="78">
        <v>3</v>
      </c>
      <c r="H19" s="201">
        <f>SUM(E19:G19)</f>
        <v>6</v>
      </c>
      <c r="I19" s="193">
        <v>1</v>
      </c>
      <c r="J19" s="58"/>
      <c r="K19" s="248">
        <v>16</v>
      </c>
      <c r="L19" s="252" t="str">
        <f>VLOOKUP(K19,'пр.взвешивания'!B6:G56,2,FALSE)</f>
        <v>АРУТЮНЯН Гаянэ Вагинаковна</v>
      </c>
      <c r="M19" s="215" t="str">
        <f>VLOOKUP(K19,'пр.взвешивания'!B6:G56,3,FALSE)</f>
        <v>27.06.84 мсмк</v>
      </c>
      <c r="N19" s="197" t="str">
        <f>VLOOKUP(K19,'пр.взвешивания'!B6:G56,4,FALSE)</f>
        <v>М,Москва,МКС</v>
      </c>
      <c r="O19" s="89">
        <v>4</v>
      </c>
      <c r="P19" s="54"/>
      <c r="Q19" s="76">
        <f>HYPERLINK(круги!Q36)</f>
      </c>
      <c r="R19" s="201">
        <f>SUM(O19:Q19)</f>
        <v>4</v>
      </c>
      <c r="S19" s="248">
        <v>1</v>
      </c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</row>
    <row r="20" spans="1:49" ht="13.5" customHeight="1" thickBot="1">
      <c r="A20" s="206"/>
      <c r="B20" s="218"/>
      <c r="C20" s="216"/>
      <c r="D20" s="198"/>
      <c r="E20" s="90" t="s">
        <v>142</v>
      </c>
      <c r="F20" s="73"/>
      <c r="G20" s="79" t="s">
        <v>153</v>
      </c>
      <c r="H20" s="200"/>
      <c r="I20" s="193"/>
      <c r="J20" s="58"/>
      <c r="K20" s="246"/>
      <c r="L20" s="253"/>
      <c r="M20" s="254"/>
      <c r="N20" s="255"/>
      <c r="O20" s="161" t="s">
        <v>146</v>
      </c>
      <c r="P20" s="56"/>
      <c r="Q20" s="77">
        <f>HYPERLINK(круги!R36)</f>
      </c>
      <c r="R20" s="203"/>
      <c r="S20" s="23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</row>
    <row r="21" spans="1:49" ht="13.5" customHeight="1">
      <c r="A21" s="206">
        <v>6</v>
      </c>
      <c r="B21" s="218" t="str">
        <f>VLOOKUP(A21,'пр.взвешивания'!B6:E44,2,FALSE)</f>
        <v>АРСЛАНОВА Регина Галлиулловна</v>
      </c>
      <c r="C21" s="210" t="str">
        <f>VLOOKUP(A21,'пр.взвешивания'!B6:E49,3,FALSE)</f>
        <v>06.08.92 мс</v>
      </c>
      <c r="D21" s="212" t="str">
        <f>VLOOKUP(A21,'пр.взвешивания'!B6:E49,4,FALSE)</f>
        <v>ПФО,Кувандык,МО</v>
      </c>
      <c r="E21" s="91">
        <v>0</v>
      </c>
      <c r="F21" s="35">
        <v>0</v>
      </c>
      <c r="G21" s="146"/>
      <c r="H21" s="201">
        <f>SUM(E21:G21)</f>
        <v>0</v>
      </c>
      <c r="I21" s="193">
        <v>3</v>
      </c>
      <c r="J21" s="58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</row>
    <row r="22" spans="1:49" ht="13.5" customHeight="1" thickBot="1">
      <c r="A22" s="217"/>
      <c r="B22" s="219"/>
      <c r="C22" s="220"/>
      <c r="D22" s="221"/>
      <c r="E22" s="92" t="s">
        <v>149</v>
      </c>
      <c r="F22" s="55" t="s">
        <v>153</v>
      </c>
      <c r="G22" s="80"/>
      <c r="H22" s="203"/>
      <c r="I22" s="204"/>
      <c r="J22" s="58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</row>
    <row r="23" spans="1:49" ht="13.5" customHeight="1" thickBot="1">
      <c r="A23" s="93" t="s">
        <v>36</v>
      </c>
      <c r="B23" s="58"/>
      <c r="C23" s="58"/>
      <c r="D23" s="58"/>
      <c r="E23" s="94"/>
      <c r="F23" s="94"/>
      <c r="G23" s="94"/>
      <c r="H23" s="58"/>
      <c r="I23" s="58"/>
      <c r="J23" s="58"/>
      <c r="K23" s="93" t="s">
        <v>40</v>
      </c>
      <c r="L23" s="58"/>
      <c r="M23" s="58"/>
      <c r="N23" s="58"/>
      <c r="O23" s="94"/>
      <c r="P23" s="94"/>
      <c r="Q23" s="94"/>
      <c r="R23" s="58"/>
      <c r="S23" s="58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</row>
    <row r="24" spans="1:49" ht="13.5" customHeight="1" thickBot="1">
      <c r="A24" s="226" t="s">
        <v>0</v>
      </c>
      <c r="B24" s="226" t="s">
        <v>1</v>
      </c>
      <c r="C24" s="226" t="s">
        <v>2</v>
      </c>
      <c r="D24" s="226" t="s">
        <v>3</v>
      </c>
      <c r="E24" s="230" t="s">
        <v>4</v>
      </c>
      <c r="F24" s="231"/>
      <c r="G24" s="232"/>
      <c r="H24" s="226" t="s">
        <v>5</v>
      </c>
      <c r="I24" s="226" t="s">
        <v>6</v>
      </c>
      <c r="J24" s="58"/>
      <c r="K24" s="226" t="s">
        <v>0</v>
      </c>
      <c r="L24" s="226" t="s">
        <v>1</v>
      </c>
      <c r="M24" s="226" t="s">
        <v>2</v>
      </c>
      <c r="N24" s="226" t="s">
        <v>3</v>
      </c>
      <c r="O24" s="257" t="s">
        <v>4</v>
      </c>
      <c r="P24" s="267"/>
      <c r="Q24" s="258"/>
      <c r="R24" s="226" t="s">
        <v>5</v>
      </c>
      <c r="S24" s="226" t="s">
        <v>6</v>
      </c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</row>
    <row r="25" spans="1:49" ht="13.5" customHeight="1" thickBot="1">
      <c r="A25" s="227"/>
      <c r="B25" s="227"/>
      <c r="C25" s="227"/>
      <c r="D25" s="227"/>
      <c r="E25" s="148">
        <v>1</v>
      </c>
      <c r="F25" s="149">
        <v>2</v>
      </c>
      <c r="G25" s="150">
        <v>3</v>
      </c>
      <c r="H25" s="227"/>
      <c r="I25" s="227"/>
      <c r="J25" s="58"/>
      <c r="K25" s="227"/>
      <c r="L25" s="227"/>
      <c r="M25" s="227"/>
      <c r="N25" s="227"/>
      <c r="O25" s="96">
        <v>1</v>
      </c>
      <c r="P25" s="97">
        <v>2</v>
      </c>
      <c r="Q25" s="98">
        <v>3</v>
      </c>
      <c r="R25" s="227"/>
      <c r="S25" s="227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</row>
    <row r="26" spans="1:49" ht="13.5" customHeight="1">
      <c r="A26" s="205">
        <v>7</v>
      </c>
      <c r="B26" s="207" t="str">
        <f>VLOOKUP(A26,'пр.взвешивания'!B6:E44,2,FALSE)</f>
        <v>РУКАВИЦИНА Инна Сергеевна</v>
      </c>
      <c r="C26" s="239" t="str">
        <f>VLOOKUP(A26,'пр.взвешивания'!B6:E44,3,FALSE)</f>
        <v>28.02.95 кмс</v>
      </c>
      <c r="D26" s="228" t="str">
        <f>VLOOKUP(A26,'пр.взвешивания'!B6:E44,4,FALSE)</f>
        <v>ЮФО,Краснодарский,МО</v>
      </c>
      <c r="E26" s="30"/>
      <c r="F26" s="85">
        <v>0</v>
      </c>
      <c r="G26" s="104">
        <v>0</v>
      </c>
      <c r="H26" s="199">
        <f>SUM(E26:G26)</f>
        <v>0</v>
      </c>
      <c r="I26" s="192">
        <v>3</v>
      </c>
      <c r="J26" s="58"/>
      <c r="K26" s="205">
        <v>17</v>
      </c>
      <c r="L26" s="207" t="str">
        <f>VLOOKUP(K26,'пр.взвешивания'!B6:G61,2,FALSE)</f>
        <v>БОРИСОВА Зинаида Петровна</v>
      </c>
      <c r="M26" s="239" t="str">
        <f>VLOOKUP(K26,'пр.взвешивания'!B2:G61,3,FALSE)</f>
        <v>28.08.82 мсмк</v>
      </c>
      <c r="N26" s="228" t="str">
        <f>VLOOKUP(K26,'пр.взвешивания'!B2:G61,4,FALSE)</f>
        <v>ЦФО,Брянская,ЛОК</v>
      </c>
      <c r="O26" s="30"/>
      <c r="P26" s="85">
        <v>4</v>
      </c>
      <c r="Q26" s="104">
        <v>4</v>
      </c>
      <c r="R26" s="199">
        <v>8</v>
      </c>
      <c r="S26" s="192">
        <v>1</v>
      </c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</row>
    <row r="27" spans="1:49" ht="13.5" customHeight="1">
      <c r="A27" s="206"/>
      <c r="B27" s="208"/>
      <c r="C27" s="240"/>
      <c r="D27" s="229"/>
      <c r="E27" s="88"/>
      <c r="F27" s="152" t="s">
        <v>143</v>
      </c>
      <c r="G27" s="102" t="s">
        <v>150</v>
      </c>
      <c r="H27" s="200"/>
      <c r="I27" s="193"/>
      <c r="J27" s="58"/>
      <c r="K27" s="206"/>
      <c r="L27" s="208"/>
      <c r="M27" s="240"/>
      <c r="N27" s="229"/>
      <c r="O27" s="88"/>
      <c r="P27" s="164" t="s">
        <v>148</v>
      </c>
      <c r="Q27" s="102" t="s">
        <v>152</v>
      </c>
      <c r="R27" s="201"/>
      <c r="S27" s="193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</row>
    <row r="28" spans="1:49" ht="13.5" customHeight="1">
      <c r="A28" s="206">
        <v>8</v>
      </c>
      <c r="B28" s="213" t="str">
        <f>VLOOKUP(A28,'пр.взвешивания'!B6:E46,2,FALSE)</f>
        <v>НИКОЛАЕВА Анастасия Сергеевна</v>
      </c>
      <c r="C28" s="241" t="str">
        <f>VLOOKUP(A28,'пр.взвешивания'!B6:E46,3,FALSE)</f>
        <v>30.12.91 мс</v>
      </c>
      <c r="D28" s="237" t="str">
        <f>VLOOKUP(A28,'пр.взвешивания'!B6:E46,4,FALSE)</f>
        <v>ЦФО, Тульская,Тула</v>
      </c>
      <c r="E28" s="89">
        <v>4</v>
      </c>
      <c r="F28" s="72"/>
      <c r="G28" s="78">
        <v>0</v>
      </c>
      <c r="H28" s="201">
        <f>SUM(E28:G28)</f>
        <v>4</v>
      </c>
      <c r="I28" s="193">
        <v>2</v>
      </c>
      <c r="J28" s="58"/>
      <c r="K28" s="206">
        <v>18</v>
      </c>
      <c r="L28" s="213" t="str">
        <f>VLOOKUP(K28,'пр.взвешивания'!B6:G63,2,FALSE)</f>
        <v>ТАРАСОВА Ольга Юрьевна</v>
      </c>
      <c r="M28" s="241" t="str">
        <f>VLOOKUP(K28,'пр.взвешивания'!B4:G63,3,FALSE)</f>
        <v>25.08.83 мс</v>
      </c>
      <c r="N28" s="237" t="str">
        <f>VLOOKUP(K28,'пр.взвешивания'!B4:G63,4,FALSE)</f>
        <v>М,Москва,МКС</v>
      </c>
      <c r="O28" s="89">
        <v>0</v>
      </c>
      <c r="P28" s="72"/>
      <c r="Q28" s="78">
        <v>3</v>
      </c>
      <c r="R28" s="201">
        <v>3</v>
      </c>
      <c r="S28" s="193">
        <v>2</v>
      </c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</row>
    <row r="29" spans="1:49" ht="13.5" customHeight="1">
      <c r="A29" s="206"/>
      <c r="B29" s="214"/>
      <c r="C29" s="242"/>
      <c r="D29" s="238"/>
      <c r="E29" s="90" t="s">
        <v>143</v>
      </c>
      <c r="F29" s="73"/>
      <c r="G29" s="79" t="s">
        <v>154</v>
      </c>
      <c r="H29" s="200"/>
      <c r="I29" s="193"/>
      <c r="J29" s="58"/>
      <c r="K29" s="206"/>
      <c r="L29" s="214"/>
      <c r="M29" s="242"/>
      <c r="N29" s="238"/>
      <c r="O29" s="90" t="s">
        <v>148</v>
      </c>
      <c r="P29" s="73"/>
      <c r="Q29" s="79" t="s">
        <v>153</v>
      </c>
      <c r="R29" s="201"/>
      <c r="S29" s="193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</row>
    <row r="30" spans="1:49" ht="13.5" customHeight="1">
      <c r="A30" s="206">
        <v>9</v>
      </c>
      <c r="B30" s="218" t="str">
        <f>VLOOKUP(A30,'пр.взвешивания'!B6:E48,2,FALSE)</f>
        <v>ЦАТУРЯН Шогик Арутюновна</v>
      </c>
      <c r="C30" s="216" t="str">
        <f>VLOOKUP(A30,'пр.взвешивания'!B6:E48,3,FALSE)</f>
        <v>27.08.84 мс</v>
      </c>
      <c r="D30" s="198" t="str">
        <f>VLOOKUP(A30,'пр.взвешивания'!B6:E48,4,FALSE)</f>
        <v>М,Москва,МКС</v>
      </c>
      <c r="E30" s="91">
        <v>4</v>
      </c>
      <c r="F30" s="35">
        <v>4</v>
      </c>
      <c r="G30" s="146"/>
      <c r="H30" s="201">
        <f>SUM(E30:G30)</f>
        <v>8</v>
      </c>
      <c r="I30" s="193">
        <v>1</v>
      </c>
      <c r="J30" s="58"/>
      <c r="K30" s="206">
        <v>19</v>
      </c>
      <c r="L30" s="218" t="str">
        <f>VLOOKUP(K30,'пр.взвешивания'!B6:G65,2,FALSE)</f>
        <v>ТАБИТУЕВА Наталья Владимировна</v>
      </c>
      <c r="M30" s="216" t="str">
        <f>VLOOKUP(K30,'пр.взвешивания'!B6:G65,3,FALSE)</f>
        <v>01.03.92 кмс</v>
      </c>
      <c r="N30" s="198" t="str">
        <f>VLOOKUP(K30,'пр.взвешивания'!B6:G65,4,FALSE)</f>
        <v>СФО,Иркутская, Ангарск,РС</v>
      </c>
      <c r="O30" s="91">
        <v>0</v>
      </c>
      <c r="P30" s="35">
        <v>0</v>
      </c>
      <c r="Q30" s="146"/>
      <c r="R30" s="201">
        <f>SUM(круги!Q36+круги!Q41)</f>
        <v>0</v>
      </c>
      <c r="S30" s="193">
        <v>3</v>
      </c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</row>
    <row r="31" spans="1:49" ht="13.5" customHeight="1" thickBot="1">
      <c r="A31" s="217"/>
      <c r="B31" s="219"/>
      <c r="C31" s="244"/>
      <c r="D31" s="245"/>
      <c r="E31" s="92" t="s">
        <v>150</v>
      </c>
      <c r="F31" s="55" t="s">
        <v>154</v>
      </c>
      <c r="G31" s="80"/>
      <c r="H31" s="203"/>
      <c r="I31" s="204"/>
      <c r="J31" s="58"/>
      <c r="K31" s="217"/>
      <c r="L31" s="219"/>
      <c r="M31" s="244"/>
      <c r="N31" s="245"/>
      <c r="O31" s="159" t="s">
        <v>152</v>
      </c>
      <c r="P31" s="55" t="s">
        <v>153</v>
      </c>
      <c r="Q31" s="80"/>
      <c r="R31" s="256"/>
      <c r="S31" s="204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</row>
    <row r="32" spans="1:49" ht="13.5" customHeight="1" thickBot="1">
      <c r="A32" s="93" t="s">
        <v>37</v>
      </c>
      <c r="B32" s="58"/>
      <c r="C32" s="58"/>
      <c r="D32" s="58"/>
      <c r="E32" s="94"/>
      <c r="F32" s="94"/>
      <c r="G32" s="147">
        <f>HYPERLINK(круги!G41)</f>
      </c>
      <c r="H32" s="58"/>
      <c r="I32" s="58"/>
      <c r="J32" s="58"/>
      <c r="K32" s="93" t="s">
        <v>41</v>
      </c>
      <c r="L32" s="58"/>
      <c r="M32" s="58"/>
      <c r="N32" s="58"/>
      <c r="O32" s="94"/>
      <c r="P32" s="94"/>
      <c r="Q32" s="104">
        <f>HYPERLINK(круги!Q41)</f>
      </c>
      <c r="R32" s="58"/>
      <c r="S32" s="58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</row>
    <row r="33" spans="1:49" ht="13.5" customHeight="1" thickBot="1">
      <c r="A33" s="226" t="s">
        <v>0</v>
      </c>
      <c r="B33" s="226" t="s">
        <v>1</v>
      </c>
      <c r="C33" s="226" t="s">
        <v>2</v>
      </c>
      <c r="D33" s="226" t="s">
        <v>3</v>
      </c>
      <c r="E33" s="230" t="s">
        <v>4</v>
      </c>
      <c r="F33" s="232"/>
      <c r="G33" s="151"/>
      <c r="H33" s="226" t="s">
        <v>5</v>
      </c>
      <c r="I33" s="226" t="s">
        <v>6</v>
      </c>
      <c r="J33" s="58"/>
      <c r="K33" s="226" t="s">
        <v>0</v>
      </c>
      <c r="L33" s="226" t="s">
        <v>1</v>
      </c>
      <c r="M33" s="226" t="s">
        <v>2</v>
      </c>
      <c r="N33" s="226" t="s">
        <v>3</v>
      </c>
      <c r="O33" s="257" t="s">
        <v>4</v>
      </c>
      <c r="P33" s="258"/>
      <c r="Q33" s="95"/>
      <c r="R33" s="226" t="s">
        <v>5</v>
      </c>
      <c r="S33" s="226" t="s">
        <v>6</v>
      </c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</row>
    <row r="34" spans="1:49" ht="13.5" customHeight="1" thickBot="1">
      <c r="A34" s="227"/>
      <c r="B34" s="227"/>
      <c r="C34" s="227"/>
      <c r="D34" s="227"/>
      <c r="E34" s="148">
        <v>1</v>
      </c>
      <c r="F34" s="150">
        <v>2</v>
      </c>
      <c r="G34" s="102"/>
      <c r="H34" s="246"/>
      <c r="I34" s="227"/>
      <c r="J34" s="58"/>
      <c r="K34" s="227"/>
      <c r="L34" s="227"/>
      <c r="M34" s="227"/>
      <c r="N34" s="227"/>
      <c r="O34" s="96">
        <v>1</v>
      </c>
      <c r="P34" s="98">
        <v>2</v>
      </c>
      <c r="Q34" s="99"/>
      <c r="R34" s="246"/>
      <c r="S34" s="227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</row>
    <row r="35" spans="1:49" ht="13.5" customHeight="1">
      <c r="A35" s="205">
        <v>10</v>
      </c>
      <c r="B35" s="207" t="str">
        <f>VLOOKUP(A35,'пр.взвешивания'!B6:E44,2,FALSE)</f>
        <v>АККУИНА Айгуль Валиулловна</v>
      </c>
      <c r="C35" s="239" t="str">
        <f>VLOOKUP(A35,'пр.взвешивания'!B6:E44,3,FALSE)</f>
        <v>16.06.87 кмс</v>
      </c>
      <c r="D35" s="228" t="str">
        <f>VLOOKUP(A35,'пр.взвешивания'!B6:E44,4,FALSE)</f>
        <v>УрФО,Челябинская,Аргаяш</v>
      </c>
      <c r="E35" s="30"/>
      <c r="F35" s="100">
        <v>0</v>
      </c>
      <c r="G35" s="102">
        <f>HYPERLINK(круги!H41)</f>
      </c>
      <c r="H35" s="199">
        <f>SUM(E35:G35)</f>
        <v>0</v>
      </c>
      <c r="I35" s="226">
        <v>2</v>
      </c>
      <c r="J35" s="58"/>
      <c r="K35" s="205">
        <v>20</v>
      </c>
      <c r="L35" s="207" t="str">
        <f>VLOOKUP(K35,'пр.взвешивания'!B3:G70,2,FALSE)</f>
        <v>ФЕДОТОВА Ирина Ильинична</v>
      </c>
      <c r="M35" s="239" t="str">
        <f>VLOOKUP(K35,'пр.взвешивания'!B3:G70,3,FALSE)</f>
        <v>01.03.87 мс</v>
      </c>
      <c r="N35" s="228" t="str">
        <f>VLOOKUP(K35,'пр.взвешивания'!B3:G70,4,FALSE)</f>
        <v>СФО,Бурятия,МО</v>
      </c>
      <c r="O35" s="30"/>
      <c r="P35" s="100">
        <v>3</v>
      </c>
      <c r="Q35" s="102">
        <f>HYPERLINK(круги!R41)</f>
      </c>
      <c r="R35" s="199">
        <f>SUM(O35:Q35)</f>
        <v>3</v>
      </c>
      <c r="S35" s="226">
        <v>1</v>
      </c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</row>
    <row r="36" spans="1:49" ht="13.5" customHeight="1">
      <c r="A36" s="206"/>
      <c r="B36" s="208"/>
      <c r="C36" s="240"/>
      <c r="D36" s="229"/>
      <c r="E36" s="32"/>
      <c r="F36" s="160" t="s">
        <v>144</v>
      </c>
      <c r="G36" s="77">
        <f>HYPERLINK(круги!G70)</f>
      </c>
      <c r="H36" s="200"/>
      <c r="I36" s="243"/>
      <c r="J36" s="58"/>
      <c r="K36" s="206"/>
      <c r="L36" s="208"/>
      <c r="M36" s="240"/>
      <c r="N36" s="229"/>
      <c r="O36" s="32"/>
      <c r="P36" s="101" t="s">
        <v>142</v>
      </c>
      <c r="Q36" s="76">
        <f>HYPERLINK(круги!Q49)</f>
      </c>
      <c r="R36" s="200"/>
      <c r="S36" s="243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</row>
    <row r="37" spans="1:49" ht="12" customHeight="1">
      <c r="A37" s="206">
        <v>11</v>
      </c>
      <c r="B37" s="213" t="str">
        <f>VLOOKUP(A37,'пр.взвешивания'!B6:E44,2,FALSE)</f>
        <v>МОЛЧАНОВА Мария Владимировна</v>
      </c>
      <c r="C37" s="241" t="str">
        <f>'пр.взвешивания'!D26</f>
        <v>24.01.88 змс</v>
      </c>
      <c r="D37" s="237" t="str">
        <f>VLOOKUP(A37,'пр.взвешивания'!B6:E44,4,FALSE)</f>
        <v>ПФО,Пермская,Краснокамск,Д</v>
      </c>
      <c r="E37" s="89">
        <v>4</v>
      </c>
      <c r="F37" s="54"/>
      <c r="G37" s="106"/>
      <c r="H37" s="201">
        <f>SUM(E37:G37)</f>
        <v>4</v>
      </c>
      <c r="I37" s="193">
        <v>1</v>
      </c>
      <c r="J37" s="58"/>
      <c r="K37" s="206">
        <v>21</v>
      </c>
      <c r="L37" s="213" t="str">
        <f>VLOOKUP(K37,'пр.взвешивания'!B3:G72,2,FALSE)</f>
        <v>БАЗЬКО Юлия Олеговна</v>
      </c>
      <c r="M37" s="241" t="str">
        <f>VLOOKUP(K37,'пр.взвешивания'!B3:G72,3,FALSE)</f>
        <v>11.07 85 мс</v>
      </c>
      <c r="N37" s="237" t="str">
        <f>VLOOKUP(K37,'пр.взвешивания'!B3:G72,4,FALSE)</f>
        <v>Приморский,Владивосток,ФКиС</v>
      </c>
      <c r="O37" s="89">
        <v>0</v>
      </c>
      <c r="P37" s="54"/>
      <c r="Q37" s="106"/>
      <c r="R37" s="201">
        <f>SUM(O37:Q37)</f>
        <v>0</v>
      </c>
      <c r="S37" s="193">
        <v>2</v>
      </c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</row>
    <row r="38" spans="1:49" ht="12" customHeight="1" thickBot="1">
      <c r="A38" s="217"/>
      <c r="B38" s="219"/>
      <c r="C38" s="244"/>
      <c r="D38" s="245"/>
      <c r="E38" s="161" t="s">
        <v>144</v>
      </c>
      <c r="F38" s="56"/>
      <c r="G38" s="77">
        <f>HYPERLINK(круги!H70)</f>
      </c>
      <c r="H38" s="203"/>
      <c r="I38" s="204"/>
      <c r="J38" s="58"/>
      <c r="K38" s="217"/>
      <c r="L38" s="219"/>
      <c r="M38" s="244"/>
      <c r="N38" s="245"/>
      <c r="O38" s="92" t="s">
        <v>142</v>
      </c>
      <c r="P38" s="56"/>
      <c r="Q38" s="77">
        <f>HYPERLINK(круги!R49)</f>
      </c>
      <c r="R38" s="203"/>
      <c r="S38" s="204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</row>
    <row r="39" spans="1:49" ht="12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</row>
    <row r="40" spans="1:49" ht="12" customHeight="1">
      <c r="A40" s="58"/>
      <c r="B40" s="58"/>
      <c r="C40" s="58"/>
      <c r="D40" s="58"/>
      <c r="E40" s="58"/>
      <c r="F40" s="58"/>
      <c r="G40" s="58"/>
      <c r="H40" s="58"/>
      <c r="I40" s="58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</row>
    <row r="41" spans="1:49" ht="12" customHeight="1">
      <c r="A41" s="58"/>
      <c r="B41" s="58"/>
      <c r="C41" s="58"/>
      <c r="D41" s="58"/>
      <c r="E41" s="58"/>
      <c r="F41" s="58"/>
      <c r="G41" s="58"/>
      <c r="H41" s="58"/>
      <c r="I41" s="58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</row>
    <row r="42" spans="1:49" ht="21.75" customHeight="1" thickBot="1">
      <c r="A42" s="107"/>
      <c r="B42" s="107"/>
      <c r="C42" s="107"/>
      <c r="D42" s="107"/>
      <c r="E42" s="107"/>
      <c r="F42" s="107"/>
      <c r="G42" s="107"/>
      <c r="H42" s="107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260" t="s">
        <v>33</v>
      </c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86"/>
      <c r="AP42" s="86"/>
      <c r="AQ42" s="86"/>
      <c r="AR42" s="86"/>
      <c r="AS42" s="86"/>
      <c r="AT42" s="86"/>
      <c r="AU42" s="86"/>
      <c r="AV42" s="86"/>
      <c r="AW42" s="86"/>
    </row>
    <row r="43" spans="1:49" ht="23.25" customHeight="1" thickBot="1">
      <c r="A43" s="107"/>
      <c r="B43" s="107"/>
      <c r="C43" s="107"/>
      <c r="D43" s="107"/>
      <c r="E43" s="107"/>
      <c r="F43" s="107"/>
      <c r="G43" s="107"/>
      <c r="H43" s="107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108"/>
      <c r="U43" s="261" t="s">
        <v>43</v>
      </c>
      <c r="V43" s="261"/>
      <c r="W43" s="261"/>
      <c r="X43" s="261"/>
      <c r="Y43" s="261"/>
      <c r="Z43" s="261"/>
      <c r="AA43" s="261"/>
      <c r="AB43" s="261"/>
      <c r="AC43" s="86"/>
      <c r="AD43" s="86"/>
      <c r="AE43" s="184" t="str">
        <f>HYPERLINK('[2]реквизиты'!$A$2)</f>
        <v>Чемпионат России по самбо среди женщин (отбор на чемпионат мира)</v>
      </c>
      <c r="AF43" s="185"/>
      <c r="AG43" s="185"/>
      <c r="AH43" s="185"/>
      <c r="AI43" s="185"/>
      <c r="AJ43" s="185"/>
      <c r="AK43" s="185"/>
      <c r="AL43" s="185"/>
      <c r="AM43" s="185"/>
      <c r="AN43" s="186"/>
      <c r="AO43" s="86"/>
      <c r="AP43" s="86"/>
      <c r="AQ43" s="86"/>
      <c r="AR43" s="86"/>
      <c r="AS43" s="86"/>
      <c r="AT43" s="86"/>
      <c r="AU43" s="86"/>
      <c r="AV43" s="86"/>
      <c r="AW43" s="86"/>
    </row>
    <row r="44" spans="1:49" ht="19.5" customHeight="1" thickBot="1">
      <c r="A44" s="107"/>
      <c r="B44" s="107"/>
      <c r="C44" s="107"/>
      <c r="D44" s="107"/>
      <c r="E44" s="107"/>
      <c r="F44" s="107"/>
      <c r="G44" s="107"/>
      <c r="H44" s="107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93" t="s">
        <v>44</v>
      </c>
      <c r="U44" s="202" t="str">
        <f>HYPERLINK('[2]реквизиты'!$A$3)</f>
        <v>18-23 июня 2013 год  г.Челябинск</v>
      </c>
      <c r="V44" s="202"/>
      <c r="W44" s="202"/>
      <c r="X44" s="202"/>
      <c r="Y44" s="202"/>
      <c r="Z44" s="202"/>
      <c r="AA44" s="202"/>
      <c r="AB44" s="202"/>
      <c r="AC44" s="109"/>
      <c r="AD44" s="110"/>
      <c r="AE44" s="93" t="s">
        <v>7</v>
      </c>
      <c r="AF44" s="109"/>
      <c r="AG44" s="86"/>
      <c r="AH44" s="111"/>
      <c r="AI44" s="86"/>
      <c r="AJ44" s="263" t="str">
        <f>HYPERLINK('пр.взвешивания'!E3)</f>
        <v>в.к.    48        кг.</v>
      </c>
      <c r="AK44" s="264"/>
      <c r="AL44" s="264"/>
      <c r="AM44" s="264"/>
      <c r="AN44" s="265"/>
      <c r="AO44" s="86"/>
      <c r="AP44" s="86"/>
      <c r="AQ44" s="86"/>
      <c r="AR44" s="86"/>
      <c r="AS44" s="86"/>
      <c r="AT44" s="86"/>
      <c r="AU44" s="86"/>
      <c r="AV44" s="86"/>
      <c r="AW44" s="86"/>
    </row>
    <row r="45" spans="1:49" ht="12" customHeight="1" thickBo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226" t="s">
        <v>0</v>
      </c>
      <c r="U45" s="226" t="s">
        <v>1</v>
      </c>
      <c r="V45" s="226" t="s">
        <v>2</v>
      </c>
      <c r="W45" s="226" t="s">
        <v>3</v>
      </c>
      <c r="X45" s="257" t="s">
        <v>4</v>
      </c>
      <c r="Y45" s="267"/>
      <c r="Z45" s="267"/>
      <c r="AA45" s="258"/>
      <c r="AB45" s="226" t="s">
        <v>5</v>
      </c>
      <c r="AC45" s="226" t="s">
        <v>6</v>
      </c>
      <c r="AD45" s="112"/>
      <c r="AE45" s="226" t="s">
        <v>0</v>
      </c>
      <c r="AF45" s="226" t="s">
        <v>1</v>
      </c>
      <c r="AG45" s="226" t="s">
        <v>2</v>
      </c>
      <c r="AH45" s="226" t="s">
        <v>3</v>
      </c>
      <c r="AI45" s="257" t="s">
        <v>4</v>
      </c>
      <c r="AJ45" s="267"/>
      <c r="AK45" s="267"/>
      <c r="AL45" s="258"/>
      <c r="AM45" s="226" t="s">
        <v>5</v>
      </c>
      <c r="AN45" s="226" t="s">
        <v>6</v>
      </c>
      <c r="AO45" s="86"/>
      <c r="AP45" s="86"/>
      <c r="AQ45" s="86"/>
      <c r="AR45" s="86"/>
      <c r="AS45" s="86"/>
      <c r="AT45" s="86"/>
      <c r="AU45" s="86"/>
      <c r="AV45" s="86"/>
      <c r="AW45" s="86"/>
    </row>
    <row r="46" spans="1:49" ht="12" customHeight="1" thickBo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227"/>
      <c r="U46" s="227"/>
      <c r="V46" s="227"/>
      <c r="W46" s="266"/>
      <c r="X46" s="96">
        <v>1</v>
      </c>
      <c r="Y46" s="97">
        <v>2</v>
      </c>
      <c r="Z46" s="97">
        <v>3</v>
      </c>
      <c r="AA46" s="98">
        <v>4</v>
      </c>
      <c r="AB46" s="227"/>
      <c r="AC46" s="246"/>
      <c r="AD46" s="112"/>
      <c r="AE46" s="227"/>
      <c r="AF46" s="227"/>
      <c r="AG46" s="227"/>
      <c r="AH46" s="266"/>
      <c r="AI46" s="96">
        <v>1</v>
      </c>
      <c r="AJ46" s="97">
        <v>2</v>
      </c>
      <c r="AK46" s="97">
        <v>3</v>
      </c>
      <c r="AL46" s="98">
        <v>4</v>
      </c>
      <c r="AM46" s="268"/>
      <c r="AN46" s="227"/>
      <c r="AO46" s="86"/>
      <c r="AP46" s="86"/>
      <c r="AQ46" s="86"/>
      <c r="AR46" s="86"/>
      <c r="AS46" s="86"/>
      <c r="AT46" s="86"/>
      <c r="AU46" s="86"/>
      <c r="AV46" s="86"/>
      <c r="AW46" s="86"/>
    </row>
    <row r="47" spans="1:49" ht="12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205">
        <v>2</v>
      </c>
      <c r="U47" s="269" t="str">
        <f>VLOOKUP(T47,'пр.взвешивания'!B6:G45,2,FALSE)</f>
        <v>БОНДАРЕВА Елена Борисовна</v>
      </c>
      <c r="V47" s="271" t="str">
        <f>VLOOKUP(T47,'пр.взвешивания'!B6:G45,3,FALSE)</f>
        <v>07.06.85 змс</v>
      </c>
      <c r="W47" s="273" t="str">
        <f>VLOOKUP(T47,'пр.взвешивания'!B6:G45,4,FALSE)</f>
        <v>ПФО, Дзержинск</v>
      </c>
      <c r="X47" s="103"/>
      <c r="Y47" s="46">
        <v>4</v>
      </c>
      <c r="Z47" s="113">
        <v>3</v>
      </c>
      <c r="AA47" s="31">
        <v>3</v>
      </c>
      <c r="AB47" s="275">
        <f>SUM(X47:AA47)</f>
        <v>10</v>
      </c>
      <c r="AC47" s="226">
        <v>1</v>
      </c>
      <c r="AD47" s="112"/>
      <c r="AE47" s="275">
        <v>2</v>
      </c>
      <c r="AF47" s="269" t="str">
        <f>VLOOKUP(AE47,'пр.взвешивания'!B6:G45,2,FALSE)</f>
        <v>БОНДАРЕВА Елена Борисовна</v>
      </c>
      <c r="AG47" s="271" t="str">
        <f>VLOOKUP(AE47,'пр.взвешивания'!B6:G45,3,FALSE)</f>
        <v>07.06.85 змс</v>
      </c>
      <c r="AH47" s="273" t="str">
        <f>VLOOKUP(AE47,'пр.взвешивания'!B6:G45,4,FALSE)</f>
        <v>ПФО, Дзержинск</v>
      </c>
      <c r="AI47" s="84"/>
      <c r="AJ47" s="167">
        <v>4</v>
      </c>
      <c r="AK47" s="167">
        <v>3</v>
      </c>
      <c r="AL47" s="169">
        <v>4</v>
      </c>
      <c r="AM47" s="199">
        <f>SUM(AI47:AL47)</f>
        <v>11</v>
      </c>
      <c r="AN47" s="277">
        <v>1</v>
      </c>
      <c r="AO47" s="86"/>
      <c r="AP47" s="86"/>
      <c r="AQ47" s="86"/>
      <c r="AR47" s="86"/>
      <c r="AS47" s="86"/>
      <c r="AT47" s="86"/>
      <c r="AU47" s="86"/>
      <c r="AV47" s="86"/>
      <c r="AW47" s="86"/>
    </row>
    <row r="48" spans="1:49" ht="12" customHeight="1" thickBo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206"/>
      <c r="U48" s="270"/>
      <c r="V48" s="272"/>
      <c r="W48" s="274"/>
      <c r="X48" s="105"/>
      <c r="Y48" s="40" t="s">
        <v>159</v>
      </c>
      <c r="Z48" s="79" t="s">
        <v>142</v>
      </c>
      <c r="AA48" s="33" t="s">
        <v>153</v>
      </c>
      <c r="AB48" s="276"/>
      <c r="AC48" s="243"/>
      <c r="AD48" s="112"/>
      <c r="AE48" s="276"/>
      <c r="AF48" s="270"/>
      <c r="AG48" s="272"/>
      <c r="AH48" s="274"/>
      <c r="AI48" s="32"/>
      <c r="AJ48" s="40" t="s">
        <v>163</v>
      </c>
      <c r="AK48" s="40" t="s">
        <v>153</v>
      </c>
      <c r="AL48" s="33" t="s">
        <v>159</v>
      </c>
      <c r="AM48" s="201"/>
      <c r="AN48" s="278"/>
      <c r="AO48" s="86"/>
      <c r="AP48" s="86"/>
      <c r="AQ48" s="86"/>
      <c r="AR48" s="86"/>
      <c r="AS48" s="86"/>
      <c r="AT48" s="86"/>
      <c r="AU48" s="86"/>
      <c r="AV48" s="86"/>
      <c r="AW48" s="86"/>
    </row>
    <row r="49" spans="1:49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206">
        <v>5</v>
      </c>
      <c r="U49" s="270" t="str">
        <f>VLOOKUP(T49,'пр.взвешивания'!B6:G47,2,FALSE)</f>
        <v>ХРАМОВА Анастасия Игоревна</v>
      </c>
      <c r="V49" s="272" t="str">
        <f>VLOOKUP(T49,'пр.взвешивания'!B6:G47,3,FALSE)</f>
        <v>29.03.91 мс</v>
      </c>
      <c r="W49" s="274" t="str">
        <f>VLOOKUP(T49,'пр.взвешивания'!B6:G47,4,FALSE)</f>
        <v>Приморский,Владивосток,ФКиС</v>
      </c>
      <c r="X49" s="76">
        <v>0</v>
      </c>
      <c r="Y49" s="34"/>
      <c r="Z49" s="76">
        <v>3</v>
      </c>
      <c r="AA49" s="114">
        <v>4</v>
      </c>
      <c r="AB49" s="276">
        <f>SUM(X49:AA49)</f>
        <v>7</v>
      </c>
      <c r="AC49" s="248">
        <v>2</v>
      </c>
      <c r="AD49" s="112"/>
      <c r="AE49" s="276">
        <v>11</v>
      </c>
      <c r="AF49" s="269" t="str">
        <f>VLOOKUP(AE49,'пр.взвешивания'!B8:G47,2,FALSE)</f>
        <v>МОЛЧАНОВА Мария Владимировна</v>
      </c>
      <c r="AG49" s="272" t="str">
        <f>VLOOKUP(AE49,'пр.взвешивания'!B6:G47,3,FALSE)</f>
        <v>24.01.88 змс</v>
      </c>
      <c r="AH49" s="274" t="str">
        <f>VLOOKUP(AE49,'пр.взвешивания'!B6:G47,4,FALSE)</f>
        <v>ПФО,Пермская,Краснокамск,Д</v>
      </c>
      <c r="AI49" s="42">
        <v>0</v>
      </c>
      <c r="AJ49" s="36"/>
      <c r="AK49" s="37">
        <v>3</v>
      </c>
      <c r="AL49" s="168">
        <v>3</v>
      </c>
      <c r="AM49" s="201">
        <f>SUM(AI49:AL49)</f>
        <v>6</v>
      </c>
      <c r="AN49" s="278">
        <v>2</v>
      </c>
      <c r="AO49" s="86"/>
      <c r="AP49" s="86"/>
      <c r="AQ49" s="86"/>
      <c r="AR49" s="86"/>
      <c r="AS49" s="86"/>
      <c r="AT49" s="86"/>
      <c r="AU49" s="86"/>
      <c r="AV49" s="86"/>
      <c r="AW49" s="86"/>
    </row>
    <row r="50" spans="1:49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206"/>
      <c r="U50" s="270"/>
      <c r="V50" s="272"/>
      <c r="W50" s="274"/>
      <c r="X50" s="115" t="s">
        <v>159</v>
      </c>
      <c r="Y50" s="36"/>
      <c r="Z50" s="40" t="s">
        <v>153</v>
      </c>
      <c r="AA50" s="33" t="s">
        <v>155</v>
      </c>
      <c r="AB50" s="276"/>
      <c r="AC50" s="243"/>
      <c r="AD50" s="112"/>
      <c r="AE50" s="276"/>
      <c r="AF50" s="270"/>
      <c r="AG50" s="272"/>
      <c r="AH50" s="274"/>
      <c r="AI50" s="51" t="s">
        <v>163</v>
      </c>
      <c r="AJ50" s="36"/>
      <c r="AK50" s="37" t="s">
        <v>153</v>
      </c>
      <c r="AL50" s="33" t="s">
        <v>153</v>
      </c>
      <c r="AM50" s="201"/>
      <c r="AN50" s="278"/>
      <c r="AO50" s="86"/>
      <c r="AP50" s="86"/>
      <c r="AQ50" s="86"/>
      <c r="AR50" s="86"/>
      <c r="AS50" s="86"/>
      <c r="AT50" s="86"/>
      <c r="AU50" s="86"/>
      <c r="AV50" s="86"/>
      <c r="AW50" s="86"/>
    </row>
    <row r="51" spans="1:49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279">
        <v>4</v>
      </c>
      <c r="U51" s="270" t="str">
        <f>VLOOKUP(T51,'пр.взвешивания'!B6:G49,2,FALSE)</f>
        <v>ЛАВРЕНЬТЕВА Эдера Юрьевна</v>
      </c>
      <c r="V51" s="272" t="str">
        <f>VLOOKUP(T51,'пр.взвешивания'!B6:G49,3,FALSE)</f>
        <v>09.01.95 кмс</v>
      </c>
      <c r="W51" s="274" t="str">
        <f>VLOOKUP(T51,'пр.взвешивания'!B6:G49,4,FALSE)</f>
        <v>ПФО,Чувашская,Чебоксары,МО</v>
      </c>
      <c r="X51" s="78">
        <v>0</v>
      </c>
      <c r="Y51" s="38">
        <v>0</v>
      </c>
      <c r="Z51" s="116"/>
      <c r="AA51" s="117">
        <v>3</v>
      </c>
      <c r="AB51" s="276">
        <f>SUM(X51:AA51)</f>
        <v>3</v>
      </c>
      <c r="AC51" s="280">
        <v>3</v>
      </c>
      <c r="AD51" s="118"/>
      <c r="AE51" s="282">
        <v>9</v>
      </c>
      <c r="AF51" s="270" t="str">
        <f>VLOOKUP(AE51,'пр.взвешивания'!B1:G49,2,FALSE)</f>
        <v>ЦАТУРЯН Шогик Арутюновна</v>
      </c>
      <c r="AG51" s="272" t="str">
        <f>VLOOKUP(AE51,'пр.взвешивания'!B1:G49,3,FALSE)</f>
        <v>27.08.84 мс</v>
      </c>
      <c r="AH51" s="274" t="str">
        <f>VLOOKUP(AE51,'пр.взвешивания'!B1:G49,4,FALSE)</f>
        <v>М,Москва,МКС</v>
      </c>
      <c r="AI51" s="42">
        <v>0</v>
      </c>
      <c r="AJ51" s="53">
        <v>0</v>
      </c>
      <c r="AK51" s="170"/>
      <c r="AL51" s="168">
        <v>0</v>
      </c>
      <c r="AM51" s="201">
        <f>SUM(AI51:AL51)</f>
        <v>0</v>
      </c>
      <c r="AN51" s="283">
        <v>4</v>
      </c>
      <c r="AO51" s="86"/>
      <c r="AP51" s="86"/>
      <c r="AQ51" s="86"/>
      <c r="AR51" s="86"/>
      <c r="AS51" s="86"/>
      <c r="AT51" s="86"/>
      <c r="AU51" s="86"/>
      <c r="AV51" s="86"/>
      <c r="AW51" s="86"/>
    </row>
    <row r="52" spans="1:49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279"/>
      <c r="U52" s="270"/>
      <c r="V52" s="272"/>
      <c r="W52" s="274"/>
      <c r="X52" s="115" t="s">
        <v>153</v>
      </c>
      <c r="Y52" s="40" t="s">
        <v>153</v>
      </c>
      <c r="Z52" s="119"/>
      <c r="AA52" s="33" t="s">
        <v>153</v>
      </c>
      <c r="AB52" s="276"/>
      <c r="AC52" s="281"/>
      <c r="AD52" s="118"/>
      <c r="AE52" s="282"/>
      <c r="AF52" s="270"/>
      <c r="AG52" s="272"/>
      <c r="AH52" s="274"/>
      <c r="AI52" s="51" t="s">
        <v>153</v>
      </c>
      <c r="AJ52" s="40" t="s">
        <v>153</v>
      </c>
      <c r="AK52" s="41"/>
      <c r="AL52" s="172" t="s">
        <v>164</v>
      </c>
      <c r="AM52" s="201"/>
      <c r="AN52" s="283"/>
      <c r="AO52" s="86"/>
      <c r="AP52" s="86"/>
      <c r="AQ52" s="86"/>
      <c r="AR52" s="86"/>
      <c r="AS52" s="86"/>
      <c r="AT52" s="86"/>
      <c r="AU52" s="86"/>
      <c r="AV52" s="86"/>
      <c r="AW52" s="86"/>
    </row>
    <row r="53" spans="1:49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279">
        <v>3</v>
      </c>
      <c r="U53" s="270" t="str">
        <f>VLOOKUP(T53,'пр.взвешивания'!B2:G51,2,FALSE)</f>
        <v>СКОРНЯКОВА Ксения Юрьевна</v>
      </c>
      <c r="V53" s="272" t="str">
        <f>VLOOKUP(T53,'пр.взвешивания'!B2:G51,3,FALSE)</f>
        <v>29.05.92 мс</v>
      </c>
      <c r="W53" s="274" t="str">
        <f>VLOOKUP(T53,'пр.взвешивания'!B2:G51,4,FALSE)</f>
        <v>УрФО,Сведловская,Качканар,МО</v>
      </c>
      <c r="X53" s="77">
        <v>0</v>
      </c>
      <c r="Y53" s="120">
        <v>0</v>
      </c>
      <c r="Z53" s="53">
        <v>0</v>
      </c>
      <c r="AA53" s="119"/>
      <c r="AB53" s="276">
        <f>SUM(X53:AA53)</f>
        <v>0</v>
      </c>
      <c r="AC53" s="280">
        <v>4</v>
      </c>
      <c r="AD53" s="118"/>
      <c r="AE53" s="282">
        <v>5</v>
      </c>
      <c r="AF53" s="270" t="str">
        <f>VLOOKUP(AE53,'пр.взвешивания'!B2:G51,2,FALSE)</f>
        <v>ХРАМОВА Анастасия Игоревна</v>
      </c>
      <c r="AG53" s="272" t="str">
        <f>VLOOKUP(AE53,'пр.взвешивания'!B1:G51,3,FALSE)</f>
        <v>29.03.91 мс</v>
      </c>
      <c r="AH53" s="274" t="str">
        <f>VLOOKUP(AE53,'пр.взвешивания'!B1:G51,4,FALSE)</f>
        <v>Приморский,Владивосток,ФКиС</v>
      </c>
      <c r="AI53" s="42">
        <v>0</v>
      </c>
      <c r="AJ53" s="53">
        <v>0</v>
      </c>
      <c r="AK53" s="53">
        <v>4</v>
      </c>
      <c r="AL53" s="171"/>
      <c r="AM53" s="201">
        <f>SUM(AI53:AL53)</f>
        <v>4</v>
      </c>
      <c r="AN53" s="283">
        <v>3</v>
      </c>
      <c r="AO53" s="86"/>
      <c r="AP53" s="86"/>
      <c r="AQ53" s="86"/>
      <c r="AR53" s="86"/>
      <c r="AS53" s="86"/>
      <c r="AT53" s="86"/>
      <c r="AU53" s="86"/>
      <c r="AV53" s="86"/>
      <c r="AW53" s="86"/>
    </row>
    <row r="54" spans="1:49" ht="13.5" thickBo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284"/>
      <c r="U54" s="285"/>
      <c r="V54" s="286"/>
      <c r="W54" s="287"/>
      <c r="X54" s="121" t="s">
        <v>153</v>
      </c>
      <c r="Y54" s="122" t="s">
        <v>155</v>
      </c>
      <c r="Z54" s="55" t="s">
        <v>153</v>
      </c>
      <c r="AA54" s="80"/>
      <c r="AB54" s="288"/>
      <c r="AC54" s="289"/>
      <c r="AD54" s="118"/>
      <c r="AE54" s="290"/>
      <c r="AF54" s="285"/>
      <c r="AG54" s="286"/>
      <c r="AH54" s="287"/>
      <c r="AI54" s="43" t="s">
        <v>159</v>
      </c>
      <c r="AJ54" s="55" t="s">
        <v>153</v>
      </c>
      <c r="AK54" s="55" t="s">
        <v>164</v>
      </c>
      <c r="AL54" s="44"/>
      <c r="AM54" s="256"/>
      <c r="AN54" s="291"/>
      <c r="AO54" s="86"/>
      <c r="AP54" s="86"/>
      <c r="AQ54" s="86"/>
      <c r="AR54" s="86"/>
      <c r="AS54" s="86"/>
      <c r="AT54" s="86"/>
      <c r="AU54" s="86"/>
      <c r="AV54" s="86"/>
      <c r="AW54" s="86"/>
    </row>
    <row r="55" spans="1:49" ht="16.5" thickBo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93" t="s">
        <v>45</v>
      </c>
      <c r="U55" s="58"/>
      <c r="V55" s="58"/>
      <c r="W55" s="58"/>
      <c r="X55" s="58"/>
      <c r="Y55" s="58"/>
      <c r="Z55" s="58"/>
      <c r="AA55" s="58"/>
      <c r="AB55" s="123"/>
      <c r="AC55" s="58"/>
      <c r="AD55" s="106"/>
      <c r="AE55" s="93" t="s">
        <v>8</v>
      </c>
      <c r="AF55" s="58"/>
      <c r="AG55" s="58"/>
      <c r="AH55" s="58"/>
      <c r="AI55" s="58"/>
      <c r="AJ55" s="58"/>
      <c r="AK55" s="58"/>
      <c r="AL55" s="58"/>
      <c r="AM55" s="123"/>
      <c r="AN55" s="58"/>
      <c r="AO55" s="86"/>
      <c r="AP55" s="86"/>
      <c r="AQ55" s="86"/>
      <c r="AR55" s="86"/>
      <c r="AS55" s="86"/>
      <c r="AT55" s="86"/>
      <c r="AU55" s="86"/>
      <c r="AV55" s="86"/>
      <c r="AW55" s="86"/>
    </row>
    <row r="56" spans="1:49" ht="12.75">
      <c r="A56" s="86"/>
      <c r="B56" s="86"/>
      <c r="C56" s="86"/>
      <c r="D56" s="86"/>
      <c r="E56" s="124"/>
      <c r="F56" s="124"/>
      <c r="G56" s="124"/>
      <c r="H56" s="125"/>
      <c r="I56" s="124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205">
        <v>9</v>
      </c>
      <c r="U56" s="269" t="str">
        <f>VLOOKUP(T56,'пр.взвешивания'!B5:G54,2,FALSE)</f>
        <v>ЦАТУРЯН Шогик Арутюновна</v>
      </c>
      <c r="V56" s="271" t="str">
        <f>'пр.взвешивания'!D22</f>
        <v>27.08.84 мс</v>
      </c>
      <c r="W56" s="273" t="str">
        <f>'пр.взвешивания'!E22</f>
        <v>М,Москва,МКС</v>
      </c>
      <c r="X56" s="84"/>
      <c r="Y56" s="46">
        <v>0</v>
      </c>
      <c r="Z56" s="113">
        <v>4</v>
      </c>
      <c r="AA56" s="47">
        <v>4</v>
      </c>
      <c r="AB56" s="275">
        <f>SUM(X56:AA56)</f>
        <v>8</v>
      </c>
      <c r="AC56" s="226">
        <v>2</v>
      </c>
      <c r="AD56" s="112"/>
      <c r="AE56" s="226">
        <v>16</v>
      </c>
      <c r="AF56" s="269" t="str">
        <f>VLOOKUP(AE56,'пр.взвешивания'!B1:G54,2,FALSE)</f>
        <v>АРУТЮНЯН Гаянэ Вагинаковна</v>
      </c>
      <c r="AG56" s="271" t="str">
        <f>VLOOKUP(AE56,'пр.взвешивания'!B1:G54,3,FALSE)</f>
        <v>27.06.84 мсмк</v>
      </c>
      <c r="AH56" s="273" t="str">
        <f>VLOOKUP(AE56,'пр.взвешивания'!B1:G54,4,FALSE)</f>
        <v>М,Москва,МКС</v>
      </c>
      <c r="AI56" s="30"/>
      <c r="AJ56" s="46">
        <v>4</v>
      </c>
      <c r="AK56" s="46">
        <v>3</v>
      </c>
      <c r="AL56" s="47">
        <v>4</v>
      </c>
      <c r="AM56" s="275">
        <f>SUM(AI56:AL56)</f>
        <v>11</v>
      </c>
      <c r="AN56" s="275">
        <v>1</v>
      </c>
      <c r="AO56" s="86"/>
      <c r="AP56" s="86"/>
      <c r="AQ56" s="86"/>
      <c r="AR56" s="86"/>
      <c r="AS56" s="86"/>
      <c r="AT56" s="86"/>
      <c r="AU56" s="86"/>
      <c r="AV56" s="86"/>
      <c r="AW56" s="86"/>
    </row>
    <row r="57" spans="1:49" ht="12.75">
      <c r="A57" s="107"/>
      <c r="B57" s="107"/>
      <c r="C57" s="107"/>
      <c r="D57" s="107"/>
      <c r="E57" s="107"/>
      <c r="F57" s="107"/>
      <c r="G57" s="107"/>
      <c r="H57" s="107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206"/>
      <c r="U57" s="270"/>
      <c r="V57" s="272"/>
      <c r="W57" s="274"/>
      <c r="X57" s="32"/>
      <c r="Y57" s="40" t="s">
        <v>153</v>
      </c>
      <c r="Z57" s="79" t="s">
        <v>156</v>
      </c>
      <c r="AA57" s="48" t="s">
        <v>154</v>
      </c>
      <c r="AB57" s="276"/>
      <c r="AC57" s="243"/>
      <c r="AD57" s="112"/>
      <c r="AE57" s="243"/>
      <c r="AF57" s="270"/>
      <c r="AG57" s="272"/>
      <c r="AH57" s="274"/>
      <c r="AI57" s="32"/>
      <c r="AJ57" s="40" t="s">
        <v>165</v>
      </c>
      <c r="AK57" s="40" t="s">
        <v>153</v>
      </c>
      <c r="AL57" s="48" t="s">
        <v>147</v>
      </c>
      <c r="AM57" s="276"/>
      <c r="AN57" s="276"/>
      <c r="AO57" s="86"/>
      <c r="AP57" s="86"/>
      <c r="AQ57" s="86"/>
      <c r="AR57" s="86"/>
      <c r="AS57" s="86"/>
      <c r="AT57" s="86"/>
      <c r="AU57" s="86"/>
      <c r="AV57" s="86"/>
      <c r="AW57" s="86"/>
    </row>
    <row r="58" spans="1:49" ht="12.75">
      <c r="A58" s="107"/>
      <c r="B58" s="107"/>
      <c r="C58" s="107"/>
      <c r="D58" s="107"/>
      <c r="E58" s="107"/>
      <c r="F58" s="107"/>
      <c r="G58" s="107"/>
      <c r="H58" s="107"/>
      <c r="I58" s="86"/>
      <c r="J58" s="126"/>
      <c r="K58" s="126"/>
      <c r="L58" s="126"/>
      <c r="M58" s="86"/>
      <c r="N58" s="86"/>
      <c r="O58" s="86"/>
      <c r="P58" s="86"/>
      <c r="Q58" s="86"/>
      <c r="R58" s="86"/>
      <c r="S58" s="86"/>
      <c r="T58" s="206">
        <v>11</v>
      </c>
      <c r="U58" s="270" t="str">
        <f>VLOOKUP(T58,'пр.взвешивания'!B1:G56,2,FALSE)</f>
        <v>МОЛЧАНОВА Мария Владимировна</v>
      </c>
      <c r="V58" s="272" t="str">
        <f>'пр.взвешивания'!D26</f>
        <v>24.01.88 змс</v>
      </c>
      <c r="W58" s="274" t="str">
        <f>'пр.взвешивания'!E26</f>
        <v>ПФО,Пермская,Краснокамск,Д</v>
      </c>
      <c r="X58" s="91">
        <v>3</v>
      </c>
      <c r="Y58" s="34"/>
      <c r="Z58" s="76">
        <v>4</v>
      </c>
      <c r="AA58" s="50">
        <v>4</v>
      </c>
      <c r="AB58" s="276">
        <f>SUM(X58:AA58)</f>
        <v>11</v>
      </c>
      <c r="AC58" s="248">
        <v>1</v>
      </c>
      <c r="AD58" s="112"/>
      <c r="AE58" s="248">
        <v>17</v>
      </c>
      <c r="AF58" s="270" t="str">
        <f>VLOOKUP(AE58,'пр.взвешивания'!B1:G56,2,FALSE)</f>
        <v>БОРИСОВА Зинаида Петровна</v>
      </c>
      <c r="AG58" s="272" t="str">
        <f>VLOOKUP(AE58,'пр.взвешивания'!B1:G56,3,FALSE)</f>
        <v>28.08.82 мсмк</v>
      </c>
      <c r="AH58" s="274" t="str">
        <f>VLOOKUP(AE58,'пр.взвешивания'!B1:G56,4,FALSE)</f>
        <v>ЦФО,Брянская,ЛОК</v>
      </c>
      <c r="AI58" s="49">
        <v>0</v>
      </c>
      <c r="AJ58" s="34"/>
      <c r="AK58" s="35">
        <v>3</v>
      </c>
      <c r="AL58" s="50">
        <v>3</v>
      </c>
      <c r="AM58" s="276">
        <f>SUM(AI58:AL58)</f>
        <v>6</v>
      </c>
      <c r="AN58" s="276">
        <v>2</v>
      </c>
      <c r="AO58" s="86"/>
      <c r="AP58" s="86"/>
      <c r="AQ58" s="86"/>
      <c r="AR58" s="86"/>
      <c r="AS58" s="86"/>
      <c r="AT58" s="86"/>
      <c r="AU58" s="86"/>
      <c r="AV58" s="86"/>
      <c r="AW58" s="86"/>
    </row>
    <row r="59" spans="1:49" ht="12.75">
      <c r="A59" s="107"/>
      <c r="B59" s="107"/>
      <c r="C59" s="107"/>
      <c r="D59" s="107"/>
      <c r="E59" s="107"/>
      <c r="F59" s="107"/>
      <c r="G59" s="107"/>
      <c r="H59" s="107"/>
      <c r="I59" s="86"/>
      <c r="J59" s="126"/>
      <c r="K59" s="126"/>
      <c r="L59" s="126"/>
      <c r="M59" s="86"/>
      <c r="N59" s="86"/>
      <c r="O59" s="86"/>
      <c r="P59" s="86"/>
      <c r="Q59" s="86"/>
      <c r="R59" s="86"/>
      <c r="S59" s="86"/>
      <c r="T59" s="206"/>
      <c r="U59" s="270"/>
      <c r="V59" s="272"/>
      <c r="W59" s="274"/>
      <c r="X59" s="51" t="s">
        <v>153</v>
      </c>
      <c r="Y59" s="36"/>
      <c r="Z59" s="162" t="s">
        <v>144</v>
      </c>
      <c r="AA59" s="48" t="s">
        <v>154</v>
      </c>
      <c r="AB59" s="276"/>
      <c r="AC59" s="243"/>
      <c r="AD59" s="112"/>
      <c r="AE59" s="243"/>
      <c r="AF59" s="270"/>
      <c r="AG59" s="272"/>
      <c r="AH59" s="274"/>
      <c r="AI59" s="51" t="s">
        <v>165</v>
      </c>
      <c r="AJ59" s="36"/>
      <c r="AK59" s="37" t="s">
        <v>153</v>
      </c>
      <c r="AL59" s="48" t="s">
        <v>153</v>
      </c>
      <c r="AM59" s="276"/>
      <c r="AN59" s="276"/>
      <c r="AO59" s="86"/>
      <c r="AP59" s="86"/>
      <c r="AQ59" s="86"/>
      <c r="AR59" s="86"/>
      <c r="AS59" s="86"/>
      <c r="AT59" s="86"/>
      <c r="AU59" s="86"/>
      <c r="AV59" s="86"/>
      <c r="AW59" s="86"/>
    </row>
    <row r="60" spans="1:49" ht="12.75" customHeight="1">
      <c r="A60" s="127"/>
      <c r="B60" s="127"/>
      <c r="C60" s="127"/>
      <c r="D60" s="127"/>
      <c r="E60" s="127"/>
      <c r="F60" s="127"/>
      <c r="G60" s="127"/>
      <c r="H60" s="127"/>
      <c r="I60" s="126"/>
      <c r="J60" s="126"/>
      <c r="K60" s="126"/>
      <c r="L60" s="126"/>
      <c r="M60" s="86"/>
      <c r="N60" s="86"/>
      <c r="O60" s="86"/>
      <c r="P60" s="86"/>
      <c r="Q60" s="86"/>
      <c r="R60" s="86"/>
      <c r="S60" s="86"/>
      <c r="T60" s="279">
        <v>10</v>
      </c>
      <c r="U60" s="270" t="str">
        <f>VLOOKUP(T60,'пр.взвешивания'!B3:G58,2,FALSE)</f>
        <v>АККУИНА Айгуль Валиулловна</v>
      </c>
      <c r="V60" s="272" t="str">
        <f>'пр.взвешивания'!D28</f>
        <v>11.01.90 мс</v>
      </c>
      <c r="W60" s="274" t="str">
        <f>'пр.взвешивания'!E28</f>
        <v>ЦФО,Тамбовская ,МО</v>
      </c>
      <c r="X60" s="89">
        <v>0</v>
      </c>
      <c r="Y60" s="38">
        <v>0</v>
      </c>
      <c r="Z60" s="116"/>
      <c r="AA60" s="52">
        <v>0</v>
      </c>
      <c r="AB60" s="276">
        <f>SUM(X60:AA60)</f>
        <v>0</v>
      </c>
      <c r="AC60" s="280">
        <v>4</v>
      </c>
      <c r="AD60" s="118"/>
      <c r="AE60" s="280">
        <v>20</v>
      </c>
      <c r="AF60" s="270" t="str">
        <f>VLOOKUP(AE60,'пр.взвешивания'!B1:G58,2,FALSE)</f>
        <v>ФЕДОТОВА Ирина Ильинична</v>
      </c>
      <c r="AG60" s="272" t="str">
        <f>VLOOKUP(AE60,'пр.взвешивания'!B1:G58,3,FALSE)</f>
        <v>01.03.87 мс</v>
      </c>
      <c r="AH60" s="274" t="str">
        <f>VLOOKUP(AE60,'пр.взвешивания'!B1:G58,4,FALSE)</f>
        <v>СФО,Бурятия,МО</v>
      </c>
      <c r="AI60" s="49">
        <v>1</v>
      </c>
      <c r="AJ60" s="38">
        <v>0</v>
      </c>
      <c r="AK60" s="39"/>
      <c r="AL60" s="52">
        <v>0</v>
      </c>
      <c r="AM60" s="276">
        <f>SUM(AI60:AL60)</f>
        <v>1</v>
      </c>
      <c r="AN60" s="282">
        <v>4</v>
      </c>
      <c r="AO60" s="86"/>
      <c r="AP60" s="86"/>
      <c r="AQ60" s="86"/>
      <c r="AR60" s="86"/>
      <c r="AS60" s="86"/>
      <c r="AT60" s="86"/>
      <c r="AU60" s="86"/>
      <c r="AV60" s="86"/>
      <c r="AW60" s="86"/>
    </row>
    <row r="61" spans="1:49" ht="12.75">
      <c r="A61" s="127"/>
      <c r="B61" s="127"/>
      <c r="C61" s="127"/>
      <c r="D61" s="127"/>
      <c r="E61" s="127"/>
      <c r="F61" s="127"/>
      <c r="G61" s="127"/>
      <c r="H61" s="127"/>
      <c r="I61" s="126"/>
      <c r="J61" s="126"/>
      <c r="K61" s="126"/>
      <c r="L61" s="126"/>
      <c r="M61" s="86"/>
      <c r="N61" s="86"/>
      <c r="O61" s="86"/>
      <c r="P61" s="86"/>
      <c r="Q61" s="86"/>
      <c r="R61" s="86"/>
      <c r="S61" s="86"/>
      <c r="T61" s="279"/>
      <c r="U61" s="270"/>
      <c r="V61" s="272"/>
      <c r="W61" s="274"/>
      <c r="X61" s="51" t="s">
        <v>156</v>
      </c>
      <c r="Y61" s="162" t="s">
        <v>144</v>
      </c>
      <c r="Z61" s="119"/>
      <c r="AA61" s="48" t="s">
        <v>160</v>
      </c>
      <c r="AB61" s="276"/>
      <c r="AC61" s="281"/>
      <c r="AD61" s="118"/>
      <c r="AE61" s="281"/>
      <c r="AF61" s="270"/>
      <c r="AG61" s="272"/>
      <c r="AH61" s="274"/>
      <c r="AI61" s="51" t="s">
        <v>153</v>
      </c>
      <c r="AJ61" s="40" t="s">
        <v>153</v>
      </c>
      <c r="AK61" s="41"/>
      <c r="AL61" s="48" t="s">
        <v>153</v>
      </c>
      <c r="AM61" s="276"/>
      <c r="AN61" s="282"/>
      <c r="AO61" s="86"/>
      <c r="AP61" s="86"/>
      <c r="AQ61" s="86"/>
      <c r="AR61" s="86"/>
      <c r="AS61" s="86"/>
      <c r="AT61" s="86"/>
      <c r="AU61" s="86"/>
      <c r="AV61" s="86"/>
      <c r="AW61" s="86"/>
    </row>
    <row r="62" spans="1:49" ht="15" customHeight="1">
      <c r="A62" s="126"/>
      <c r="B62" s="126"/>
      <c r="C62" s="126"/>
      <c r="D62" s="126"/>
      <c r="E62" s="224"/>
      <c r="F62" s="224"/>
      <c r="G62" s="126"/>
      <c r="H62" s="126"/>
      <c r="I62" s="126"/>
      <c r="J62" s="126"/>
      <c r="K62" s="128"/>
      <c r="L62" s="126"/>
      <c r="M62" s="86"/>
      <c r="N62" s="86"/>
      <c r="O62" s="86"/>
      <c r="P62" s="86"/>
      <c r="Q62" s="86"/>
      <c r="R62" s="86"/>
      <c r="S62" s="86"/>
      <c r="T62" s="279">
        <v>8</v>
      </c>
      <c r="U62" s="270" t="str">
        <f>VLOOKUP(T62,'пр.взвешивания'!B5:G60,2,FALSE)</f>
        <v>НИКОЛАЕВА Анастасия Сергеевна</v>
      </c>
      <c r="V62" s="272" t="str">
        <f>'пр.взвешивания'!D20</f>
        <v>30.12.91 мс</v>
      </c>
      <c r="W62" s="274" t="str">
        <f>'пр.взвешивания'!E20</f>
        <v>ЦФО, Тульская,Тула</v>
      </c>
      <c r="X62" s="129">
        <v>0</v>
      </c>
      <c r="Y62" s="120">
        <v>0</v>
      </c>
      <c r="Z62" s="53">
        <v>4</v>
      </c>
      <c r="AA62" s="74"/>
      <c r="AB62" s="276">
        <f>SUM(X62:AA62)</f>
        <v>4</v>
      </c>
      <c r="AC62" s="280">
        <v>3</v>
      </c>
      <c r="AD62" s="118"/>
      <c r="AE62" s="280">
        <v>12</v>
      </c>
      <c r="AF62" s="270" t="str">
        <f>VLOOKUP(AE62,'пр.взвешивания'!B2:G60,2,FALSE)</f>
        <v>ДЕМИДОВА Елена Андреевна</v>
      </c>
      <c r="AG62" s="272" t="str">
        <f>VLOOKUP(AE62,'пр.взвешивания'!B2:G60,3,FALSE)</f>
        <v>11.01.90 мс</v>
      </c>
      <c r="AH62" s="274" t="str">
        <f>VLOOKUP(AE62,'пр.взвешивания'!B2:G60,4,FALSE)</f>
        <v>ЦФО,Тамбовская ,МО</v>
      </c>
      <c r="AI62" s="42">
        <v>0</v>
      </c>
      <c r="AJ62" s="53">
        <v>0</v>
      </c>
      <c r="AK62" s="53">
        <v>3</v>
      </c>
      <c r="AL62" s="54"/>
      <c r="AM62" s="276">
        <f>SUM(AI62:AL62)</f>
        <v>3</v>
      </c>
      <c r="AN62" s="282">
        <v>3</v>
      </c>
      <c r="AO62" s="86"/>
      <c r="AP62" s="86"/>
      <c r="AQ62" s="86"/>
      <c r="AR62" s="86"/>
      <c r="AS62" s="86"/>
      <c r="AT62" s="86"/>
      <c r="AU62" s="86"/>
      <c r="AV62" s="86"/>
      <c r="AW62" s="86"/>
    </row>
    <row r="63" spans="1:49" ht="15.75" thickBot="1">
      <c r="A63" s="126"/>
      <c r="B63" s="126"/>
      <c r="C63" s="126"/>
      <c r="D63" s="126"/>
      <c r="E63" s="19"/>
      <c r="F63" s="19"/>
      <c r="G63" s="19"/>
      <c r="H63" s="19"/>
      <c r="I63" s="126"/>
      <c r="J63" s="130"/>
      <c r="K63" s="128"/>
      <c r="L63" s="126"/>
      <c r="M63" s="86"/>
      <c r="N63" s="86"/>
      <c r="O63" s="86"/>
      <c r="P63" s="86"/>
      <c r="Q63" s="86"/>
      <c r="R63" s="86"/>
      <c r="S63" s="86"/>
      <c r="T63" s="284"/>
      <c r="U63" s="270"/>
      <c r="V63" s="272"/>
      <c r="W63" s="274"/>
      <c r="X63" s="43" t="s">
        <v>154</v>
      </c>
      <c r="Y63" s="122" t="s">
        <v>154</v>
      </c>
      <c r="Z63" s="55" t="s">
        <v>160</v>
      </c>
      <c r="AA63" s="75"/>
      <c r="AB63" s="288"/>
      <c r="AC63" s="289"/>
      <c r="AD63" s="118"/>
      <c r="AE63" s="289"/>
      <c r="AF63" s="285"/>
      <c r="AG63" s="286"/>
      <c r="AH63" s="287"/>
      <c r="AI63" s="43" t="s">
        <v>148</v>
      </c>
      <c r="AJ63" s="55" t="s">
        <v>153</v>
      </c>
      <c r="AK63" s="55" t="s">
        <v>153</v>
      </c>
      <c r="AL63" s="56"/>
      <c r="AM63" s="288"/>
      <c r="AN63" s="290"/>
      <c r="AO63" s="86"/>
      <c r="AP63" s="86"/>
      <c r="AQ63" s="86"/>
      <c r="AR63" s="86"/>
      <c r="AS63" s="86"/>
      <c r="AT63" s="86"/>
      <c r="AU63" s="86"/>
      <c r="AV63" s="86"/>
      <c r="AW63" s="86"/>
    </row>
    <row r="64" spans="1:49" ht="16.5" thickBot="1">
      <c r="A64" s="223"/>
      <c r="B64" s="222"/>
      <c r="C64" s="222"/>
      <c r="D64" s="222"/>
      <c r="E64" s="19"/>
      <c r="F64" s="19"/>
      <c r="G64" s="19"/>
      <c r="H64" s="131"/>
      <c r="I64" s="126"/>
      <c r="J64" s="132"/>
      <c r="K64" s="128"/>
      <c r="L64" s="126"/>
      <c r="M64" s="86"/>
      <c r="N64" s="86"/>
      <c r="O64" s="86"/>
      <c r="P64" s="86"/>
      <c r="Q64" s="86"/>
      <c r="R64" s="86"/>
      <c r="S64" s="86"/>
      <c r="T64" s="93" t="s">
        <v>46</v>
      </c>
      <c r="U64" s="58"/>
      <c r="V64" s="58"/>
      <c r="W64" s="58"/>
      <c r="X64" s="58"/>
      <c r="Y64" s="58"/>
      <c r="Z64" s="58"/>
      <c r="AA64" s="58"/>
      <c r="AB64" s="123"/>
      <c r="AC64" s="58"/>
      <c r="AD64" s="106"/>
      <c r="AE64" s="123"/>
      <c r="AF64" s="133" t="s">
        <v>139</v>
      </c>
      <c r="AG64" s="58"/>
      <c r="AH64" s="58"/>
      <c r="AI64" s="58"/>
      <c r="AJ64" s="58" t="s">
        <v>25</v>
      </c>
      <c r="AK64" s="58"/>
      <c r="AL64" s="58"/>
      <c r="AM64" s="58"/>
      <c r="AN64" s="58"/>
      <c r="AO64" s="86"/>
      <c r="AP64" s="86"/>
      <c r="AQ64" s="86"/>
      <c r="AR64" s="86"/>
      <c r="AS64" s="86"/>
      <c r="AT64" s="86"/>
      <c r="AU64" s="86"/>
      <c r="AV64" s="86"/>
      <c r="AW64" s="86"/>
    </row>
    <row r="65" spans="1:49" ht="12" customHeight="1" thickBot="1">
      <c r="A65" s="223"/>
      <c r="B65" s="222"/>
      <c r="C65" s="222"/>
      <c r="D65" s="222"/>
      <c r="E65" s="20"/>
      <c r="F65" s="19"/>
      <c r="G65" s="19"/>
      <c r="H65" s="19"/>
      <c r="I65" s="130"/>
      <c r="J65" s="132"/>
      <c r="K65" s="128"/>
      <c r="L65" s="126"/>
      <c r="M65" s="86"/>
      <c r="N65" s="86"/>
      <c r="O65" s="86"/>
      <c r="P65" s="86"/>
      <c r="Q65" s="86"/>
      <c r="R65" s="86"/>
      <c r="S65" s="86"/>
      <c r="T65" s="205">
        <v>12</v>
      </c>
      <c r="U65" s="269" t="str">
        <f>VLOOKUP(T65,'пр.взвешивания'!B4:G63,2,FALSE)</f>
        <v>ДЕМИДОВА Елена Андреевна</v>
      </c>
      <c r="V65" s="271" t="str">
        <f>'пр.взвешивания'!D28</f>
        <v>11.01.90 мс</v>
      </c>
      <c r="W65" s="273" t="str">
        <f>'пр.взвешивания'!E28</f>
        <v>ЦФО,Тамбовская ,МО</v>
      </c>
      <c r="X65" s="84"/>
      <c r="Y65" s="46">
        <v>0</v>
      </c>
      <c r="Z65" s="165" t="s">
        <v>157</v>
      </c>
      <c r="AA65" s="47">
        <v>3</v>
      </c>
      <c r="AB65" s="275" t="s">
        <v>161</v>
      </c>
      <c r="AC65" s="226">
        <v>2</v>
      </c>
      <c r="AD65" s="112"/>
      <c r="AE65" s="275">
        <v>2</v>
      </c>
      <c r="AF65" s="269" t="str">
        <f>VLOOKUP(AE65,'пр.взвешивания'!B1:G63,2,FALSE)</f>
        <v>БОНДАРЕВА Елена Борисовна</v>
      </c>
      <c r="AG65" s="271" t="str">
        <f>VLOOKUP(AE65,'пр.взвешивания'!B1:G63,3,FALSE)</f>
        <v>07.06.85 змс</v>
      </c>
      <c r="AH65" s="273" t="str">
        <f>VLOOKUP(AE65,'пр.взвешивания'!B1:G63,4,FALSE)</f>
        <v>ПФО, Дзержинск</v>
      </c>
      <c r="AI65" s="57"/>
      <c r="AJ65" s="57"/>
      <c r="AK65" s="57"/>
      <c r="AL65" s="57"/>
      <c r="AM65" s="58"/>
      <c r="AN65" s="58"/>
      <c r="AO65" s="86"/>
      <c r="AP65" s="86"/>
      <c r="AQ65" s="86"/>
      <c r="AR65" s="86"/>
      <c r="AS65" s="86"/>
      <c r="AT65" s="86"/>
      <c r="AU65" s="86"/>
      <c r="AV65" s="86"/>
      <c r="AW65" s="86"/>
    </row>
    <row r="66" spans="1:49" ht="12" customHeight="1" thickBot="1">
      <c r="A66" s="225"/>
      <c r="B66" s="222"/>
      <c r="C66" s="222"/>
      <c r="D66" s="222"/>
      <c r="E66" s="19"/>
      <c r="F66" s="19"/>
      <c r="G66" s="19"/>
      <c r="H66" s="19"/>
      <c r="I66" s="134"/>
      <c r="J66" s="135"/>
      <c r="K66" s="128"/>
      <c r="L66" s="126"/>
      <c r="M66" s="86"/>
      <c r="N66" s="86"/>
      <c r="O66" s="86"/>
      <c r="P66" s="86"/>
      <c r="Q66" s="86"/>
      <c r="R66" s="86"/>
      <c r="S66" s="86"/>
      <c r="T66" s="206"/>
      <c r="U66" s="270"/>
      <c r="V66" s="272"/>
      <c r="W66" s="274"/>
      <c r="X66" s="32"/>
      <c r="Y66" s="40" t="s">
        <v>147</v>
      </c>
      <c r="Z66" s="79" t="s">
        <v>153</v>
      </c>
      <c r="AA66" s="48" t="s">
        <v>153</v>
      </c>
      <c r="AB66" s="276"/>
      <c r="AC66" s="243"/>
      <c r="AD66" s="112"/>
      <c r="AE66" s="276"/>
      <c r="AF66" s="270"/>
      <c r="AG66" s="272"/>
      <c r="AH66" s="274"/>
      <c r="AI66" s="59">
        <v>2</v>
      </c>
      <c r="AJ66" s="57"/>
      <c r="AK66" s="57"/>
      <c r="AL66" s="57"/>
      <c r="AM66" s="58"/>
      <c r="AN66" s="58"/>
      <c r="AO66" s="86"/>
      <c r="AP66" s="86"/>
      <c r="AQ66" s="86"/>
      <c r="AR66" s="86"/>
      <c r="AS66" s="86"/>
      <c r="AT66" s="86"/>
      <c r="AU66" s="86"/>
      <c r="AV66" s="86"/>
      <c r="AW66" s="86"/>
    </row>
    <row r="67" spans="1:49" ht="12" customHeight="1" thickBot="1">
      <c r="A67" s="225"/>
      <c r="B67" s="222"/>
      <c r="C67" s="222"/>
      <c r="D67" s="222"/>
      <c r="E67" s="19"/>
      <c r="F67" s="20"/>
      <c r="G67" s="70"/>
      <c r="H67" s="19"/>
      <c r="I67" s="132"/>
      <c r="J67" s="132"/>
      <c r="K67" s="126"/>
      <c r="L67" s="126"/>
      <c r="M67" s="86"/>
      <c r="N67" s="86"/>
      <c r="O67" s="86"/>
      <c r="P67" s="86"/>
      <c r="Q67" s="86"/>
      <c r="R67" s="86"/>
      <c r="S67" s="86"/>
      <c r="T67" s="206">
        <v>16</v>
      </c>
      <c r="U67" s="269" t="str">
        <f>VLOOKUP(T67,'пр.взвешивания'!B6:G65,2,FALSE)</f>
        <v>АРУТЮНЯН Гаянэ Вагинаковна</v>
      </c>
      <c r="V67" s="271" t="str">
        <f>'пр.взвешивания'!D36</f>
        <v>27.06.84 мсмк</v>
      </c>
      <c r="W67" s="273" t="str">
        <f>'пр.взвешивания'!E36</f>
        <v>М,Москва,МКС</v>
      </c>
      <c r="X67" s="91">
        <v>4</v>
      </c>
      <c r="Y67" s="34"/>
      <c r="Z67" s="76">
        <v>4</v>
      </c>
      <c r="AA67" s="50">
        <v>4</v>
      </c>
      <c r="AB67" s="276">
        <f>SUM(X67:AA67)</f>
        <v>12</v>
      </c>
      <c r="AC67" s="248">
        <v>1</v>
      </c>
      <c r="AD67" s="112"/>
      <c r="AE67" s="276">
        <v>17</v>
      </c>
      <c r="AF67" s="270" t="str">
        <f>VLOOKUP(AE67,'пр.взвешивания'!B1:G65,2,FALSE)</f>
        <v>БОРИСОВА Зинаида Петровна</v>
      </c>
      <c r="AG67" s="272" t="str">
        <f>VLOOKUP(AE67,'пр.взвешивания'!B1:G65,3,FALSE)</f>
        <v>28.08.82 мсмк</v>
      </c>
      <c r="AH67" s="274" t="str">
        <f>VLOOKUP(AE67,'пр.взвешивания'!B1:G65,4,FALSE)</f>
        <v>ЦФО,Брянская,ЛОК</v>
      </c>
      <c r="AI67" s="60" t="s">
        <v>171</v>
      </c>
      <c r="AJ67" s="61"/>
      <c r="AK67" s="62"/>
      <c r="AL67" s="57"/>
      <c r="AM67" s="58"/>
      <c r="AN67" s="58"/>
      <c r="AO67" s="86"/>
      <c r="AP67" s="86"/>
      <c r="AQ67" s="86"/>
      <c r="AR67" s="86"/>
      <c r="AS67" s="86"/>
      <c r="AT67" s="86"/>
      <c r="AU67" s="86"/>
      <c r="AV67" s="86"/>
      <c r="AW67" s="86"/>
    </row>
    <row r="68" spans="1:49" ht="12" customHeight="1" thickBot="1">
      <c r="A68" s="223"/>
      <c r="B68" s="222"/>
      <c r="C68" s="222"/>
      <c r="D68" s="222"/>
      <c r="E68" s="19"/>
      <c r="F68" s="19"/>
      <c r="G68" s="19"/>
      <c r="H68" s="19"/>
      <c r="I68" s="135"/>
      <c r="J68" s="135"/>
      <c r="K68" s="126"/>
      <c r="L68" s="126"/>
      <c r="M68" s="86"/>
      <c r="N68" s="86"/>
      <c r="O68" s="86"/>
      <c r="P68" s="86"/>
      <c r="Q68" s="86"/>
      <c r="R68" s="86"/>
      <c r="S68" s="86"/>
      <c r="T68" s="206"/>
      <c r="U68" s="270"/>
      <c r="V68" s="272"/>
      <c r="W68" s="274"/>
      <c r="X68" s="51" t="s">
        <v>147</v>
      </c>
      <c r="Y68" s="36"/>
      <c r="Z68" s="40" t="s">
        <v>151</v>
      </c>
      <c r="AA68" s="48" t="s">
        <v>156</v>
      </c>
      <c r="AB68" s="276"/>
      <c r="AC68" s="243"/>
      <c r="AD68" s="112"/>
      <c r="AE68" s="288"/>
      <c r="AF68" s="285"/>
      <c r="AG68" s="286"/>
      <c r="AH68" s="287"/>
      <c r="AI68" s="57"/>
      <c r="AJ68" s="63"/>
      <c r="AK68" s="63"/>
      <c r="AL68" s="59">
        <v>11</v>
      </c>
      <c r="AM68" s="58"/>
      <c r="AN68" s="58"/>
      <c r="AO68" s="86"/>
      <c r="AP68" s="86"/>
      <c r="AQ68" s="86"/>
      <c r="AR68" s="86"/>
      <c r="AS68" s="86"/>
      <c r="AT68" s="86"/>
      <c r="AU68" s="86"/>
      <c r="AV68" s="86"/>
      <c r="AW68" s="86"/>
    </row>
    <row r="69" spans="1:49" ht="12" customHeight="1" thickBot="1">
      <c r="A69" s="223"/>
      <c r="B69" s="222"/>
      <c r="C69" s="222"/>
      <c r="D69" s="222"/>
      <c r="E69" s="20"/>
      <c r="F69" s="19"/>
      <c r="G69" s="19"/>
      <c r="H69" s="131"/>
      <c r="I69" s="134"/>
      <c r="J69" s="136"/>
      <c r="K69" s="126"/>
      <c r="L69" s="126"/>
      <c r="M69" s="86"/>
      <c r="N69" s="86"/>
      <c r="O69" s="86"/>
      <c r="P69" s="86"/>
      <c r="Q69" s="86"/>
      <c r="R69" s="86"/>
      <c r="S69" s="86"/>
      <c r="T69" s="279">
        <v>15</v>
      </c>
      <c r="U69" s="269" t="str">
        <f>VLOOKUP(T69,'пр.взвешивания'!B8:G67,2,FALSE)</f>
        <v>БИКБЕРДИНА Кристина Геннадьевна</v>
      </c>
      <c r="V69" s="271" t="str">
        <f>'пр.взвешивания'!D34</f>
        <v>16.03.92 мс</v>
      </c>
      <c r="W69" s="273" t="str">
        <f>'пр.взвешивания'!E34</f>
        <v>ПФО,Кувандык,Д</v>
      </c>
      <c r="X69" s="89">
        <v>0</v>
      </c>
      <c r="Y69" s="38">
        <v>0</v>
      </c>
      <c r="Z69" s="116"/>
      <c r="AA69" s="52">
        <v>3</v>
      </c>
      <c r="AB69" s="276">
        <f>SUM(X69:AA69)</f>
        <v>3</v>
      </c>
      <c r="AC69" s="280">
        <v>3</v>
      </c>
      <c r="AD69" s="118"/>
      <c r="AE69" s="243">
        <v>16</v>
      </c>
      <c r="AF69" s="292" t="str">
        <f>VLOOKUP(AE69,'пр.взвешивания'!B1:G67,2,FALSE)</f>
        <v>АРУТЮНЯН Гаянэ Вагинаковна</v>
      </c>
      <c r="AG69" s="293" t="str">
        <f>VLOOKUP(AE69,'пр.взвешивания'!B1:G67,3,FALSE)</f>
        <v>27.06.84 мсмк</v>
      </c>
      <c r="AH69" s="294" t="str">
        <f>VLOOKUP(AE69,'пр.взвешивания'!B1:G67,4,FALSE)</f>
        <v>М,Москва,МКС</v>
      </c>
      <c r="AI69" s="57"/>
      <c r="AJ69" s="63"/>
      <c r="AK69" s="63"/>
      <c r="AL69" s="60" t="s">
        <v>172</v>
      </c>
      <c r="AM69" s="58"/>
      <c r="AN69" s="58"/>
      <c r="AO69" s="86"/>
      <c r="AP69" s="86"/>
      <c r="AQ69" s="86"/>
      <c r="AR69" s="86"/>
      <c r="AS69" s="86"/>
      <c r="AT69" s="86"/>
      <c r="AU69" s="86"/>
      <c r="AV69" s="86"/>
      <c r="AW69" s="86"/>
    </row>
    <row r="70" spans="1:49" ht="12" customHeight="1" thickBot="1">
      <c r="A70" s="225"/>
      <c r="B70" s="222"/>
      <c r="C70" s="222"/>
      <c r="D70" s="222"/>
      <c r="E70" s="19"/>
      <c r="F70" s="19"/>
      <c r="G70" s="19"/>
      <c r="H70" s="131"/>
      <c r="I70" s="135"/>
      <c r="J70" s="126"/>
      <c r="K70" s="126"/>
      <c r="L70" s="126"/>
      <c r="M70" s="86"/>
      <c r="N70" s="86"/>
      <c r="O70" s="86"/>
      <c r="P70" s="86"/>
      <c r="Q70" s="86"/>
      <c r="R70" s="86"/>
      <c r="S70" s="86"/>
      <c r="T70" s="279"/>
      <c r="U70" s="270"/>
      <c r="V70" s="272"/>
      <c r="W70" s="274"/>
      <c r="X70" s="51" t="s">
        <v>158</v>
      </c>
      <c r="Y70" s="40" t="s">
        <v>151</v>
      </c>
      <c r="Z70" s="119"/>
      <c r="AA70" s="48" t="s">
        <v>153</v>
      </c>
      <c r="AB70" s="276"/>
      <c r="AC70" s="281"/>
      <c r="AD70" s="118"/>
      <c r="AE70" s="276"/>
      <c r="AF70" s="270"/>
      <c r="AG70" s="272"/>
      <c r="AH70" s="274"/>
      <c r="AI70" s="59">
        <v>11</v>
      </c>
      <c r="AJ70" s="64"/>
      <c r="AK70" s="65"/>
      <c r="AL70" s="57"/>
      <c r="AM70" s="58"/>
      <c r="AN70" s="58"/>
      <c r="AO70" s="86"/>
      <c r="AP70" s="86"/>
      <c r="AQ70" s="86"/>
      <c r="AR70" s="86"/>
      <c r="AS70" s="86"/>
      <c r="AT70" s="86"/>
      <c r="AU70" s="86"/>
      <c r="AV70" s="86"/>
      <c r="AW70" s="86"/>
    </row>
    <row r="71" spans="1:49" ht="12" customHeight="1" thickBot="1">
      <c r="A71" s="225"/>
      <c r="B71" s="222"/>
      <c r="C71" s="222"/>
      <c r="D71" s="222"/>
      <c r="E71" s="19"/>
      <c r="F71" s="19"/>
      <c r="G71" s="19"/>
      <c r="H71" s="131"/>
      <c r="I71" s="136"/>
      <c r="J71" s="126"/>
      <c r="K71" s="126"/>
      <c r="L71" s="126"/>
      <c r="M71" s="86"/>
      <c r="N71" s="86"/>
      <c r="O71" s="86"/>
      <c r="P71" s="86"/>
      <c r="Q71" s="86"/>
      <c r="R71" s="86"/>
      <c r="S71" s="86"/>
      <c r="T71" s="279">
        <v>14</v>
      </c>
      <c r="U71" s="269" t="str">
        <f>VLOOKUP(T71,'пр.взвешивания'!B10:G69,2,FALSE)</f>
        <v>РЯВИНА Екатерина Александровна</v>
      </c>
      <c r="V71" s="271" t="str">
        <f>'пр.взвешивания'!D32</f>
        <v>30.07.87 мс</v>
      </c>
      <c r="W71" s="273" t="str">
        <f>'пр.взвешивания'!E32</f>
        <v>СФО, Новосибирск,МО</v>
      </c>
      <c r="X71" s="129">
        <v>0</v>
      </c>
      <c r="Y71" s="120">
        <v>0</v>
      </c>
      <c r="Z71" s="53">
        <v>1</v>
      </c>
      <c r="AA71" s="74"/>
      <c r="AB71" s="276">
        <f>SUM(X71:AA71)</f>
        <v>1</v>
      </c>
      <c r="AC71" s="280">
        <v>4</v>
      </c>
      <c r="AD71" s="118"/>
      <c r="AE71" s="276">
        <v>11</v>
      </c>
      <c r="AF71" s="270" t="str">
        <f>VLOOKUP(AE71,'пр.взвешивания'!B1:G69,2,FALSE)</f>
        <v>МОЛЧАНОВА Мария Владимировна</v>
      </c>
      <c r="AG71" s="272" t="str">
        <f>VLOOKUP(AE71,'пр.взвешивания'!B1:G69,3,FALSE)</f>
        <v>24.01.88 змс</v>
      </c>
      <c r="AH71" s="274" t="str">
        <f>VLOOKUP(AE71,'пр.взвешивания'!B1:G69,4,FALSE)</f>
        <v>ПФО,Пермская,Краснокамск,Д</v>
      </c>
      <c r="AI71" s="60" t="s">
        <v>172</v>
      </c>
      <c r="AJ71" s="57"/>
      <c r="AK71" s="57"/>
      <c r="AL71" s="57"/>
      <c r="AM71" s="58"/>
      <c r="AN71" s="58"/>
      <c r="AO71" s="86"/>
      <c r="AP71" s="86"/>
      <c r="AQ71" s="86"/>
      <c r="AR71" s="86"/>
      <c r="AS71" s="86"/>
      <c r="AT71" s="86"/>
      <c r="AU71" s="86"/>
      <c r="AV71" s="86"/>
      <c r="AW71" s="86"/>
    </row>
    <row r="72" spans="1:49" ht="12" customHeight="1" thickBot="1">
      <c r="A72" s="127"/>
      <c r="B72" s="127"/>
      <c r="C72" s="127"/>
      <c r="D72" s="127"/>
      <c r="E72" s="127"/>
      <c r="F72" s="127"/>
      <c r="G72" s="127"/>
      <c r="H72" s="127"/>
      <c r="I72" s="127"/>
      <c r="J72" s="126"/>
      <c r="K72" s="126"/>
      <c r="L72" s="126"/>
      <c r="M72" s="86"/>
      <c r="N72" s="86"/>
      <c r="O72" s="86"/>
      <c r="P72" s="86"/>
      <c r="Q72" s="86"/>
      <c r="R72" s="86"/>
      <c r="S72" s="86"/>
      <c r="T72" s="284"/>
      <c r="U72" s="270"/>
      <c r="V72" s="272"/>
      <c r="W72" s="274"/>
      <c r="X72" s="43" t="s">
        <v>153</v>
      </c>
      <c r="Y72" s="166" t="s">
        <v>156</v>
      </c>
      <c r="Z72" s="55" t="s">
        <v>153</v>
      </c>
      <c r="AA72" s="75"/>
      <c r="AB72" s="288"/>
      <c r="AC72" s="289"/>
      <c r="AD72" s="118"/>
      <c r="AE72" s="288"/>
      <c r="AF72" s="285"/>
      <c r="AG72" s="286"/>
      <c r="AH72" s="287"/>
      <c r="AI72" s="57"/>
      <c r="AJ72" s="57"/>
      <c r="AK72" s="57"/>
      <c r="AL72" s="57"/>
      <c r="AM72" s="58"/>
      <c r="AN72" s="58"/>
      <c r="AO72" s="86"/>
      <c r="AP72" s="86"/>
      <c r="AQ72" s="86"/>
      <c r="AR72" s="86"/>
      <c r="AS72" s="86"/>
      <c r="AT72" s="86"/>
      <c r="AU72" s="86"/>
      <c r="AV72" s="86"/>
      <c r="AW72" s="86"/>
    </row>
    <row r="73" spans="1:49" ht="16.5" thickBo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86"/>
      <c r="N73" s="86"/>
      <c r="O73" s="86"/>
      <c r="P73" s="86"/>
      <c r="Q73" s="86"/>
      <c r="R73" s="86"/>
      <c r="S73" s="86"/>
      <c r="T73" s="93" t="s">
        <v>47</v>
      </c>
      <c r="U73" s="58"/>
      <c r="V73" s="58"/>
      <c r="W73" s="58"/>
      <c r="X73" s="94"/>
      <c r="Y73" s="94"/>
      <c r="Z73" s="94"/>
      <c r="AA73" s="94"/>
      <c r="AB73" s="123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86"/>
      <c r="AP73" s="86"/>
      <c r="AQ73" s="86"/>
      <c r="AR73" s="86"/>
      <c r="AS73" s="86"/>
      <c r="AT73" s="86"/>
      <c r="AU73" s="86"/>
      <c r="AV73" s="86"/>
      <c r="AW73" s="86"/>
    </row>
    <row r="74" spans="1:49" ht="12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205">
        <v>17</v>
      </c>
      <c r="U74" s="269" t="str">
        <f>VLOOKUP(T74,'пр.взвешивания'!B3:G72,2,FALSE)</f>
        <v>БОРИСОВА Зинаида Петровна</v>
      </c>
      <c r="V74" s="271" t="str">
        <f>'пр.взвешивания'!D38</f>
        <v>28.08.82 мсмк</v>
      </c>
      <c r="W74" s="273" t="str">
        <f>'пр.взвешивания'!E38</f>
        <v>ЦФО,Брянская,ЛОК</v>
      </c>
      <c r="X74" s="84"/>
      <c r="Y74" s="46">
        <v>3</v>
      </c>
      <c r="Z74" s="113">
        <v>3</v>
      </c>
      <c r="AA74" s="47">
        <v>4</v>
      </c>
      <c r="AB74" s="275">
        <f>SUM(X74:AA74)</f>
        <v>10</v>
      </c>
      <c r="AC74" s="226">
        <v>1</v>
      </c>
      <c r="AD74" s="112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86"/>
      <c r="AP74" s="86"/>
      <c r="AQ74" s="86"/>
      <c r="AR74" s="86"/>
      <c r="AS74" s="86"/>
      <c r="AT74" s="86"/>
      <c r="AU74" s="86"/>
      <c r="AV74" s="86"/>
      <c r="AW74" s="86"/>
    </row>
    <row r="75" spans="1:49" ht="12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206"/>
      <c r="U75" s="270"/>
      <c r="V75" s="272"/>
      <c r="W75" s="274"/>
      <c r="X75" s="32"/>
      <c r="Y75" s="40" t="s">
        <v>153</v>
      </c>
      <c r="Z75" s="79" t="s">
        <v>153</v>
      </c>
      <c r="AA75" s="48" t="s">
        <v>147</v>
      </c>
      <c r="AB75" s="276"/>
      <c r="AC75" s="243"/>
      <c r="AD75" s="112"/>
      <c r="AE75" s="106"/>
      <c r="AF75" s="58"/>
      <c r="AG75" s="58"/>
      <c r="AH75" s="58"/>
      <c r="AI75" s="58"/>
      <c r="AJ75" s="58"/>
      <c r="AK75" s="58"/>
      <c r="AL75" s="58"/>
      <c r="AM75" s="58"/>
      <c r="AN75" s="58"/>
      <c r="AO75" s="86"/>
      <c r="AP75" s="86"/>
      <c r="AQ75" s="86"/>
      <c r="AR75" s="86"/>
      <c r="AS75" s="86"/>
      <c r="AT75" s="86"/>
      <c r="AU75" s="86"/>
      <c r="AV75" s="86"/>
      <c r="AW75" s="86"/>
    </row>
    <row r="76" spans="1:49" ht="12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206">
        <v>20</v>
      </c>
      <c r="U76" s="270" t="str">
        <f>VLOOKUP(T76,'пр.взвешивания'!B3:G74,2,FALSE)</f>
        <v>ФЕДОТОВА Ирина Ильинична</v>
      </c>
      <c r="V76" s="272" t="str">
        <f>'пр.взвешивания'!D44</f>
        <v>01.03.87 мс</v>
      </c>
      <c r="W76" s="274" t="str">
        <f>'пр.взвешивания'!E44</f>
        <v>СФО,Бурятия,МО</v>
      </c>
      <c r="X76" s="91">
        <v>0</v>
      </c>
      <c r="Y76" s="34"/>
      <c r="Z76" s="76">
        <v>3</v>
      </c>
      <c r="AA76" s="50">
        <v>1</v>
      </c>
      <c r="AB76" s="276">
        <f>SUM(X76:AA76)</f>
        <v>4</v>
      </c>
      <c r="AC76" s="248">
        <v>2</v>
      </c>
      <c r="AD76" s="112"/>
      <c r="AE76" s="137"/>
      <c r="AF76" s="138" t="str">
        <f>HYPERLINK('[2]реквизиты'!$A$6)</f>
        <v>Гл. судья, судья МК</v>
      </c>
      <c r="AG76" s="139"/>
      <c r="AH76" s="132"/>
      <c r="AI76" s="130"/>
      <c r="AJ76" s="128"/>
      <c r="AK76" s="140" t="str">
        <f>HYPERLINK('[2]реквизиты'!$G$6)</f>
        <v>Шоя Ю.А</v>
      </c>
      <c r="AL76" s="108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</row>
    <row r="77" spans="1:49" ht="12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206"/>
      <c r="U77" s="270"/>
      <c r="V77" s="272"/>
      <c r="W77" s="274"/>
      <c r="X77" s="51" t="s">
        <v>153</v>
      </c>
      <c r="Y77" s="36"/>
      <c r="Z77" s="40" t="s">
        <v>153</v>
      </c>
      <c r="AA77" s="48" t="s">
        <v>153</v>
      </c>
      <c r="AB77" s="276"/>
      <c r="AC77" s="243"/>
      <c r="AD77" s="112"/>
      <c r="AE77" s="141"/>
      <c r="AF77" s="139"/>
      <c r="AG77" s="139"/>
      <c r="AH77" s="132"/>
      <c r="AI77" s="130"/>
      <c r="AJ77" s="128"/>
      <c r="AK77" s="142" t="str">
        <f>HYPERLINK('[2]реквизиты'!$G$7)</f>
        <v>/Астрахань/</v>
      </c>
      <c r="AL77" s="108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</row>
    <row r="78" spans="1:49" ht="12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279">
        <v>21</v>
      </c>
      <c r="U78" s="270" t="str">
        <f>VLOOKUP(T78,'пр.взвешивания'!B3:G76,2,FALSE)</f>
        <v>БАЗЬКО Юлия Олеговна</v>
      </c>
      <c r="V78" s="272" t="str">
        <f>'пр.взвешивания'!D46</f>
        <v>11.07 85 мс</v>
      </c>
      <c r="W78" s="274" t="str">
        <f>'пр.взвешивания'!E46</f>
        <v>Приморский,Владивосток,ФКиС</v>
      </c>
      <c r="X78" s="89">
        <v>0</v>
      </c>
      <c r="Y78" s="38">
        <v>0</v>
      </c>
      <c r="Z78" s="116"/>
      <c r="AA78" s="52" t="s">
        <v>162</v>
      </c>
      <c r="AB78" s="276" t="s">
        <v>162</v>
      </c>
      <c r="AC78" s="280">
        <v>3</v>
      </c>
      <c r="AD78" s="118"/>
      <c r="AE78" s="141"/>
      <c r="AF78" s="143"/>
      <c r="AG78" s="143"/>
      <c r="AH78" s="136"/>
      <c r="AI78" s="126"/>
      <c r="AJ78" s="130"/>
      <c r="AK78" s="108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</row>
    <row r="79" spans="1:49" ht="12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279"/>
      <c r="U79" s="270"/>
      <c r="V79" s="272"/>
      <c r="W79" s="274"/>
      <c r="X79" s="51" t="s">
        <v>153</v>
      </c>
      <c r="Y79" s="40" t="s">
        <v>153</v>
      </c>
      <c r="Z79" s="119"/>
      <c r="AA79" s="48" t="s">
        <v>153</v>
      </c>
      <c r="AB79" s="276"/>
      <c r="AC79" s="281"/>
      <c r="AD79" s="118"/>
      <c r="AE79" s="137"/>
      <c r="AF79" s="138" t="str">
        <f>'[2]реквизиты'!$A$8</f>
        <v>Гл. секретарь, судья РК</v>
      </c>
      <c r="AG79" s="139"/>
      <c r="AH79" s="132"/>
      <c r="AI79" s="130"/>
      <c r="AJ79" s="128"/>
      <c r="AK79" s="140" t="str">
        <f>HYPERLINK('[2]реквизиты'!$G$8)</f>
        <v>Тимошин А.С.</v>
      </c>
      <c r="AL79" s="108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</row>
    <row r="80" spans="1:49" ht="12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279">
        <v>18</v>
      </c>
      <c r="U80" s="270" t="str">
        <f>VLOOKUP(T80,'пр.взвешивания'!B3:G78,2,FALSE)</f>
        <v>ТАРАСОВА Ольга Юрьевна</v>
      </c>
      <c r="V80" s="272" t="str">
        <f>'пр.взвешивания'!D40</f>
        <v>25.08.83 мс</v>
      </c>
      <c r="W80" s="274" t="str">
        <f>'пр.взвешивания'!E40</f>
        <v>М,Москва,МКС</v>
      </c>
      <c r="X80" s="129">
        <v>0</v>
      </c>
      <c r="Y80" s="120">
        <v>3</v>
      </c>
      <c r="Z80" s="53">
        <v>0</v>
      </c>
      <c r="AA80" s="74"/>
      <c r="AB80" s="276">
        <f>SUM(X80:AA80)</f>
        <v>3</v>
      </c>
      <c r="AC80" s="280">
        <v>4</v>
      </c>
      <c r="AD80" s="118"/>
      <c r="AE80" s="144"/>
      <c r="AF80" s="145"/>
      <c r="AG80" s="145"/>
      <c r="AH80" s="135"/>
      <c r="AI80" s="130"/>
      <c r="AJ80" s="130"/>
      <c r="AK80" s="142" t="str">
        <f>HYPERLINK('[2]реквизиты'!$G$9)</f>
        <v>/Рыбинск/</v>
      </c>
      <c r="AL80" s="108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</row>
    <row r="81" spans="1:49" ht="12" customHeight="1" thickBo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284"/>
      <c r="U81" s="285"/>
      <c r="V81" s="286"/>
      <c r="W81" s="287"/>
      <c r="X81" s="43" t="s">
        <v>147</v>
      </c>
      <c r="Y81" s="122" t="s">
        <v>153</v>
      </c>
      <c r="Z81" s="55" t="s">
        <v>153</v>
      </c>
      <c r="AA81" s="75"/>
      <c r="AB81" s="288"/>
      <c r="AC81" s="289"/>
      <c r="AD81" s="118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86"/>
      <c r="AP81" s="86"/>
      <c r="AQ81" s="86"/>
      <c r="AR81" s="86"/>
      <c r="AS81" s="86"/>
      <c r="AT81" s="86"/>
      <c r="AU81" s="86"/>
      <c r="AV81" s="86"/>
      <c r="AW81" s="86"/>
    </row>
    <row r="82" spans="1:49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</row>
    <row r="83" spans="1:49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</row>
    <row r="84" spans="1:49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</row>
    <row r="85" spans="1:49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</row>
    <row r="86" spans="1:49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</row>
  </sheetData>
  <mergeCells count="383">
    <mergeCell ref="R37:R38"/>
    <mergeCell ref="S37:S38"/>
    <mergeCell ref="K37:K38"/>
    <mergeCell ref="L37:L38"/>
    <mergeCell ref="M37:M38"/>
    <mergeCell ref="N37:N38"/>
    <mergeCell ref="I19:I20"/>
    <mergeCell ref="E15:G15"/>
    <mergeCell ref="M24:M25"/>
    <mergeCell ref="O24:Q24"/>
    <mergeCell ref="N17:N18"/>
    <mergeCell ref="O15:P15"/>
    <mergeCell ref="H21:H22"/>
    <mergeCell ref="I21:I22"/>
    <mergeCell ref="H17:H18"/>
    <mergeCell ref="I17:I18"/>
    <mergeCell ref="B19:B20"/>
    <mergeCell ref="C19:C20"/>
    <mergeCell ref="D19:D20"/>
    <mergeCell ref="H19:H20"/>
    <mergeCell ref="AB80:AB81"/>
    <mergeCell ref="AC80:AC81"/>
    <mergeCell ref="T80:T81"/>
    <mergeCell ref="U80:U81"/>
    <mergeCell ref="V80:V81"/>
    <mergeCell ref="W80:W81"/>
    <mergeCell ref="AB78:AB79"/>
    <mergeCell ref="AC78:AC79"/>
    <mergeCell ref="T76:T77"/>
    <mergeCell ref="U76:U77"/>
    <mergeCell ref="V76:V77"/>
    <mergeCell ref="T78:T79"/>
    <mergeCell ref="U78:U79"/>
    <mergeCell ref="V78:V79"/>
    <mergeCell ref="W78:W79"/>
    <mergeCell ref="W76:W77"/>
    <mergeCell ref="AH71:AH72"/>
    <mergeCell ref="T74:T75"/>
    <mergeCell ref="U74:U75"/>
    <mergeCell ref="V74:V75"/>
    <mergeCell ref="W74:W75"/>
    <mergeCell ref="AB74:AB75"/>
    <mergeCell ref="AC74:AC75"/>
    <mergeCell ref="AF71:AF72"/>
    <mergeCell ref="AG71:AG72"/>
    <mergeCell ref="AB76:AB77"/>
    <mergeCell ref="AC76:AC77"/>
    <mergeCell ref="AH69:AH70"/>
    <mergeCell ref="T71:T72"/>
    <mergeCell ref="U71:U72"/>
    <mergeCell ref="V71:V72"/>
    <mergeCell ref="W71:W72"/>
    <mergeCell ref="AB71:AB72"/>
    <mergeCell ref="AC71:AC72"/>
    <mergeCell ref="AE71:AE72"/>
    <mergeCell ref="AH67:AH68"/>
    <mergeCell ref="T69:T70"/>
    <mergeCell ref="U69:U70"/>
    <mergeCell ref="V69:V70"/>
    <mergeCell ref="W69:W70"/>
    <mergeCell ref="AB69:AB70"/>
    <mergeCell ref="AC69:AC70"/>
    <mergeCell ref="AE69:AE70"/>
    <mergeCell ref="AF69:AF70"/>
    <mergeCell ref="AG69:AG70"/>
    <mergeCell ref="AH65:AH66"/>
    <mergeCell ref="T67:T68"/>
    <mergeCell ref="U67:U68"/>
    <mergeCell ref="V67:V68"/>
    <mergeCell ref="W67:W68"/>
    <mergeCell ref="AB67:AB68"/>
    <mergeCell ref="AC67:AC68"/>
    <mergeCell ref="AE67:AE68"/>
    <mergeCell ref="AF67:AF68"/>
    <mergeCell ref="AG67:AG68"/>
    <mergeCell ref="AN62:AN63"/>
    <mergeCell ref="T65:T66"/>
    <mergeCell ref="U65:U66"/>
    <mergeCell ref="V65:V66"/>
    <mergeCell ref="W65:W66"/>
    <mergeCell ref="AB65:AB66"/>
    <mergeCell ref="AC65:AC66"/>
    <mergeCell ref="AE65:AE66"/>
    <mergeCell ref="AF65:AF66"/>
    <mergeCell ref="AG65:AG66"/>
    <mergeCell ref="AF62:AF63"/>
    <mergeCell ref="AG62:AG63"/>
    <mergeCell ref="AH62:AH63"/>
    <mergeCell ref="AM62:AM63"/>
    <mergeCell ref="AH60:AH61"/>
    <mergeCell ref="AM60:AM61"/>
    <mergeCell ref="AN60:AN61"/>
    <mergeCell ref="T62:T63"/>
    <mergeCell ref="U62:U63"/>
    <mergeCell ref="V62:V63"/>
    <mergeCell ref="W62:W63"/>
    <mergeCell ref="AB62:AB63"/>
    <mergeCell ref="AC62:AC63"/>
    <mergeCell ref="AE62:AE63"/>
    <mergeCell ref="AN58:AN59"/>
    <mergeCell ref="T60:T61"/>
    <mergeCell ref="U60:U61"/>
    <mergeCell ref="V60:V61"/>
    <mergeCell ref="W60:W61"/>
    <mergeCell ref="AB60:AB61"/>
    <mergeCell ref="AC60:AC61"/>
    <mergeCell ref="AE60:AE61"/>
    <mergeCell ref="AF60:AF61"/>
    <mergeCell ref="AG60:AG61"/>
    <mergeCell ref="AF58:AF59"/>
    <mergeCell ref="AG58:AG59"/>
    <mergeCell ref="AH58:AH59"/>
    <mergeCell ref="AM58:AM59"/>
    <mergeCell ref="AH56:AH57"/>
    <mergeCell ref="AM56:AM57"/>
    <mergeCell ref="AN56:AN57"/>
    <mergeCell ref="T58:T59"/>
    <mergeCell ref="U58:U59"/>
    <mergeCell ref="V58:V59"/>
    <mergeCell ref="W58:W59"/>
    <mergeCell ref="AB58:AB59"/>
    <mergeCell ref="AC58:AC59"/>
    <mergeCell ref="AE58:AE59"/>
    <mergeCell ref="AN53:AN54"/>
    <mergeCell ref="T56:T57"/>
    <mergeCell ref="U56:U57"/>
    <mergeCell ref="V56:V57"/>
    <mergeCell ref="W56:W57"/>
    <mergeCell ref="AB56:AB57"/>
    <mergeCell ref="AC56:AC57"/>
    <mergeCell ref="AE56:AE57"/>
    <mergeCell ref="AF56:AF57"/>
    <mergeCell ref="AG56:AG57"/>
    <mergeCell ref="AF53:AF54"/>
    <mergeCell ref="AG53:AG54"/>
    <mergeCell ref="AH53:AH54"/>
    <mergeCell ref="AM53:AM54"/>
    <mergeCell ref="AH51:AH52"/>
    <mergeCell ref="AM51:AM52"/>
    <mergeCell ref="AN51:AN52"/>
    <mergeCell ref="T53:T54"/>
    <mergeCell ref="U53:U54"/>
    <mergeCell ref="V53:V54"/>
    <mergeCell ref="W53:W54"/>
    <mergeCell ref="AB53:AB54"/>
    <mergeCell ref="AC53:AC54"/>
    <mergeCell ref="AE53:AE54"/>
    <mergeCell ref="AN49:AN50"/>
    <mergeCell ref="T51:T52"/>
    <mergeCell ref="U51:U52"/>
    <mergeCell ref="V51:V52"/>
    <mergeCell ref="W51:W52"/>
    <mergeCell ref="AB51:AB52"/>
    <mergeCell ref="AC51:AC52"/>
    <mergeCell ref="AE51:AE52"/>
    <mergeCell ref="AF51:AF52"/>
    <mergeCell ref="AG51:AG52"/>
    <mergeCell ref="AF49:AF50"/>
    <mergeCell ref="AG49:AG50"/>
    <mergeCell ref="AH49:AH50"/>
    <mergeCell ref="AM49:AM50"/>
    <mergeCell ref="AH47:AH48"/>
    <mergeCell ref="AM47:AM48"/>
    <mergeCell ref="AN47:AN48"/>
    <mergeCell ref="T49:T50"/>
    <mergeCell ref="U49:U50"/>
    <mergeCell ref="V49:V50"/>
    <mergeCell ref="W49:W50"/>
    <mergeCell ref="AB49:AB50"/>
    <mergeCell ref="AC49:AC50"/>
    <mergeCell ref="AE49:AE50"/>
    <mergeCell ref="AN45:AN46"/>
    <mergeCell ref="T47:T48"/>
    <mergeCell ref="U47:U48"/>
    <mergeCell ref="V47:V48"/>
    <mergeCell ref="W47:W48"/>
    <mergeCell ref="AB47:AB48"/>
    <mergeCell ref="AC47:AC48"/>
    <mergeCell ref="AE47:AE48"/>
    <mergeCell ref="AF47:AF48"/>
    <mergeCell ref="AG47:AG48"/>
    <mergeCell ref="AG45:AG46"/>
    <mergeCell ref="AH45:AH46"/>
    <mergeCell ref="AI45:AL45"/>
    <mergeCell ref="AM45:AM46"/>
    <mergeCell ref="AJ44:AN44"/>
    <mergeCell ref="T45:T46"/>
    <mergeCell ref="U45:U46"/>
    <mergeCell ref="V45:V46"/>
    <mergeCell ref="W45:W46"/>
    <mergeCell ref="X45:AA45"/>
    <mergeCell ref="AB45:AB46"/>
    <mergeCell ref="AC45:AC46"/>
    <mergeCell ref="AE45:AE46"/>
    <mergeCell ref="AF45:AF46"/>
    <mergeCell ref="A1:S1"/>
    <mergeCell ref="A4:S4"/>
    <mergeCell ref="T42:AN42"/>
    <mergeCell ref="U43:AB43"/>
    <mergeCell ref="AE43:AN43"/>
    <mergeCell ref="R35:R36"/>
    <mergeCell ref="S35:S36"/>
    <mergeCell ref="D3:N3"/>
    <mergeCell ref="A2:S2"/>
    <mergeCell ref="K35:K36"/>
    <mergeCell ref="L35:L36"/>
    <mergeCell ref="M35:M36"/>
    <mergeCell ref="N35:N36"/>
    <mergeCell ref="R28:R29"/>
    <mergeCell ref="L28:L29"/>
    <mergeCell ref="M28:M29"/>
    <mergeCell ref="N28:N29"/>
    <mergeCell ref="L30:L31"/>
    <mergeCell ref="M30:M31"/>
    <mergeCell ref="N30:N31"/>
    <mergeCell ref="R33:R34"/>
    <mergeCell ref="S33:S34"/>
    <mergeCell ref="K30:K31"/>
    <mergeCell ref="R30:R31"/>
    <mergeCell ref="S30:S31"/>
    <mergeCell ref="O33:P33"/>
    <mergeCell ref="K33:K34"/>
    <mergeCell ref="L33:L34"/>
    <mergeCell ref="M33:M34"/>
    <mergeCell ref="N33:N34"/>
    <mergeCell ref="S28:S29"/>
    <mergeCell ref="K28:K29"/>
    <mergeCell ref="K26:K27"/>
    <mergeCell ref="L26:L27"/>
    <mergeCell ref="M26:M27"/>
    <mergeCell ref="N26:N27"/>
    <mergeCell ref="N19:N20"/>
    <mergeCell ref="S26:S27"/>
    <mergeCell ref="K24:K25"/>
    <mergeCell ref="L24:L25"/>
    <mergeCell ref="N24:N25"/>
    <mergeCell ref="R26:R27"/>
    <mergeCell ref="K17:K18"/>
    <mergeCell ref="L17:L18"/>
    <mergeCell ref="M17:M18"/>
    <mergeCell ref="K19:K20"/>
    <mergeCell ref="L19:L20"/>
    <mergeCell ref="M19:M20"/>
    <mergeCell ref="R12:R13"/>
    <mergeCell ref="S12:S13"/>
    <mergeCell ref="R17:R18"/>
    <mergeCell ref="R24:R25"/>
    <mergeCell ref="S17:S18"/>
    <mergeCell ref="R19:R20"/>
    <mergeCell ref="S19:S20"/>
    <mergeCell ref="S24:S25"/>
    <mergeCell ref="R8:R9"/>
    <mergeCell ref="S8:S9"/>
    <mergeCell ref="R10:R11"/>
    <mergeCell ref="S10:S11"/>
    <mergeCell ref="N6:N7"/>
    <mergeCell ref="O6:Q6"/>
    <mergeCell ref="R6:R7"/>
    <mergeCell ref="S6:S7"/>
    <mergeCell ref="I37:I38"/>
    <mergeCell ref="A15:A16"/>
    <mergeCell ref="B15:B16"/>
    <mergeCell ref="C15:C16"/>
    <mergeCell ref="D15:D16"/>
    <mergeCell ref="H15:H16"/>
    <mergeCell ref="I15:I16"/>
    <mergeCell ref="A24:A25"/>
    <mergeCell ref="A37:A38"/>
    <mergeCell ref="A19:A20"/>
    <mergeCell ref="B37:B38"/>
    <mergeCell ref="C37:C38"/>
    <mergeCell ref="D37:D38"/>
    <mergeCell ref="H30:H31"/>
    <mergeCell ref="B30:B31"/>
    <mergeCell ref="C30:C31"/>
    <mergeCell ref="D30:D31"/>
    <mergeCell ref="H37:H38"/>
    <mergeCell ref="H35:H36"/>
    <mergeCell ref="H33:H34"/>
    <mergeCell ref="I35:I36"/>
    <mergeCell ref="A33:A34"/>
    <mergeCell ref="B33:B34"/>
    <mergeCell ref="A35:A36"/>
    <mergeCell ref="B35:B36"/>
    <mergeCell ref="C35:C36"/>
    <mergeCell ref="D35:D36"/>
    <mergeCell ref="E33:F33"/>
    <mergeCell ref="C33:C34"/>
    <mergeCell ref="D33:D34"/>
    <mergeCell ref="B24:B25"/>
    <mergeCell ref="C24:C25"/>
    <mergeCell ref="D24:D25"/>
    <mergeCell ref="A30:A31"/>
    <mergeCell ref="A28:A29"/>
    <mergeCell ref="B28:B29"/>
    <mergeCell ref="C28:C29"/>
    <mergeCell ref="I28:I29"/>
    <mergeCell ref="A26:A27"/>
    <mergeCell ref="B26:B27"/>
    <mergeCell ref="D28:D29"/>
    <mergeCell ref="C26:C27"/>
    <mergeCell ref="Q5:S5"/>
    <mergeCell ref="K15:K16"/>
    <mergeCell ref="L15:L16"/>
    <mergeCell ref="M15:M16"/>
    <mergeCell ref="N15:N16"/>
    <mergeCell ref="R15:R16"/>
    <mergeCell ref="S15:S16"/>
    <mergeCell ref="K6:K7"/>
    <mergeCell ref="L6:L7"/>
    <mergeCell ref="M6:M7"/>
    <mergeCell ref="I33:I34"/>
    <mergeCell ref="D26:D27"/>
    <mergeCell ref="I30:I31"/>
    <mergeCell ref="K12:K13"/>
    <mergeCell ref="E24:G24"/>
    <mergeCell ref="H26:H27"/>
    <mergeCell ref="I26:I27"/>
    <mergeCell ref="H28:H29"/>
    <mergeCell ref="H24:H25"/>
    <mergeCell ref="I24:I25"/>
    <mergeCell ref="L12:L13"/>
    <mergeCell ref="M12:M13"/>
    <mergeCell ref="N12:N13"/>
    <mergeCell ref="K10:K11"/>
    <mergeCell ref="L10:L11"/>
    <mergeCell ref="M10:M11"/>
    <mergeCell ref="N10:N11"/>
    <mergeCell ref="K8:K9"/>
    <mergeCell ref="L8:L9"/>
    <mergeCell ref="M8:M9"/>
    <mergeCell ref="N8:N9"/>
    <mergeCell ref="E62:F62"/>
    <mergeCell ref="A70:A71"/>
    <mergeCell ref="B70:B71"/>
    <mergeCell ref="C70:C71"/>
    <mergeCell ref="D70:D71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21:A22"/>
    <mergeCell ref="B21:B22"/>
    <mergeCell ref="C21:C22"/>
    <mergeCell ref="D21:D22"/>
    <mergeCell ref="A12:A13"/>
    <mergeCell ref="B12:B13"/>
    <mergeCell ref="C12:C13"/>
    <mergeCell ref="D12:D13"/>
    <mergeCell ref="A17:A18"/>
    <mergeCell ref="B17:B18"/>
    <mergeCell ref="C17:C18"/>
    <mergeCell ref="D17:D18"/>
    <mergeCell ref="U44:AB44"/>
    <mergeCell ref="H12:H13"/>
    <mergeCell ref="I12:I13"/>
    <mergeCell ref="A8:A9"/>
    <mergeCell ref="B8:B9"/>
    <mergeCell ref="C8:C9"/>
    <mergeCell ref="D8:D9"/>
    <mergeCell ref="A10:A11"/>
    <mergeCell ref="B10:B11"/>
    <mergeCell ref="C10:C11"/>
    <mergeCell ref="D10:D11"/>
    <mergeCell ref="H8:H9"/>
    <mergeCell ref="H10:H11"/>
    <mergeCell ref="I10:I11"/>
    <mergeCell ref="A6:A7"/>
    <mergeCell ref="I8:I9"/>
    <mergeCell ref="B6:B7"/>
    <mergeCell ref="C6:C7"/>
    <mergeCell ref="D6:D7"/>
    <mergeCell ref="E6:G6"/>
    <mergeCell ref="H6:H7"/>
    <mergeCell ref="I6:I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7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2">
      <selection activeCell="A26" sqref="A26:I40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7" t="str">
        <f>'пр.взвешивания'!E3</f>
        <v>в.к.    48        кг.</v>
      </c>
    </row>
    <row r="2" ht="12.75">
      <c r="C2" s="8" t="s">
        <v>21</v>
      </c>
    </row>
    <row r="3" ht="12.75">
      <c r="C3" s="9" t="s">
        <v>22</v>
      </c>
    </row>
    <row r="4" spans="1:9" ht="12.75">
      <c r="A4" s="297" t="s">
        <v>23</v>
      </c>
      <c r="B4" s="297" t="s">
        <v>0</v>
      </c>
      <c r="C4" s="181" t="s">
        <v>1</v>
      </c>
      <c r="D4" s="297" t="s">
        <v>2</v>
      </c>
      <c r="E4" s="297" t="s">
        <v>3</v>
      </c>
      <c r="F4" s="297" t="s">
        <v>9</v>
      </c>
      <c r="G4" s="297" t="s">
        <v>10</v>
      </c>
      <c r="H4" s="297" t="s">
        <v>11</v>
      </c>
      <c r="I4" s="297" t="s">
        <v>12</v>
      </c>
    </row>
    <row r="5" spans="1:9" ht="12.75">
      <c r="A5" s="180"/>
      <c r="B5" s="180"/>
      <c r="C5" s="180"/>
      <c r="D5" s="180"/>
      <c r="E5" s="180"/>
      <c r="F5" s="180"/>
      <c r="G5" s="180"/>
      <c r="H5" s="180"/>
      <c r="I5" s="180"/>
    </row>
    <row r="6" spans="1:9" ht="12.75">
      <c r="A6" s="301"/>
      <c r="B6" s="304">
        <v>2</v>
      </c>
      <c r="C6" s="298" t="str">
        <f>VLOOKUP(B6,'пр.взвешивания'!B6:D17,2,FALSE)</f>
        <v>БОНДАРЕВА Елена Борисовна</v>
      </c>
      <c r="D6" s="305" t="str">
        <f>VLOOKUP(C6,'пр.взвешивания'!C6:E17,2,FALSE)</f>
        <v>07.06.85 змс</v>
      </c>
      <c r="E6" s="305" t="str">
        <f>VLOOKUP(D6,'пр.взвешивания'!D6:F17,2,FALSE)</f>
        <v>ПФО, Дзержинск</v>
      </c>
      <c r="F6" s="299"/>
      <c r="G6" s="302"/>
      <c r="H6" s="303"/>
      <c r="I6" s="297"/>
    </row>
    <row r="7" spans="1:9" ht="12.75">
      <c r="A7" s="301"/>
      <c r="B7" s="297"/>
      <c r="C7" s="298"/>
      <c r="D7" s="305"/>
      <c r="E7" s="305"/>
      <c r="F7" s="299"/>
      <c r="G7" s="299"/>
      <c r="H7" s="303"/>
      <c r="I7" s="297"/>
    </row>
    <row r="8" spans="1:9" ht="12.75">
      <c r="A8" s="300"/>
      <c r="B8" s="304">
        <v>17</v>
      </c>
      <c r="C8" s="298" t="str">
        <f>'пр.взвешивания'!C38</f>
        <v>БОРИСОВА Зинаида Петровна</v>
      </c>
      <c r="D8" s="305" t="str">
        <f>'пр.взвешивания'!D38</f>
        <v>28.08.82 мсмк</v>
      </c>
      <c r="E8" s="305" t="str">
        <f>'пр.взвешивания'!E38</f>
        <v>ЦФО,Брянская,ЛОК</v>
      </c>
      <c r="F8" s="299"/>
      <c r="G8" s="299"/>
      <c r="H8" s="297"/>
      <c r="I8" s="297"/>
    </row>
    <row r="9" spans="1:9" ht="12.75">
      <c r="A9" s="300"/>
      <c r="B9" s="297"/>
      <c r="C9" s="298"/>
      <c r="D9" s="305"/>
      <c r="E9" s="305"/>
      <c r="F9" s="299"/>
      <c r="G9" s="299"/>
      <c r="H9" s="297"/>
      <c r="I9" s="297"/>
    </row>
    <row r="10" ht="24.75" customHeight="1">
      <c r="E10" s="10" t="s">
        <v>24</v>
      </c>
    </row>
    <row r="11" spans="5:9" ht="24.75" customHeight="1">
      <c r="E11" s="10" t="s">
        <v>7</v>
      </c>
      <c r="F11" s="11"/>
      <c r="G11" s="11"/>
      <c r="H11" s="11"/>
      <c r="I11" s="11"/>
    </row>
    <row r="12" spans="5:9" ht="24.75" customHeight="1">
      <c r="E12" s="10" t="s">
        <v>8</v>
      </c>
      <c r="F12" s="11"/>
      <c r="G12" s="11"/>
      <c r="H12" s="11"/>
      <c r="I12" s="11"/>
    </row>
    <row r="13" ht="24.75" customHeight="1"/>
    <row r="14" ht="24.75" customHeight="1">
      <c r="F14" s="7" t="str">
        <f>F1</f>
        <v>в.к.    48        кг.</v>
      </c>
    </row>
    <row r="15" ht="12.75">
      <c r="C15" s="9" t="s">
        <v>22</v>
      </c>
    </row>
    <row r="16" spans="1:9" ht="12.75">
      <c r="A16" s="297" t="s">
        <v>23</v>
      </c>
      <c r="B16" s="297" t="s">
        <v>0</v>
      </c>
      <c r="C16" s="181" t="s">
        <v>1</v>
      </c>
      <c r="D16" s="297" t="s">
        <v>2</v>
      </c>
      <c r="E16" s="297" t="s">
        <v>3</v>
      </c>
      <c r="F16" s="297" t="s">
        <v>9</v>
      </c>
      <c r="G16" s="297" t="s">
        <v>10</v>
      </c>
      <c r="H16" s="297" t="s">
        <v>11</v>
      </c>
      <c r="I16" s="297" t="s">
        <v>12</v>
      </c>
    </row>
    <row r="17" spans="1:9" ht="12.75">
      <c r="A17" s="180"/>
      <c r="B17" s="180"/>
      <c r="C17" s="180"/>
      <c r="D17" s="180"/>
      <c r="E17" s="180"/>
      <c r="F17" s="180"/>
      <c r="G17" s="180"/>
      <c r="H17" s="180"/>
      <c r="I17" s="180"/>
    </row>
    <row r="18" spans="1:9" ht="12.75">
      <c r="A18" s="301"/>
      <c r="B18" s="304">
        <v>16</v>
      </c>
      <c r="C18" s="298" t="str">
        <f>'пр.взвешивания'!C36</f>
        <v>АРУТЮНЯН Гаянэ Вагинаковна</v>
      </c>
      <c r="D18" s="305" t="str">
        <f>'пр.взвешивания'!D36</f>
        <v>27.06.84 мсмк</v>
      </c>
      <c r="E18" s="305" t="str">
        <f>'пр.взвешивания'!E36</f>
        <v>М,Москва,МКС</v>
      </c>
      <c r="F18" s="299"/>
      <c r="G18" s="302"/>
      <c r="H18" s="303"/>
      <c r="I18" s="297"/>
    </row>
    <row r="19" spans="1:9" ht="12.75">
      <c r="A19" s="301"/>
      <c r="B19" s="297"/>
      <c r="C19" s="298"/>
      <c r="D19" s="305"/>
      <c r="E19" s="305"/>
      <c r="F19" s="299"/>
      <c r="G19" s="299"/>
      <c r="H19" s="303"/>
      <c r="I19" s="297"/>
    </row>
    <row r="20" spans="1:9" ht="12.75">
      <c r="A20" s="300"/>
      <c r="B20" s="304">
        <v>11</v>
      </c>
      <c r="C20" s="298" t="str">
        <f>'пр.взвешивания'!C26</f>
        <v>МОЛЧАНОВА Мария Владимировна</v>
      </c>
      <c r="D20" s="298" t="str">
        <f>'пр.взвешивания'!D26</f>
        <v>24.01.88 змс</v>
      </c>
      <c r="E20" s="298" t="str">
        <f>'пр.взвешивания'!E26</f>
        <v>ПФО,Пермская,Краснокамск,Д</v>
      </c>
      <c r="F20" s="299"/>
      <c r="G20" s="299"/>
      <c r="H20" s="297"/>
      <c r="I20" s="297"/>
    </row>
    <row r="21" spans="1:9" ht="12.75">
      <c r="A21" s="300"/>
      <c r="B21" s="297"/>
      <c r="C21" s="298"/>
      <c r="D21" s="298"/>
      <c r="E21" s="298"/>
      <c r="F21" s="299"/>
      <c r="G21" s="299"/>
      <c r="H21" s="297"/>
      <c r="I21" s="297"/>
    </row>
    <row r="22" ht="24.75" customHeight="1">
      <c r="E22" s="10" t="s">
        <v>24</v>
      </c>
    </row>
    <row r="23" spans="5:9" ht="24.75" customHeight="1">
      <c r="E23" s="10" t="s">
        <v>7</v>
      </c>
      <c r="F23" s="11"/>
      <c r="G23" s="11"/>
      <c r="H23" s="11"/>
      <c r="I23" s="11"/>
    </row>
    <row r="24" spans="5:9" ht="24.75" customHeight="1">
      <c r="E24" s="10" t="s">
        <v>8</v>
      </c>
      <c r="F24" s="11"/>
      <c r="G24" s="11"/>
      <c r="H24" s="11"/>
      <c r="I24" s="11"/>
    </row>
    <row r="25" ht="24.75" customHeight="1"/>
    <row r="26" ht="24.75" customHeight="1"/>
    <row r="27" spans="3:6" ht="28.5" customHeight="1">
      <c r="C27" s="12" t="s">
        <v>25</v>
      </c>
      <c r="D27" s="10"/>
      <c r="F27" s="7" t="str">
        <f>F14</f>
        <v>в.к.    48        кг.</v>
      </c>
    </row>
    <row r="28" spans="1:9" ht="12.75">
      <c r="A28" s="297" t="s">
        <v>23</v>
      </c>
      <c r="B28" s="297" t="s">
        <v>0</v>
      </c>
      <c r="C28" s="181" t="s">
        <v>1</v>
      </c>
      <c r="D28" s="297" t="s">
        <v>2</v>
      </c>
      <c r="E28" s="297" t="s">
        <v>3</v>
      </c>
      <c r="F28" s="297" t="s">
        <v>9</v>
      </c>
      <c r="G28" s="297" t="s">
        <v>10</v>
      </c>
      <c r="H28" s="297" t="s">
        <v>11</v>
      </c>
      <c r="I28" s="297" t="s">
        <v>12</v>
      </c>
    </row>
    <row r="29" spans="1:9" ht="12.75">
      <c r="A29" s="180"/>
      <c r="B29" s="180"/>
      <c r="C29" s="180"/>
      <c r="D29" s="180"/>
      <c r="E29" s="180"/>
      <c r="F29" s="180"/>
      <c r="G29" s="180"/>
      <c r="H29" s="180"/>
      <c r="I29" s="180"/>
    </row>
    <row r="30" spans="1:9" ht="12.75">
      <c r="A30" s="301"/>
      <c r="B30" s="297">
        <v>2</v>
      </c>
      <c r="C30" s="298" t="str">
        <f>VLOOKUP(B30,'пр.взвешивания'!B6:C17,2,FALSE)</f>
        <v>БОНДАРЕВА Елена Борисовна</v>
      </c>
      <c r="D30" s="298" t="str">
        <f>VLOOKUP(C30,'пр.взвешивания'!C6:D17,2,FALSE)</f>
        <v>07.06.85 змс</v>
      </c>
      <c r="E30" s="298" t="str">
        <f>VLOOKUP(D30,'пр.взвешивания'!D6:E17,2,FALSE)</f>
        <v>ПФО, Дзержинск</v>
      </c>
      <c r="F30" s="299"/>
      <c r="G30" s="302"/>
      <c r="H30" s="303"/>
      <c r="I30" s="297"/>
    </row>
    <row r="31" spans="1:9" ht="12.75">
      <c r="A31" s="301"/>
      <c r="B31" s="297"/>
      <c r="C31" s="298"/>
      <c r="D31" s="298"/>
      <c r="E31" s="298"/>
      <c r="F31" s="299"/>
      <c r="G31" s="299"/>
      <c r="H31" s="303"/>
      <c r="I31" s="297"/>
    </row>
    <row r="32" spans="1:9" ht="12.75">
      <c r="A32" s="300"/>
      <c r="B32" s="297">
        <v>11</v>
      </c>
      <c r="C32" s="298" t="str">
        <f>'пр.взвешивания'!C26</f>
        <v>МОЛЧАНОВА Мария Владимировна</v>
      </c>
      <c r="D32" s="298" t="str">
        <f>'пр.взвешивания'!D26</f>
        <v>24.01.88 змс</v>
      </c>
      <c r="E32" s="298" t="str">
        <f>'пр.взвешивания'!E26</f>
        <v>ПФО,Пермская,Краснокамск,Д</v>
      </c>
      <c r="F32" s="299"/>
      <c r="G32" s="299"/>
      <c r="H32" s="297"/>
      <c r="I32" s="297"/>
    </row>
    <row r="33" spans="1:9" ht="12.75">
      <c r="A33" s="300"/>
      <c r="B33" s="297"/>
      <c r="C33" s="298"/>
      <c r="D33" s="298"/>
      <c r="E33" s="298"/>
      <c r="F33" s="299"/>
      <c r="G33" s="299"/>
      <c r="H33" s="297"/>
      <c r="I33" s="297"/>
    </row>
    <row r="34" ht="24.75" customHeight="1">
      <c r="E34" s="10" t="s">
        <v>24</v>
      </c>
    </row>
    <row r="35" spans="5:9" ht="24.75" customHeight="1">
      <c r="E35" s="10" t="s">
        <v>7</v>
      </c>
      <c r="F35" s="11"/>
      <c r="G35" s="11"/>
      <c r="H35" s="11"/>
      <c r="I35" s="11"/>
    </row>
    <row r="36" spans="5:9" ht="24.75" customHeight="1">
      <c r="E36" s="10" t="s">
        <v>8</v>
      </c>
      <c r="F36" s="11"/>
      <c r="G36" s="11"/>
      <c r="H36" s="11"/>
      <c r="I36" s="11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workbookViewId="0" topLeftCell="A13">
      <selection activeCell="C26" sqref="C26:C2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317" t="str">
        <f>HYPERLINK('[2]реквизиты'!$A$2)</f>
        <v>Чемпионат России по самбо среди женщин (отбор на чемпионат мира)</v>
      </c>
      <c r="B1" s="318"/>
      <c r="C1" s="318"/>
      <c r="D1" s="318"/>
      <c r="E1" s="318"/>
      <c r="F1" s="318"/>
      <c r="G1" s="318"/>
    </row>
    <row r="2" spans="1:7" ht="20.25" customHeight="1">
      <c r="A2" s="259" t="str">
        <f>HYPERLINK('[2]реквизиты'!$A$3)</f>
        <v>18-23 июня 2013 год  г.Челябинск</v>
      </c>
      <c r="B2" s="259"/>
      <c r="C2" s="259"/>
      <c r="D2" s="259"/>
      <c r="E2" s="259"/>
      <c r="F2" s="259"/>
      <c r="G2" s="259"/>
    </row>
    <row r="3" ht="12.75">
      <c r="E3" t="s">
        <v>138</v>
      </c>
    </row>
    <row r="4" spans="1:7" ht="12.75">
      <c r="A4" s="180" t="s">
        <v>16</v>
      </c>
      <c r="B4" s="180" t="s">
        <v>0</v>
      </c>
      <c r="C4" s="180" t="s">
        <v>1</v>
      </c>
      <c r="D4" s="180" t="s">
        <v>17</v>
      </c>
      <c r="E4" s="180" t="s">
        <v>18</v>
      </c>
      <c r="F4" s="180" t="s">
        <v>19</v>
      </c>
      <c r="G4" s="180" t="s">
        <v>20</v>
      </c>
    </row>
    <row r="5" spans="1:7" ht="13.5" thickBot="1">
      <c r="A5" s="181"/>
      <c r="B5" s="181"/>
      <c r="C5" s="181"/>
      <c r="D5" s="181"/>
      <c r="E5" s="181"/>
      <c r="F5" s="181"/>
      <c r="G5" s="181"/>
    </row>
    <row r="6" spans="1:7" ht="12.75" customHeight="1">
      <c r="A6" s="306">
        <v>1</v>
      </c>
      <c r="B6" s="311">
        <v>1</v>
      </c>
      <c r="C6" s="309" t="s">
        <v>58</v>
      </c>
      <c r="D6" s="312" t="s">
        <v>59</v>
      </c>
      <c r="E6" s="180" t="s">
        <v>60</v>
      </c>
      <c r="F6" s="303"/>
      <c r="G6" s="310" t="s">
        <v>61</v>
      </c>
    </row>
    <row r="7" spans="1:7" ht="12.75">
      <c r="A7" s="306"/>
      <c r="B7" s="308"/>
      <c r="C7" s="309"/>
      <c r="D7" s="297"/>
      <c r="E7" s="181"/>
      <c r="F7" s="303"/>
      <c r="G7" s="310"/>
    </row>
    <row r="8" spans="1:7" ht="12.75">
      <c r="A8" s="306">
        <v>2</v>
      </c>
      <c r="B8" s="307">
        <v>2</v>
      </c>
      <c r="C8" s="309" t="s">
        <v>62</v>
      </c>
      <c r="D8" s="297" t="s">
        <v>63</v>
      </c>
      <c r="E8" s="297" t="s">
        <v>64</v>
      </c>
      <c r="F8" s="303"/>
      <c r="G8" s="310" t="s">
        <v>65</v>
      </c>
    </row>
    <row r="9" spans="1:7" ht="12.75">
      <c r="A9" s="306"/>
      <c r="B9" s="308"/>
      <c r="C9" s="309"/>
      <c r="D9" s="297"/>
      <c r="E9" s="297"/>
      <c r="F9" s="303"/>
      <c r="G9" s="310"/>
    </row>
    <row r="10" spans="1:7" ht="12.75">
      <c r="A10" s="306">
        <v>3</v>
      </c>
      <c r="B10" s="307">
        <v>3</v>
      </c>
      <c r="C10" s="309" t="s">
        <v>66</v>
      </c>
      <c r="D10" s="297" t="s">
        <v>67</v>
      </c>
      <c r="E10" s="297" t="s">
        <v>68</v>
      </c>
      <c r="F10" s="303"/>
      <c r="G10" s="310" t="s">
        <v>69</v>
      </c>
    </row>
    <row r="11" spans="1:7" ht="12.75">
      <c r="A11" s="306"/>
      <c r="B11" s="308"/>
      <c r="C11" s="309"/>
      <c r="D11" s="297"/>
      <c r="E11" s="297"/>
      <c r="F11" s="303"/>
      <c r="G11" s="310"/>
    </row>
    <row r="12" spans="1:7" ht="12.75">
      <c r="A12" s="306">
        <v>4</v>
      </c>
      <c r="B12" s="307">
        <v>4</v>
      </c>
      <c r="C12" s="309" t="s">
        <v>70</v>
      </c>
      <c r="D12" s="312" t="s">
        <v>71</v>
      </c>
      <c r="E12" s="313" t="s">
        <v>72</v>
      </c>
      <c r="F12" s="303"/>
      <c r="G12" s="310" t="s">
        <v>73</v>
      </c>
    </row>
    <row r="13" spans="1:7" ht="12.75">
      <c r="A13" s="306"/>
      <c r="B13" s="308"/>
      <c r="C13" s="309"/>
      <c r="D13" s="297"/>
      <c r="E13" s="313"/>
      <c r="F13" s="303"/>
      <c r="G13" s="310"/>
    </row>
    <row r="14" spans="1:7" ht="12.75">
      <c r="A14" s="306">
        <v>5</v>
      </c>
      <c r="B14" s="308">
        <v>5</v>
      </c>
      <c r="C14" s="309" t="s">
        <v>74</v>
      </c>
      <c r="D14" s="297" t="s">
        <v>75</v>
      </c>
      <c r="E14" s="297" t="s">
        <v>76</v>
      </c>
      <c r="F14" s="303" t="s">
        <v>77</v>
      </c>
      <c r="G14" s="310" t="s">
        <v>78</v>
      </c>
    </row>
    <row r="15" spans="1:7" ht="12.75">
      <c r="A15" s="306"/>
      <c r="B15" s="308"/>
      <c r="C15" s="309"/>
      <c r="D15" s="297"/>
      <c r="E15" s="297"/>
      <c r="F15" s="303"/>
      <c r="G15" s="310"/>
    </row>
    <row r="16" spans="1:7" ht="12.75">
      <c r="A16" s="306">
        <v>6</v>
      </c>
      <c r="B16" s="308">
        <v>6</v>
      </c>
      <c r="C16" s="309" t="s">
        <v>79</v>
      </c>
      <c r="D16" s="297" t="s">
        <v>80</v>
      </c>
      <c r="E16" s="297" t="s">
        <v>81</v>
      </c>
      <c r="F16" s="303"/>
      <c r="G16" s="310" t="s">
        <v>82</v>
      </c>
    </row>
    <row r="17" spans="1:7" ht="12.75">
      <c r="A17" s="306"/>
      <c r="B17" s="308"/>
      <c r="C17" s="309"/>
      <c r="D17" s="297"/>
      <c r="E17" s="297"/>
      <c r="F17" s="303"/>
      <c r="G17" s="310"/>
    </row>
    <row r="18" spans="1:8" ht="12.75" customHeight="1">
      <c r="A18" s="306">
        <v>7</v>
      </c>
      <c r="B18" s="307">
        <v>7</v>
      </c>
      <c r="C18" s="309" t="s">
        <v>83</v>
      </c>
      <c r="D18" s="297" t="s">
        <v>84</v>
      </c>
      <c r="E18" s="314" t="s">
        <v>85</v>
      </c>
      <c r="F18" s="303"/>
      <c r="G18" s="310" t="s">
        <v>86</v>
      </c>
      <c r="H18" s="1"/>
    </row>
    <row r="19" spans="1:8" ht="12.75">
      <c r="A19" s="306"/>
      <c r="B19" s="308"/>
      <c r="C19" s="309"/>
      <c r="D19" s="297"/>
      <c r="E19" s="314"/>
      <c r="F19" s="303"/>
      <c r="G19" s="310"/>
      <c r="H19" s="1"/>
    </row>
    <row r="20" spans="1:8" ht="12.75">
      <c r="A20" s="306">
        <v>8</v>
      </c>
      <c r="B20" s="307">
        <v>8</v>
      </c>
      <c r="C20" s="309" t="s">
        <v>87</v>
      </c>
      <c r="D20" s="297" t="s">
        <v>88</v>
      </c>
      <c r="E20" s="297" t="s">
        <v>89</v>
      </c>
      <c r="F20" s="303"/>
      <c r="G20" s="310" t="s">
        <v>90</v>
      </c>
      <c r="H20" s="1"/>
    </row>
    <row r="21" spans="1:8" ht="12.75">
      <c r="A21" s="306"/>
      <c r="B21" s="308"/>
      <c r="C21" s="309"/>
      <c r="D21" s="297"/>
      <c r="E21" s="297"/>
      <c r="F21" s="303"/>
      <c r="G21" s="310"/>
      <c r="H21" s="1"/>
    </row>
    <row r="22" spans="1:8" ht="12.75">
      <c r="A22" s="306">
        <v>9</v>
      </c>
      <c r="B22" s="308">
        <v>9</v>
      </c>
      <c r="C22" s="309" t="s">
        <v>91</v>
      </c>
      <c r="D22" s="297" t="s">
        <v>92</v>
      </c>
      <c r="E22" s="297" t="s">
        <v>93</v>
      </c>
      <c r="F22" s="303"/>
      <c r="G22" s="310" t="s">
        <v>94</v>
      </c>
      <c r="H22" s="1"/>
    </row>
    <row r="23" spans="1:8" ht="12.75">
      <c r="A23" s="306"/>
      <c r="B23" s="308"/>
      <c r="C23" s="309"/>
      <c r="D23" s="297"/>
      <c r="E23" s="297"/>
      <c r="F23" s="303"/>
      <c r="G23" s="310"/>
      <c r="H23" s="1"/>
    </row>
    <row r="24" spans="1:8" ht="12.75">
      <c r="A24" s="306">
        <v>10</v>
      </c>
      <c r="B24" s="307">
        <v>10</v>
      </c>
      <c r="C24" s="309" t="s">
        <v>140</v>
      </c>
      <c r="D24" s="297" t="s">
        <v>95</v>
      </c>
      <c r="E24" s="297" t="s">
        <v>96</v>
      </c>
      <c r="F24" s="303"/>
      <c r="G24" s="310" t="s">
        <v>97</v>
      </c>
      <c r="H24" s="1"/>
    </row>
    <row r="25" spans="1:8" ht="12.75">
      <c r="A25" s="306"/>
      <c r="B25" s="308"/>
      <c r="C25" s="309"/>
      <c r="D25" s="297"/>
      <c r="E25" s="297"/>
      <c r="F25" s="303"/>
      <c r="G25" s="310"/>
      <c r="H25" s="1"/>
    </row>
    <row r="26" spans="1:8" ht="12.75">
      <c r="A26" s="306">
        <v>11</v>
      </c>
      <c r="B26" s="307">
        <v>11</v>
      </c>
      <c r="C26" s="309" t="s">
        <v>98</v>
      </c>
      <c r="D26" s="297" t="s">
        <v>99</v>
      </c>
      <c r="E26" s="297" t="s">
        <v>100</v>
      </c>
      <c r="F26" s="303" t="s">
        <v>101</v>
      </c>
      <c r="G26" s="310" t="s">
        <v>102</v>
      </c>
      <c r="H26" s="1"/>
    </row>
    <row r="27" spans="1:8" ht="12.75">
      <c r="A27" s="306"/>
      <c r="B27" s="308"/>
      <c r="C27" s="309"/>
      <c r="D27" s="297"/>
      <c r="E27" s="297"/>
      <c r="F27" s="303"/>
      <c r="G27" s="310"/>
      <c r="H27" s="1"/>
    </row>
    <row r="28" spans="1:8" ht="12.75">
      <c r="A28" s="306">
        <v>12</v>
      </c>
      <c r="B28" s="308">
        <v>12</v>
      </c>
      <c r="C28" s="309" t="s">
        <v>103</v>
      </c>
      <c r="D28" s="297" t="s">
        <v>104</v>
      </c>
      <c r="E28" s="297" t="s">
        <v>105</v>
      </c>
      <c r="F28" s="303"/>
      <c r="G28" s="310" t="s">
        <v>106</v>
      </c>
      <c r="H28" s="1"/>
    </row>
    <row r="29" spans="1:8" ht="12.75">
      <c r="A29" s="306"/>
      <c r="B29" s="308"/>
      <c r="C29" s="309"/>
      <c r="D29" s="297"/>
      <c r="E29" s="297"/>
      <c r="F29" s="303"/>
      <c r="G29" s="310"/>
      <c r="H29" s="1"/>
    </row>
    <row r="30" spans="1:8" ht="12.75">
      <c r="A30" s="306">
        <v>13</v>
      </c>
      <c r="B30" s="308">
        <v>13</v>
      </c>
      <c r="C30" s="309" t="s">
        <v>107</v>
      </c>
      <c r="D30" s="297" t="s">
        <v>108</v>
      </c>
      <c r="E30" s="297" t="s">
        <v>109</v>
      </c>
      <c r="F30" s="303"/>
      <c r="G30" s="310" t="s">
        <v>110</v>
      </c>
      <c r="H30" s="1"/>
    </row>
    <row r="31" spans="1:8" ht="12.75">
      <c r="A31" s="306"/>
      <c r="B31" s="308"/>
      <c r="C31" s="309"/>
      <c r="D31" s="297"/>
      <c r="E31" s="297"/>
      <c r="F31" s="303"/>
      <c r="G31" s="310"/>
      <c r="H31" s="1"/>
    </row>
    <row r="32" spans="1:8" ht="12.75">
      <c r="A32" s="306">
        <v>14</v>
      </c>
      <c r="B32" s="307">
        <v>14</v>
      </c>
      <c r="C32" s="309" t="s">
        <v>111</v>
      </c>
      <c r="D32" s="297" t="s">
        <v>112</v>
      </c>
      <c r="E32" s="297" t="s">
        <v>113</v>
      </c>
      <c r="F32" s="303"/>
      <c r="G32" s="310" t="s">
        <v>114</v>
      </c>
      <c r="H32" s="1"/>
    </row>
    <row r="33" spans="1:8" ht="12.75">
      <c r="A33" s="306"/>
      <c r="B33" s="308"/>
      <c r="C33" s="309"/>
      <c r="D33" s="297"/>
      <c r="E33" s="297"/>
      <c r="F33" s="303"/>
      <c r="G33" s="310"/>
      <c r="H33" s="1"/>
    </row>
    <row r="34" spans="1:8" ht="12.75">
      <c r="A34" s="306">
        <v>15</v>
      </c>
      <c r="B34" s="307">
        <v>15</v>
      </c>
      <c r="C34" s="309" t="s">
        <v>115</v>
      </c>
      <c r="D34" s="297" t="s">
        <v>116</v>
      </c>
      <c r="E34" s="297" t="s">
        <v>117</v>
      </c>
      <c r="F34" s="303"/>
      <c r="G34" s="310" t="s">
        <v>82</v>
      </c>
      <c r="H34" s="1"/>
    </row>
    <row r="35" spans="1:8" ht="12.75">
      <c r="A35" s="306"/>
      <c r="B35" s="308"/>
      <c r="C35" s="309"/>
      <c r="D35" s="297"/>
      <c r="E35" s="297"/>
      <c r="F35" s="303"/>
      <c r="G35" s="310"/>
      <c r="H35" s="1"/>
    </row>
    <row r="36" spans="1:8" ht="12.75">
      <c r="A36" s="306">
        <v>16</v>
      </c>
      <c r="B36" s="308">
        <v>16</v>
      </c>
      <c r="C36" s="309" t="s">
        <v>118</v>
      </c>
      <c r="D36" s="297" t="s">
        <v>119</v>
      </c>
      <c r="E36" s="297" t="s">
        <v>93</v>
      </c>
      <c r="F36" s="303"/>
      <c r="G36" s="310" t="s">
        <v>120</v>
      </c>
      <c r="H36" s="1"/>
    </row>
    <row r="37" spans="1:8" ht="12.75">
      <c r="A37" s="306"/>
      <c r="B37" s="308"/>
      <c r="C37" s="309"/>
      <c r="D37" s="297"/>
      <c r="E37" s="297"/>
      <c r="F37" s="303"/>
      <c r="G37" s="310"/>
      <c r="H37" s="1"/>
    </row>
    <row r="38" spans="1:8" ht="12.75">
      <c r="A38" s="306">
        <v>17</v>
      </c>
      <c r="B38" s="307">
        <v>17</v>
      </c>
      <c r="C38" s="309" t="s">
        <v>121</v>
      </c>
      <c r="D38" s="297" t="s">
        <v>122</v>
      </c>
      <c r="E38" s="314" t="s">
        <v>123</v>
      </c>
      <c r="F38" s="303"/>
      <c r="G38" s="310" t="s">
        <v>124</v>
      </c>
      <c r="H38" s="1"/>
    </row>
    <row r="39" spans="1:8" ht="12.75">
      <c r="A39" s="306"/>
      <c r="B39" s="308"/>
      <c r="C39" s="309"/>
      <c r="D39" s="297"/>
      <c r="E39" s="314"/>
      <c r="F39" s="303"/>
      <c r="G39" s="310"/>
      <c r="H39" s="1"/>
    </row>
    <row r="40" spans="1:8" ht="12.75">
      <c r="A40" s="306">
        <v>18</v>
      </c>
      <c r="B40" s="307">
        <v>18</v>
      </c>
      <c r="C40" s="309" t="s">
        <v>125</v>
      </c>
      <c r="D40" s="297" t="s">
        <v>126</v>
      </c>
      <c r="E40" s="297" t="s">
        <v>93</v>
      </c>
      <c r="F40" s="303"/>
      <c r="G40" s="310" t="s">
        <v>127</v>
      </c>
      <c r="H40" s="1"/>
    </row>
    <row r="41" spans="1:8" ht="12.75">
      <c r="A41" s="306"/>
      <c r="B41" s="308"/>
      <c r="C41" s="309"/>
      <c r="D41" s="297"/>
      <c r="E41" s="297"/>
      <c r="F41" s="303"/>
      <c r="G41" s="310"/>
      <c r="H41" s="1"/>
    </row>
    <row r="42" spans="1:8" ht="12.75">
      <c r="A42" s="306">
        <v>19</v>
      </c>
      <c r="B42" s="308">
        <v>19</v>
      </c>
      <c r="C42" s="309" t="s">
        <v>128</v>
      </c>
      <c r="D42" s="297" t="s">
        <v>129</v>
      </c>
      <c r="E42" s="297" t="s">
        <v>130</v>
      </c>
      <c r="F42" s="303"/>
      <c r="G42" s="310" t="s">
        <v>131</v>
      </c>
      <c r="H42" s="1"/>
    </row>
    <row r="43" spans="1:8" ht="12.75">
      <c r="A43" s="306"/>
      <c r="B43" s="308"/>
      <c r="C43" s="309"/>
      <c r="D43" s="297"/>
      <c r="E43" s="297"/>
      <c r="F43" s="303"/>
      <c r="G43" s="310"/>
      <c r="H43" s="1"/>
    </row>
    <row r="44" spans="1:8" ht="12.75">
      <c r="A44" s="306">
        <v>20</v>
      </c>
      <c r="B44" s="307">
        <v>20</v>
      </c>
      <c r="C44" s="309" t="s">
        <v>132</v>
      </c>
      <c r="D44" s="297" t="s">
        <v>133</v>
      </c>
      <c r="E44" s="314" t="s">
        <v>134</v>
      </c>
      <c r="F44" s="303"/>
      <c r="G44" s="310" t="s">
        <v>135</v>
      </c>
      <c r="H44" s="1"/>
    </row>
    <row r="45" spans="1:8" ht="12.75">
      <c r="A45" s="306"/>
      <c r="B45" s="308"/>
      <c r="C45" s="309"/>
      <c r="D45" s="297"/>
      <c r="E45" s="314"/>
      <c r="F45" s="303"/>
      <c r="G45" s="310"/>
      <c r="H45" s="1"/>
    </row>
    <row r="46" spans="1:8" ht="12.75">
      <c r="A46" s="306">
        <v>21</v>
      </c>
      <c r="B46" s="308">
        <v>21</v>
      </c>
      <c r="C46" s="309" t="s">
        <v>136</v>
      </c>
      <c r="D46" s="297" t="s">
        <v>137</v>
      </c>
      <c r="E46" s="297" t="s">
        <v>76</v>
      </c>
      <c r="F46" s="303"/>
      <c r="G46" s="310" t="s">
        <v>78</v>
      </c>
      <c r="H46" s="1"/>
    </row>
    <row r="47" spans="1:8" ht="12.75">
      <c r="A47" s="306"/>
      <c r="B47" s="308"/>
      <c r="C47" s="309"/>
      <c r="D47" s="297"/>
      <c r="E47" s="297"/>
      <c r="F47" s="303"/>
      <c r="G47" s="310"/>
      <c r="H47" s="1"/>
    </row>
    <row r="48" spans="1:8" ht="12.75">
      <c r="A48" s="315"/>
      <c r="B48" s="315"/>
      <c r="C48" s="315"/>
      <c r="D48" s="315"/>
      <c r="E48" s="315"/>
      <c r="F48" s="315"/>
      <c r="G48" s="315"/>
      <c r="H48" s="1"/>
    </row>
    <row r="49" spans="1:8" ht="12.75">
      <c r="A49" s="315"/>
      <c r="B49" s="315"/>
      <c r="C49" s="315"/>
      <c r="D49" s="315"/>
      <c r="E49" s="315"/>
      <c r="F49" s="315"/>
      <c r="G49" s="315"/>
      <c r="H49" s="1"/>
    </row>
    <row r="50" spans="1:8" ht="12.75">
      <c r="A50" s="315"/>
      <c r="B50" s="315"/>
      <c r="C50" s="315"/>
      <c r="D50" s="315"/>
      <c r="E50" s="315"/>
      <c r="F50" s="315"/>
      <c r="G50" s="316"/>
      <c r="H50" s="1"/>
    </row>
    <row r="51" spans="1:8" ht="12.75">
      <c r="A51" s="315"/>
      <c r="B51" s="315"/>
      <c r="C51" s="315"/>
      <c r="D51" s="315"/>
      <c r="E51" s="315"/>
      <c r="F51" s="315"/>
      <c r="G51" s="316"/>
      <c r="H51" s="1"/>
    </row>
    <row r="52" spans="1:8" ht="12.75">
      <c r="A52" s="315"/>
      <c r="B52" s="315"/>
      <c r="C52" s="315"/>
      <c r="D52" s="315"/>
      <c r="E52" s="315"/>
      <c r="F52" s="315"/>
      <c r="G52" s="315"/>
      <c r="H52" s="1"/>
    </row>
    <row r="53" spans="1:8" ht="12.75">
      <c r="A53" s="315"/>
      <c r="B53" s="315"/>
      <c r="C53" s="315"/>
      <c r="D53" s="315"/>
      <c r="E53" s="315"/>
      <c r="F53" s="315"/>
      <c r="G53" s="315"/>
      <c r="H53" s="1"/>
    </row>
    <row r="54" spans="1:8" ht="12.75">
      <c r="A54" s="315"/>
      <c r="B54" s="315"/>
      <c r="C54" s="315"/>
      <c r="D54" s="315"/>
      <c r="E54" s="315"/>
      <c r="F54" s="315"/>
      <c r="G54" s="316"/>
      <c r="H54" s="1"/>
    </row>
    <row r="55" spans="1:8" ht="12.75">
      <c r="A55" s="315"/>
      <c r="B55" s="315"/>
      <c r="C55" s="315"/>
      <c r="D55" s="315"/>
      <c r="E55" s="315"/>
      <c r="F55" s="315"/>
      <c r="G55" s="316"/>
      <c r="H55" s="1"/>
    </row>
    <row r="56" spans="1:8" ht="12.75">
      <c r="A56" s="315"/>
      <c r="B56" s="315"/>
      <c r="C56" s="315"/>
      <c r="D56" s="315"/>
      <c r="E56" s="315"/>
      <c r="F56" s="315"/>
      <c r="G56" s="315"/>
      <c r="H56" s="1"/>
    </row>
    <row r="57" spans="1:8" ht="12.75">
      <c r="A57" s="315"/>
      <c r="B57" s="315"/>
      <c r="C57" s="315"/>
      <c r="D57" s="315"/>
      <c r="E57" s="315"/>
      <c r="F57" s="315"/>
      <c r="G57" s="315"/>
      <c r="H57" s="1"/>
    </row>
    <row r="58" spans="1:8" ht="12.75">
      <c r="A58" s="315"/>
      <c r="B58" s="315"/>
      <c r="C58" s="315"/>
      <c r="D58" s="315"/>
      <c r="E58" s="315"/>
      <c r="F58" s="315"/>
      <c r="G58" s="316"/>
      <c r="H58" s="1"/>
    </row>
    <row r="59" spans="1:8" ht="12.75">
      <c r="A59" s="315"/>
      <c r="B59" s="315"/>
      <c r="C59" s="315"/>
      <c r="D59" s="315"/>
      <c r="E59" s="315"/>
      <c r="F59" s="315"/>
      <c r="G59" s="316"/>
      <c r="H59" s="1"/>
    </row>
    <row r="60" spans="1:8" ht="12.75">
      <c r="A60" s="315"/>
      <c r="B60" s="315"/>
      <c r="C60" s="315"/>
      <c r="D60" s="315"/>
      <c r="E60" s="315"/>
      <c r="F60" s="315"/>
      <c r="G60" s="315"/>
      <c r="H60" s="1"/>
    </row>
    <row r="61" spans="1:8" ht="12.75">
      <c r="A61" s="315"/>
      <c r="B61" s="315"/>
      <c r="C61" s="315"/>
      <c r="D61" s="315"/>
      <c r="E61" s="315"/>
      <c r="F61" s="315"/>
      <c r="G61" s="315"/>
      <c r="H61" s="1"/>
    </row>
    <row r="62" spans="1:8" ht="12.75">
      <c r="A62" s="315"/>
      <c r="B62" s="315"/>
      <c r="C62" s="315"/>
      <c r="D62" s="315"/>
      <c r="E62" s="315"/>
      <c r="F62" s="315"/>
      <c r="G62" s="316"/>
      <c r="H62" s="1"/>
    </row>
    <row r="63" spans="1:8" ht="12.75">
      <c r="A63" s="315"/>
      <c r="B63" s="315"/>
      <c r="C63" s="315"/>
      <c r="D63" s="315"/>
      <c r="E63" s="315"/>
      <c r="F63" s="315"/>
      <c r="G63" s="316"/>
      <c r="H63" s="1"/>
    </row>
    <row r="64" spans="1:8" ht="12.75">
      <c r="A64" s="315"/>
      <c r="B64" s="315"/>
      <c r="C64" s="315"/>
      <c r="D64" s="315"/>
      <c r="E64" s="315"/>
      <c r="F64" s="315"/>
      <c r="G64" s="315"/>
      <c r="H64" s="1"/>
    </row>
    <row r="65" spans="1:8" ht="12.75">
      <c r="A65" s="315"/>
      <c r="B65" s="315"/>
      <c r="C65" s="315"/>
      <c r="D65" s="315"/>
      <c r="E65" s="315"/>
      <c r="F65" s="315"/>
      <c r="G65" s="315"/>
      <c r="H65" s="1"/>
    </row>
    <row r="66" spans="1:8" ht="12.75">
      <c r="A66" s="315"/>
      <c r="B66" s="315"/>
      <c r="C66" s="315"/>
      <c r="D66" s="315"/>
      <c r="E66" s="315"/>
      <c r="F66" s="315"/>
      <c r="G66" s="316"/>
      <c r="H66" s="1"/>
    </row>
    <row r="67" spans="1:8" ht="12.75">
      <c r="A67" s="315"/>
      <c r="B67" s="315"/>
      <c r="C67" s="315"/>
      <c r="D67" s="315"/>
      <c r="E67" s="315"/>
      <c r="F67" s="315"/>
      <c r="G67" s="316"/>
      <c r="H67" s="1"/>
    </row>
    <row r="68" spans="1:8" ht="12.75">
      <c r="A68" s="315"/>
      <c r="B68" s="315"/>
      <c r="C68" s="315"/>
      <c r="D68" s="315"/>
      <c r="E68" s="315"/>
      <c r="F68" s="315"/>
      <c r="G68" s="315"/>
      <c r="H68" s="1"/>
    </row>
    <row r="69" spans="1:8" ht="12.75">
      <c r="A69" s="315"/>
      <c r="B69" s="315"/>
      <c r="C69" s="315"/>
      <c r="D69" s="315"/>
      <c r="E69" s="315"/>
      <c r="F69" s="315"/>
      <c r="G69" s="315"/>
      <c r="H69" s="1"/>
    </row>
    <row r="70" spans="1:8" ht="12.75">
      <c r="A70" s="315"/>
      <c r="B70" s="315"/>
      <c r="C70" s="315"/>
      <c r="D70" s="315"/>
      <c r="E70" s="315"/>
      <c r="F70" s="315"/>
      <c r="G70" s="316"/>
      <c r="H70" s="1"/>
    </row>
    <row r="71" spans="1:8" ht="12.75">
      <c r="A71" s="315"/>
      <c r="B71" s="315"/>
      <c r="C71" s="315"/>
      <c r="D71" s="315"/>
      <c r="E71" s="315"/>
      <c r="F71" s="315"/>
      <c r="G71" s="316"/>
      <c r="H71" s="1"/>
    </row>
    <row r="72" spans="1:8" ht="12.75">
      <c r="A72" s="315"/>
      <c r="B72" s="315"/>
      <c r="C72" s="315"/>
      <c r="D72" s="315"/>
      <c r="E72" s="315"/>
      <c r="F72" s="315"/>
      <c r="G72" s="315"/>
      <c r="H72" s="1"/>
    </row>
    <row r="73" spans="1:8" ht="12.75">
      <c r="A73" s="315"/>
      <c r="B73" s="315"/>
      <c r="C73" s="315"/>
      <c r="D73" s="315"/>
      <c r="E73" s="315"/>
      <c r="F73" s="315"/>
      <c r="G73" s="315"/>
      <c r="H73" s="1"/>
    </row>
    <row r="74" spans="1:8" ht="12.75">
      <c r="A74" s="315"/>
      <c r="B74" s="315"/>
      <c r="C74" s="315"/>
      <c r="D74" s="315"/>
      <c r="E74" s="315"/>
      <c r="F74" s="315"/>
      <c r="G74" s="316"/>
      <c r="H74" s="1"/>
    </row>
    <row r="75" spans="1:8" ht="12.75">
      <c r="A75" s="315"/>
      <c r="B75" s="315"/>
      <c r="C75" s="315"/>
      <c r="D75" s="315"/>
      <c r="E75" s="315"/>
      <c r="F75" s="315"/>
      <c r="G75" s="316"/>
      <c r="H75" s="1"/>
    </row>
    <row r="76" spans="1:8" ht="12.75">
      <c r="A76" s="315"/>
      <c r="B76" s="315"/>
      <c r="C76" s="315"/>
      <c r="D76" s="315"/>
      <c r="E76" s="315"/>
      <c r="F76" s="315"/>
      <c r="G76" s="315"/>
      <c r="H76" s="1"/>
    </row>
    <row r="77" spans="1:8" ht="12.75">
      <c r="A77" s="315"/>
      <c r="B77" s="315"/>
      <c r="C77" s="315"/>
      <c r="D77" s="315"/>
      <c r="E77" s="315"/>
      <c r="F77" s="315"/>
      <c r="G77" s="315"/>
      <c r="H77" s="1"/>
    </row>
    <row r="78" spans="1:8" ht="12.75">
      <c r="A78" s="315"/>
      <c r="B78" s="315"/>
      <c r="C78" s="315"/>
      <c r="D78" s="315"/>
      <c r="E78" s="315"/>
      <c r="F78" s="315"/>
      <c r="G78" s="316"/>
      <c r="H78" s="1"/>
    </row>
    <row r="79" spans="1:8" ht="12.75">
      <c r="A79" s="315"/>
      <c r="B79" s="315"/>
      <c r="C79" s="315"/>
      <c r="D79" s="315"/>
      <c r="E79" s="315"/>
      <c r="F79" s="315"/>
      <c r="G79" s="316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</sheetData>
  <mergeCells count="268">
    <mergeCell ref="C18:C19"/>
    <mergeCell ref="E78:E79"/>
    <mergeCell ref="F78:F79"/>
    <mergeCell ref="B76:B77"/>
    <mergeCell ref="C76:C77"/>
    <mergeCell ref="D76:D77"/>
    <mergeCell ref="E76:E77"/>
    <mergeCell ref="F76:F77"/>
    <mergeCell ref="E70:E71"/>
    <mergeCell ref="F68:F69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G72:G73"/>
    <mergeCell ref="C72:C73"/>
    <mergeCell ref="D72:D73"/>
    <mergeCell ref="G78:G79"/>
    <mergeCell ref="G76:G77"/>
    <mergeCell ref="E72:E73"/>
    <mergeCell ref="F72:F73"/>
    <mergeCell ref="A74:A75"/>
    <mergeCell ref="B74:B75"/>
    <mergeCell ref="C74:C75"/>
    <mergeCell ref="D74:D75"/>
    <mergeCell ref="A70:A71"/>
    <mergeCell ref="B70:B71"/>
    <mergeCell ref="A72:A73"/>
    <mergeCell ref="B72:B73"/>
    <mergeCell ref="G68:G69"/>
    <mergeCell ref="G70:G71"/>
    <mergeCell ref="A68:A69"/>
    <mergeCell ref="B68:B69"/>
    <mergeCell ref="C68:C69"/>
    <mergeCell ref="D68:D69"/>
    <mergeCell ref="F70:F71"/>
    <mergeCell ref="C70:C71"/>
    <mergeCell ref="D70:D71"/>
    <mergeCell ref="E68:E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D16:D17"/>
    <mergeCell ref="D14:D15"/>
    <mergeCell ref="E14:E15"/>
    <mergeCell ref="E16:E17"/>
    <mergeCell ref="F14:F15"/>
    <mergeCell ref="G14:G15"/>
    <mergeCell ref="A14:A15"/>
    <mergeCell ref="B14:B15"/>
    <mergeCell ref="C14:C15"/>
    <mergeCell ref="F10:F11"/>
    <mergeCell ref="G10:G11"/>
    <mergeCell ref="D10:D11"/>
    <mergeCell ref="E10:E11"/>
    <mergeCell ref="A12:A13"/>
    <mergeCell ref="B12:B13"/>
    <mergeCell ref="C12:C13"/>
    <mergeCell ref="C10:C11"/>
    <mergeCell ref="A10:A11"/>
    <mergeCell ref="D12:D13"/>
    <mergeCell ref="E12:E13"/>
    <mergeCell ref="F12:F13"/>
    <mergeCell ref="G12:G13"/>
    <mergeCell ref="D8:D9"/>
    <mergeCell ref="E8:E9"/>
    <mergeCell ref="A2:G2"/>
    <mergeCell ref="D4:D5"/>
    <mergeCell ref="E4:E5"/>
    <mergeCell ref="F4:F5"/>
    <mergeCell ref="G4:G5"/>
    <mergeCell ref="F8:F9"/>
    <mergeCell ref="G8:G9"/>
    <mergeCell ref="D6:D7"/>
    <mergeCell ref="E6:E7"/>
    <mergeCell ref="F6:F7"/>
    <mergeCell ref="G6:G7"/>
    <mergeCell ref="B6:B7"/>
    <mergeCell ref="A4:A5"/>
    <mergeCell ref="B4:B5"/>
    <mergeCell ref="C4:C5"/>
    <mergeCell ref="A6:A7"/>
    <mergeCell ref="C6:C7"/>
    <mergeCell ref="A8:A9"/>
    <mergeCell ref="B8:B9"/>
    <mergeCell ref="B10:B11"/>
    <mergeCell ref="C8:C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A1" sqref="A1:H41"/>
    </sheetView>
  </sheetViews>
  <sheetFormatPr defaultColWidth="9.140625" defaultRowHeight="12.75"/>
  <sheetData>
    <row r="1" spans="1:8" ht="30.75" customHeight="1" thickBot="1">
      <c r="A1" s="319" t="str">
        <f>'[2]реквизиты'!$A$2</f>
        <v>Чемпионат России по самбо среди женщин (отбор на чемпионат мира)</v>
      </c>
      <c r="B1" s="320"/>
      <c r="C1" s="320"/>
      <c r="D1" s="320"/>
      <c r="E1" s="320"/>
      <c r="F1" s="320"/>
      <c r="G1" s="320"/>
      <c r="H1" s="321"/>
    </row>
    <row r="2" spans="1:8" ht="12.75">
      <c r="A2" s="322" t="str">
        <f>'[2]реквизиты'!$A$3</f>
        <v>18-23 июня 2013 год  г.Челябинск</v>
      </c>
      <c r="B2" s="322"/>
      <c r="C2" s="322"/>
      <c r="D2" s="322"/>
      <c r="E2" s="322"/>
      <c r="F2" s="322"/>
      <c r="G2" s="322"/>
      <c r="H2" s="322"/>
    </row>
    <row r="3" spans="1:8" ht="18.75" thickBot="1">
      <c r="A3" s="323" t="s">
        <v>52</v>
      </c>
      <c r="B3" s="323"/>
      <c r="C3" s="323"/>
      <c r="D3" s="323"/>
      <c r="E3" s="323"/>
      <c r="F3" s="323"/>
      <c r="G3" s="323"/>
      <c r="H3" s="323"/>
    </row>
    <row r="4" spans="2:8" ht="18.75" thickBot="1">
      <c r="B4" s="153"/>
      <c r="C4" s="154"/>
      <c r="D4" s="324" t="str">
        <f>'пр.взвешивания'!E3</f>
        <v>в.к.    48        кг.</v>
      </c>
      <c r="E4" s="325"/>
      <c r="F4" s="326"/>
      <c r="G4" s="154"/>
      <c r="H4" s="154"/>
    </row>
    <row r="5" spans="1:8" ht="18.75" thickBot="1">
      <c r="A5" s="154"/>
      <c r="B5" s="154"/>
      <c r="C5" s="154"/>
      <c r="D5" s="154"/>
      <c r="E5" s="154"/>
      <c r="F5" s="154"/>
      <c r="G5" s="154"/>
      <c r="H5" s="154"/>
    </row>
    <row r="6" spans="1:10" ht="18">
      <c r="A6" s="327" t="s">
        <v>53</v>
      </c>
      <c r="B6" s="330" t="str">
        <f>VLOOKUP(J6,'пр.взвешивания'!B6:G71,2,FALSE)</f>
        <v>МОЛЧАНОВА Мария Владимировна</v>
      </c>
      <c r="C6" s="330"/>
      <c r="D6" s="330"/>
      <c r="E6" s="330"/>
      <c r="F6" s="330"/>
      <c r="G6" s="330"/>
      <c r="H6" s="332" t="str">
        <f>VLOOKUP(J6,'пр.взвешивания'!B6:G71,3,FALSE)</f>
        <v>24.01.88 змс</v>
      </c>
      <c r="I6" s="154"/>
      <c r="J6" s="155">
        <v>11</v>
      </c>
    </row>
    <row r="7" spans="1:10" ht="18">
      <c r="A7" s="328"/>
      <c r="B7" s="331"/>
      <c r="C7" s="331"/>
      <c r="D7" s="331"/>
      <c r="E7" s="331"/>
      <c r="F7" s="331"/>
      <c r="G7" s="331"/>
      <c r="H7" s="333"/>
      <c r="I7" s="154"/>
      <c r="J7" s="155"/>
    </row>
    <row r="8" spans="1:10" ht="18">
      <c r="A8" s="328"/>
      <c r="B8" s="334" t="str">
        <f>VLOOKUP(J6,'пр.взвешивания'!B6:G71,4,FALSE)</f>
        <v>ПФО,Пермская,Краснокамск,Д</v>
      </c>
      <c r="C8" s="334"/>
      <c r="D8" s="334"/>
      <c r="E8" s="334"/>
      <c r="F8" s="334"/>
      <c r="G8" s="334"/>
      <c r="H8" s="333"/>
      <c r="I8" s="154"/>
      <c r="J8" s="155"/>
    </row>
    <row r="9" spans="1:10" ht="18.75" thickBot="1">
      <c r="A9" s="329"/>
      <c r="B9" s="335"/>
      <c r="C9" s="335"/>
      <c r="D9" s="335"/>
      <c r="E9" s="335"/>
      <c r="F9" s="335"/>
      <c r="G9" s="335"/>
      <c r="H9" s="336"/>
      <c r="I9" s="154"/>
      <c r="J9" s="155"/>
    </row>
    <row r="10" spans="1:10" ht="18.75" thickBot="1">
      <c r="A10" s="154"/>
      <c r="B10" s="154"/>
      <c r="C10" s="154"/>
      <c r="D10" s="154"/>
      <c r="E10" s="154"/>
      <c r="F10" s="154"/>
      <c r="G10" s="154"/>
      <c r="H10" s="154"/>
      <c r="I10" s="154"/>
      <c r="J10" s="155"/>
    </row>
    <row r="11" spans="1:10" ht="18" customHeight="1">
      <c r="A11" s="337" t="s">
        <v>54</v>
      </c>
      <c r="B11" s="330" t="str">
        <f>VLOOKUP(J11,'пр.взвешивания'!B1:G76,2,FALSE)</f>
        <v>БОНДАРЕВА Елена Борисовна</v>
      </c>
      <c r="C11" s="330"/>
      <c r="D11" s="330"/>
      <c r="E11" s="330"/>
      <c r="F11" s="330"/>
      <c r="G11" s="330"/>
      <c r="H11" s="332" t="str">
        <f>VLOOKUP(J11,'пр.взвешивания'!B1:G76,3,FALSE)</f>
        <v>07.06.85 змс</v>
      </c>
      <c r="I11" s="154"/>
      <c r="J11" s="155">
        <v>2</v>
      </c>
    </row>
    <row r="12" spans="1:10" ht="18" customHeight="1">
      <c r="A12" s="338"/>
      <c r="B12" s="331"/>
      <c r="C12" s="331"/>
      <c r="D12" s="331"/>
      <c r="E12" s="331"/>
      <c r="F12" s="331"/>
      <c r="G12" s="331"/>
      <c r="H12" s="333"/>
      <c r="I12" s="154"/>
      <c r="J12" s="155"/>
    </row>
    <row r="13" spans="1:10" ht="18">
      <c r="A13" s="338"/>
      <c r="B13" s="334" t="str">
        <f>VLOOKUP(J11,'пр.взвешивания'!B1:G76,4,FALSE)</f>
        <v>ПФО, Дзержинск</v>
      </c>
      <c r="C13" s="334"/>
      <c r="D13" s="334"/>
      <c r="E13" s="334"/>
      <c r="F13" s="334"/>
      <c r="G13" s="334"/>
      <c r="H13" s="333"/>
      <c r="I13" s="154"/>
      <c r="J13" s="155"/>
    </row>
    <row r="14" spans="1:10" ht="18.75" thickBot="1">
      <c r="A14" s="339"/>
      <c r="B14" s="335"/>
      <c r="C14" s="335"/>
      <c r="D14" s="335"/>
      <c r="E14" s="335"/>
      <c r="F14" s="335"/>
      <c r="G14" s="335"/>
      <c r="H14" s="336"/>
      <c r="I14" s="154"/>
      <c r="J14" s="155"/>
    </row>
    <row r="15" spans="1:10" ht="18.75" thickBot="1">
      <c r="A15" s="154"/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8" customHeight="1">
      <c r="A16" s="340" t="s">
        <v>55</v>
      </c>
      <c r="B16" s="330" t="str">
        <f>VLOOKUP(J16,'пр.взвешивания'!B1:G81,2,FALSE)</f>
        <v>БОРИСОВА Зинаида Петровна</v>
      </c>
      <c r="C16" s="330"/>
      <c r="D16" s="330"/>
      <c r="E16" s="330"/>
      <c r="F16" s="330"/>
      <c r="G16" s="330"/>
      <c r="H16" s="332" t="str">
        <f>VLOOKUP(J16,'пр.взвешивания'!B1:G81,3,FALSE)</f>
        <v>28.08.82 мсмк</v>
      </c>
      <c r="I16" s="154"/>
      <c r="J16" s="155">
        <v>17</v>
      </c>
    </row>
    <row r="17" spans="1:10" ht="18" customHeight="1">
      <c r="A17" s="341"/>
      <c r="B17" s="331"/>
      <c r="C17" s="331"/>
      <c r="D17" s="331"/>
      <c r="E17" s="331"/>
      <c r="F17" s="331"/>
      <c r="G17" s="331"/>
      <c r="H17" s="333"/>
      <c r="I17" s="154"/>
      <c r="J17" s="155"/>
    </row>
    <row r="18" spans="1:10" ht="18">
      <c r="A18" s="341"/>
      <c r="B18" s="334" t="str">
        <f>VLOOKUP(J16,'пр.взвешивания'!B1:G81,4,FALSE)</f>
        <v>ЦФО,Брянская,ЛОК</v>
      </c>
      <c r="C18" s="334"/>
      <c r="D18" s="334"/>
      <c r="E18" s="334"/>
      <c r="F18" s="334"/>
      <c r="G18" s="334"/>
      <c r="H18" s="333"/>
      <c r="I18" s="154"/>
      <c r="J18" s="155"/>
    </row>
    <row r="19" spans="1:10" ht="18.75" thickBot="1">
      <c r="A19" s="342"/>
      <c r="B19" s="335"/>
      <c r="C19" s="335"/>
      <c r="D19" s="335"/>
      <c r="E19" s="335"/>
      <c r="F19" s="335"/>
      <c r="G19" s="335"/>
      <c r="H19" s="336"/>
      <c r="I19" s="154"/>
      <c r="J19" s="155"/>
    </row>
    <row r="20" spans="1:10" ht="18.75" thickBot="1">
      <c r="A20" s="154"/>
      <c r="B20" s="154"/>
      <c r="C20" s="154"/>
      <c r="D20" s="154"/>
      <c r="E20" s="154"/>
      <c r="F20" s="154"/>
      <c r="G20" s="154"/>
      <c r="H20" s="154"/>
      <c r="I20" s="154"/>
      <c r="J20" s="155"/>
    </row>
    <row r="21" spans="1:10" ht="18" customHeight="1">
      <c r="A21" s="340" t="s">
        <v>55</v>
      </c>
      <c r="B21" s="330" t="str">
        <f>VLOOKUP(J21,'пр.взвешивания'!B1:G86,2,FALSE)</f>
        <v>АРУТЮНЯН Гаянэ Вагинаковна</v>
      </c>
      <c r="C21" s="330"/>
      <c r="D21" s="330"/>
      <c r="E21" s="330"/>
      <c r="F21" s="330"/>
      <c r="G21" s="330"/>
      <c r="H21" s="332" t="str">
        <f>VLOOKUP(J21,'пр.взвешивания'!B1:G86,3,FALSE)</f>
        <v>27.06.84 мсмк</v>
      </c>
      <c r="I21" s="154"/>
      <c r="J21" s="155">
        <v>16</v>
      </c>
    </row>
    <row r="22" spans="1:10" ht="18" customHeight="1">
      <c r="A22" s="341"/>
      <c r="B22" s="331"/>
      <c r="C22" s="331"/>
      <c r="D22" s="331"/>
      <c r="E22" s="331"/>
      <c r="F22" s="331"/>
      <c r="G22" s="331"/>
      <c r="H22" s="333"/>
      <c r="I22" s="154"/>
      <c r="J22" s="155"/>
    </row>
    <row r="23" spans="1:9" ht="18">
      <c r="A23" s="341"/>
      <c r="B23" s="334" t="str">
        <f>VLOOKUP(J21,'пр.взвешивания'!B1:G86,4,FALSE)</f>
        <v>М,Москва,МКС</v>
      </c>
      <c r="C23" s="334"/>
      <c r="D23" s="334"/>
      <c r="E23" s="334"/>
      <c r="F23" s="334"/>
      <c r="G23" s="334"/>
      <c r="H23" s="333"/>
      <c r="I23" s="154"/>
    </row>
    <row r="24" spans="1:9" ht="18.75" thickBot="1">
      <c r="A24" s="342"/>
      <c r="B24" s="335"/>
      <c r="C24" s="335"/>
      <c r="D24" s="335"/>
      <c r="E24" s="335"/>
      <c r="F24" s="335"/>
      <c r="G24" s="335"/>
      <c r="H24" s="336"/>
      <c r="I24" s="154"/>
    </row>
    <row r="25" spans="1:8" ht="18">
      <c r="A25" s="154"/>
      <c r="B25" s="154"/>
      <c r="C25" s="154"/>
      <c r="D25" s="154"/>
      <c r="E25" s="154"/>
      <c r="F25" s="154"/>
      <c r="G25" s="154"/>
      <c r="H25" s="154"/>
    </row>
    <row r="26" spans="1:8" ht="18">
      <c r="A26" s="154" t="s">
        <v>56</v>
      </c>
      <c r="B26" s="154"/>
      <c r="C26" s="154"/>
      <c r="D26" s="154"/>
      <c r="E26" s="154"/>
      <c r="F26" s="154"/>
      <c r="G26" s="154"/>
      <c r="H26" s="154"/>
    </row>
    <row r="27" ht="13.5" thickBot="1"/>
    <row r="28" spans="1:10" ht="12.75">
      <c r="A28" s="343" t="str">
        <f>VLOOKUP(J28,'пр.взвешивания'!B6:G71,6,FALSE)</f>
        <v>Мухаметшин РГ</v>
      </c>
      <c r="B28" s="344"/>
      <c r="C28" s="344"/>
      <c r="D28" s="344"/>
      <c r="E28" s="344"/>
      <c r="F28" s="344"/>
      <c r="G28" s="344"/>
      <c r="H28" s="332"/>
      <c r="J28">
        <v>11</v>
      </c>
    </row>
    <row r="29" spans="1:8" ht="13.5" thickBot="1">
      <c r="A29" s="345"/>
      <c r="B29" s="335"/>
      <c r="C29" s="335"/>
      <c r="D29" s="335"/>
      <c r="E29" s="335"/>
      <c r="F29" s="335"/>
      <c r="G29" s="335"/>
      <c r="H29" s="336"/>
    </row>
    <row r="32" spans="1:8" ht="18">
      <c r="A32" s="154" t="s">
        <v>57</v>
      </c>
      <c r="B32" s="154"/>
      <c r="C32" s="154"/>
      <c r="D32" s="154"/>
      <c r="E32" s="154"/>
      <c r="F32" s="154"/>
      <c r="G32" s="154"/>
      <c r="H32" s="154"/>
    </row>
    <row r="33" spans="1:8" ht="18">
      <c r="A33" s="154"/>
      <c r="B33" s="154"/>
      <c r="C33" s="154"/>
      <c r="D33" s="154"/>
      <c r="E33" s="154"/>
      <c r="F33" s="154"/>
      <c r="G33" s="154"/>
      <c r="H33" s="154"/>
    </row>
    <row r="34" spans="1:8" ht="18">
      <c r="A34" s="154"/>
      <c r="B34" s="154"/>
      <c r="C34" s="154"/>
      <c r="D34" s="154"/>
      <c r="E34" s="154"/>
      <c r="F34" s="154"/>
      <c r="G34" s="154"/>
      <c r="H34" s="154"/>
    </row>
    <row r="35" spans="1:8" ht="18">
      <c r="A35" s="156"/>
      <c r="B35" s="156"/>
      <c r="C35" s="156"/>
      <c r="D35" s="156"/>
      <c r="E35" s="156"/>
      <c r="F35" s="156"/>
      <c r="G35" s="156"/>
      <c r="H35" s="156"/>
    </row>
    <row r="36" spans="1:8" ht="18">
      <c r="A36" s="157"/>
      <c r="B36" s="157"/>
      <c r="C36" s="157"/>
      <c r="D36" s="157"/>
      <c r="E36" s="157"/>
      <c r="F36" s="157"/>
      <c r="G36" s="157"/>
      <c r="H36" s="157"/>
    </row>
    <row r="37" spans="1:8" ht="18">
      <c r="A37" s="156"/>
      <c r="B37" s="156"/>
      <c r="C37" s="156"/>
      <c r="D37" s="156"/>
      <c r="E37" s="156"/>
      <c r="F37" s="156"/>
      <c r="G37" s="156"/>
      <c r="H37" s="156"/>
    </row>
    <row r="38" spans="1:8" ht="18">
      <c r="A38" s="158"/>
      <c r="B38" s="158"/>
      <c r="C38" s="158"/>
      <c r="D38" s="158"/>
      <c r="E38" s="158"/>
      <c r="F38" s="158"/>
      <c r="G38" s="158"/>
      <c r="H38" s="15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37"/>
  <sheetViews>
    <sheetView workbookViewId="0" topLeftCell="D95">
      <selection activeCell="I104" sqref="I104:P12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6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364" t="s">
        <v>27</v>
      </c>
      <c r="B1" s="364"/>
      <c r="C1" s="364"/>
      <c r="D1" s="364"/>
      <c r="E1" s="364"/>
      <c r="F1" s="364"/>
      <c r="G1" s="364"/>
      <c r="H1" s="364"/>
      <c r="I1" s="364" t="s">
        <v>27</v>
      </c>
      <c r="J1" s="364"/>
      <c r="K1" s="364"/>
      <c r="L1" s="364"/>
      <c r="M1" s="364"/>
      <c r="N1" s="364"/>
      <c r="O1" s="364"/>
      <c r="P1" s="364"/>
      <c r="Q1" s="1"/>
      <c r="R1" s="1"/>
      <c r="S1" s="1"/>
      <c r="T1" s="1"/>
    </row>
    <row r="2" spans="1:20" ht="17.25" customHeight="1">
      <c r="A2" s="17" t="s">
        <v>34</v>
      </c>
      <c r="B2" s="2" t="s">
        <v>13</v>
      </c>
      <c r="C2" s="2"/>
      <c r="D2" s="2"/>
      <c r="E2" s="82" t="str">
        <f>HYPERLINK('пр.взвешивания'!E3)</f>
        <v>в.к.    48        кг.</v>
      </c>
      <c r="F2" s="2"/>
      <c r="G2" s="2"/>
      <c r="H2" s="2"/>
      <c r="I2" s="17" t="s">
        <v>38</v>
      </c>
      <c r="J2" s="2" t="s">
        <v>13</v>
      </c>
      <c r="K2" s="2"/>
      <c r="L2" s="2"/>
      <c r="M2" s="82" t="str">
        <f>HYPERLINK('пр.взвешивания'!E3)</f>
        <v>в.к.    48        кг.</v>
      </c>
      <c r="N2" s="2"/>
      <c r="O2" s="2"/>
      <c r="P2" s="2"/>
      <c r="Q2" s="1"/>
      <c r="R2" s="1"/>
      <c r="S2" s="1"/>
      <c r="T2" s="1"/>
    </row>
    <row r="3" spans="1:20" ht="12.75" customHeight="1">
      <c r="A3" s="297" t="s">
        <v>0</v>
      </c>
      <c r="B3" s="297" t="s">
        <v>1</v>
      </c>
      <c r="C3" s="297" t="s">
        <v>2</v>
      </c>
      <c r="D3" s="297" t="s">
        <v>3</v>
      </c>
      <c r="E3" s="297" t="s">
        <v>9</v>
      </c>
      <c r="F3" s="297" t="s">
        <v>10</v>
      </c>
      <c r="G3" s="297" t="s">
        <v>11</v>
      </c>
      <c r="H3" s="353" t="s">
        <v>12</v>
      </c>
      <c r="I3" s="297" t="s">
        <v>0</v>
      </c>
      <c r="J3" s="297" t="s">
        <v>1</v>
      </c>
      <c r="K3" s="297" t="s">
        <v>2</v>
      </c>
      <c r="L3" s="297" t="s">
        <v>3</v>
      </c>
      <c r="M3" s="297" t="s">
        <v>9</v>
      </c>
      <c r="N3" s="297" t="s">
        <v>10</v>
      </c>
      <c r="O3" s="297" t="s">
        <v>11</v>
      </c>
      <c r="P3" s="353" t="s">
        <v>12</v>
      </c>
      <c r="Q3" s="1"/>
      <c r="R3" s="1"/>
      <c r="S3" s="1"/>
      <c r="T3" s="1"/>
    </row>
    <row r="4" spans="1:20" ht="12.75">
      <c r="A4" s="180"/>
      <c r="B4" s="180"/>
      <c r="C4" s="180"/>
      <c r="D4" s="180"/>
      <c r="E4" s="180"/>
      <c r="F4" s="180"/>
      <c r="G4" s="180"/>
      <c r="H4" s="348"/>
      <c r="I4" s="180"/>
      <c r="J4" s="180"/>
      <c r="K4" s="180"/>
      <c r="L4" s="180"/>
      <c r="M4" s="180"/>
      <c r="N4" s="180"/>
      <c r="O4" s="180"/>
      <c r="P4" s="348"/>
      <c r="Q4" s="1"/>
      <c r="R4" s="1"/>
      <c r="S4" s="1"/>
      <c r="T4" s="1"/>
    </row>
    <row r="5" spans="1:20" ht="12.75">
      <c r="A5" s="297">
        <v>1</v>
      </c>
      <c r="B5" s="350" t="str">
        <f>VLOOKUP(A5,'пр.взвешивания'!B6:G168,2,FALSE)</f>
        <v>САЙФУЛИНА Дина Альмировна</v>
      </c>
      <c r="C5" s="352" t="str">
        <f>VLOOKUP(A5,'пр.взвешивания'!B6:G145,3,FALSE)</f>
        <v>06.08.1993 кмс</v>
      </c>
      <c r="D5" s="352" t="str">
        <f>VLOOKUP(A5,'пр.взвешивания'!B6:G116,4,FALSE)</f>
        <v>ПФО,Башкортостан,УФА,МО</v>
      </c>
      <c r="E5" s="299"/>
      <c r="F5" s="302"/>
      <c r="G5" s="303"/>
      <c r="H5" s="353"/>
      <c r="I5" s="297">
        <v>12</v>
      </c>
      <c r="J5" s="350" t="str">
        <f>VLOOKUP(I5,'пр.взвешивания'!B6:G151,2,FALSE)</f>
        <v>ДЕМИДОВА Елена Андреевна</v>
      </c>
      <c r="K5" s="352" t="str">
        <f>VLOOKUP(I5,'пр.взвешивания'!B6:G163,3,FALSE)</f>
        <v>11.01.90 мс</v>
      </c>
      <c r="L5" s="352" t="str">
        <f>VLOOKUP(I5,'пр.взвешивания'!B6:G182,4,FALSE)</f>
        <v>ЦФО,Тамбовская ,МО</v>
      </c>
      <c r="M5" s="299"/>
      <c r="N5" s="302"/>
      <c r="O5" s="303"/>
      <c r="P5" s="353"/>
      <c r="Q5" s="1"/>
      <c r="R5" s="1"/>
      <c r="S5" s="1"/>
      <c r="T5" s="1"/>
    </row>
    <row r="6" spans="1:20" ht="12.75">
      <c r="A6" s="297"/>
      <c r="B6" s="351"/>
      <c r="C6" s="299"/>
      <c r="D6" s="299"/>
      <c r="E6" s="299"/>
      <c r="F6" s="299"/>
      <c r="G6" s="303"/>
      <c r="H6" s="353"/>
      <c r="I6" s="297"/>
      <c r="J6" s="351"/>
      <c r="K6" s="299"/>
      <c r="L6" s="299"/>
      <c r="M6" s="299"/>
      <c r="N6" s="299"/>
      <c r="O6" s="303"/>
      <c r="P6" s="353"/>
      <c r="Q6" s="1"/>
      <c r="R6" s="1"/>
      <c r="S6" s="1"/>
      <c r="T6" s="1"/>
    </row>
    <row r="7" spans="1:20" ht="12.75">
      <c r="A7" s="180">
        <v>2</v>
      </c>
      <c r="B7" s="350" t="str">
        <f>VLOOKUP(A7,'пр.взвешивания'!B6:G170,2,FALSE)</f>
        <v>БОНДАРЕВА Елена Борисовна</v>
      </c>
      <c r="C7" s="352" t="str">
        <f>VLOOKUP(A7,'пр.взвешивания'!B6:G147,3,FALSE)</f>
        <v>07.06.85 змс</v>
      </c>
      <c r="D7" s="352" t="str">
        <f>VLOOKUP(A7,'пр.взвешивания'!B6:G118,4,FALSE)</f>
        <v>ПФО, Дзержинск</v>
      </c>
      <c r="E7" s="346"/>
      <c r="F7" s="346"/>
      <c r="G7" s="180"/>
      <c r="H7" s="348"/>
      <c r="I7" s="180">
        <v>13</v>
      </c>
      <c r="J7" s="350" t="str">
        <f>VLOOKUP(I7,'пр.взвешивания'!B8:G153,2,FALSE)</f>
        <v>ЛЕБЕДЕВА Ксения Александровна</v>
      </c>
      <c r="K7" s="352" t="str">
        <f>VLOOKUP(I7,'пр.взвешивания'!B8:G165,3,FALSE)</f>
        <v>01.08.92 мс</v>
      </c>
      <c r="L7" s="352" t="str">
        <f>VLOOKUP(I7,'пр.взвешивания'!B8:G184,4,FALSE)</f>
        <v>ПФО,Кстово</v>
      </c>
      <c r="M7" s="346"/>
      <c r="N7" s="346"/>
      <c r="O7" s="180"/>
      <c r="P7" s="348"/>
      <c r="Q7" s="1"/>
      <c r="R7" s="1"/>
      <c r="S7" s="1"/>
      <c r="T7" s="1"/>
    </row>
    <row r="8" spans="1:20" ht="13.5" thickBot="1">
      <c r="A8" s="359"/>
      <c r="B8" s="360"/>
      <c r="C8" s="361"/>
      <c r="D8" s="361"/>
      <c r="E8" s="362"/>
      <c r="F8" s="362"/>
      <c r="G8" s="359"/>
      <c r="H8" s="363"/>
      <c r="I8" s="359"/>
      <c r="J8" s="360"/>
      <c r="K8" s="361"/>
      <c r="L8" s="361"/>
      <c r="M8" s="362"/>
      <c r="N8" s="362"/>
      <c r="O8" s="359"/>
      <c r="P8" s="363"/>
      <c r="Q8" s="1"/>
      <c r="R8" s="1"/>
      <c r="S8" s="1"/>
      <c r="T8" s="1"/>
    </row>
    <row r="9" spans="1:20" ht="12.75">
      <c r="A9" s="354">
        <v>3</v>
      </c>
      <c r="B9" s="357" t="str">
        <f>VLOOKUP(A9,'пр.взвешивания'!B6:G172,2,FALSE)</f>
        <v>СКОРНЯКОВА Ксения Юрьевна</v>
      </c>
      <c r="C9" s="358" t="str">
        <f>VLOOKUP(A9,'пр.взвешивания'!B6:G149,3,FALSE)</f>
        <v>29.05.92 мс</v>
      </c>
      <c r="D9" s="358" t="str">
        <f>VLOOKUP(A9,'пр.взвешивания'!B6:G120,4,FALSE)</f>
        <v>УрФО,Сведловская,Качканар,МО</v>
      </c>
      <c r="E9" s="354" t="s">
        <v>28</v>
      </c>
      <c r="F9" s="355"/>
      <c r="G9" s="354"/>
      <c r="H9" s="356"/>
      <c r="I9" s="354">
        <v>14</v>
      </c>
      <c r="J9" s="357" t="str">
        <f>VLOOKUP(I9,'пр.взвешивания'!B10:G155,2,FALSE)</f>
        <v>РЯВИНА Екатерина Александровна</v>
      </c>
      <c r="K9" s="358" t="str">
        <f>VLOOKUP(I9,'пр.взвешивания'!B10:G167,3,FALSE)</f>
        <v>30.07.87 мс</v>
      </c>
      <c r="L9" s="358" t="str">
        <f>VLOOKUP(I9,'пр.взвешивания'!B10:G186,4,FALSE)</f>
        <v>СФО, Новосибирск,МО</v>
      </c>
      <c r="M9" s="354" t="s">
        <v>28</v>
      </c>
      <c r="N9" s="355"/>
      <c r="O9" s="354"/>
      <c r="P9" s="356"/>
      <c r="Q9" s="1"/>
      <c r="R9" s="1"/>
      <c r="S9" s="1"/>
      <c r="T9" s="1"/>
    </row>
    <row r="10" spans="1:20" ht="12.75">
      <c r="A10" s="181"/>
      <c r="B10" s="351"/>
      <c r="C10" s="299"/>
      <c r="D10" s="299"/>
      <c r="E10" s="181"/>
      <c r="F10" s="347"/>
      <c r="G10" s="181"/>
      <c r="H10" s="349"/>
      <c r="I10" s="181"/>
      <c r="J10" s="351"/>
      <c r="K10" s="299"/>
      <c r="L10" s="299"/>
      <c r="M10" s="181"/>
      <c r="N10" s="347"/>
      <c r="O10" s="181"/>
      <c r="P10" s="349"/>
      <c r="Q10" s="1"/>
      <c r="R10" s="1"/>
      <c r="S10" s="1"/>
      <c r="T10" s="1"/>
    </row>
    <row r="11" spans="1:20" ht="18" customHeight="1">
      <c r="A11" s="17" t="s">
        <v>34</v>
      </c>
      <c r="B11" s="2" t="s">
        <v>14</v>
      </c>
      <c r="C11" s="5"/>
      <c r="D11" s="5"/>
      <c r="E11" s="82" t="str">
        <f>HYPERLINK('пр.взвешивания'!E3)</f>
        <v>в.к.    48        кг.</v>
      </c>
      <c r="F11" s="3"/>
      <c r="G11" s="3"/>
      <c r="H11" s="3"/>
      <c r="I11" s="17" t="s">
        <v>38</v>
      </c>
      <c r="J11" s="2" t="s">
        <v>14</v>
      </c>
      <c r="K11" s="5"/>
      <c r="L11" s="5"/>
      <c r="M11" s="82" t="str">
        <f>HYPERLINK('пр.взвешивания'!E3)</f>
        <v>в.к.    48        кг.</v>
      </c>
      <c r="N11" s="3"/>
      <c r="O11" s="3"/>
      <c r="P11" s="3"/>
      <c r="Q11" s="1"/>
      <c r="R11" s="1"/>
      <c r="S11" s="1"/>
      <c r="T11" s="1"/>
    </row>
    <row r="12" spans="1:20" ht="12.75">
      <c r="A12" s="297">
        <v>1</v>
      </c>
      <c r="B12" s="350" t="str">
        <f>VLOOKUP(A12,'пр.взвешивания'!B1:G175,2,FALSE)</f>
        <v>САЙФУЛИНА Дина Альмировна</v>
      </c>
      <c r="C12" s="352" t="str">
        <f>VLOOKUP(A12,'пр.взвешивания'!B1:G152,3,FALSE)</f>
        <v>06.08.1993 кмс</v>
      </c>
      <c r="D12" s="352" t="str">
        <f>VLOOKUP(A12,'пр.взвешивания'!B1:G123,4,FALSE)</f>
        <v>ПФО,Башкортостан,УФА,МО</v>
      </c>
      <c r="E12" s="299"/>
      <c r="F12" s="299"/>
      <c r="G12" s="303"/>
      <c r="H12" s="353"/>
      <c r="I12" s="297">
        <v>12</v>
      </c>
      <c r="J12" s="350" t="str">
        <f>VLOOKUP(I12,'пр.взвешивания'!B13:G158,2,FALSE)</f>
        <v>ДЕМИДОВА Елена Андреевна</v>
      </c>
      <c r="K12" s="352" t="str">
        <f>VLOOKUP(I12,'пр.взвешивания'!B13:G170,3,FALSE)</f>
        <v>11.01.90 мс</v>
      </c>
      <c r="L12" s="352" t="str">
        <f>VLOOKUP(I12,'пр.взвешивания'!B13:G189,4,FALSE)</f>
        <v>ЦФО,Тамбовская ,МО</v>
      </c>
      <c r="M12" s="299"/>
      <c r="N12" s="299"/>
      <c r="O12" s="303"/>
      <c r="P12" s="353"/>
      <c r="Q12" s="1"/>
      <c r="R12" s="1"/>
      <c r="S12" s="1"/>
      <c r="T12" s="1"/>
    </row>
    <row r="13" spans="1:20" ht="12.75">
      <c r="A13" s="297"/>
      <c r="B13" s="351"/>
      <c r="C13" s="299"/>
      <c r="D13" s="299"/>
      <c r="E13" s="299"/>
      <c r="F13" s="299"/>
      <c r="G13" s="303"/>
      <c r="H13" s="353"/>
      <c r="I13" s="297"/>
      <c r="J13" s="351"/>
      <c r="K13" s="299"/>
      <c r="L13" s="299"/>
      <c r="M13" s="299"/>
      <c r="N13" s="299"/>
      <c r="O13" s="303"/>
      <c r="P13" s="353"/>
      <c r="Q13" s="1"/>
      <c r="R13" s="1"/>
      <c r="S13" s="1"/>
      <c r="T13" s="1"/>
    </row>
    <row r="14" spans="1:20" ht="12.75">
      <c r="A14" s="180">
        <v>3</v>
      </c>
      <c r="B14" s="350" t="str">
        <f>VLOOKUP(A14,'пр.взвешивания'!B1:G177,2,FALSE)</f>
        <v>СКОРНЯКОВА Ксения Юрьевна</v>
      </c>
      <c r="C14" s="352" t="str">
        <f>VLOOKUP(A14,'пр.взвешивания'!B1:G154,3,FALSE)</f>
        <v>29.05.92 мс</v>
      </c>
      <c r="D14" s="352" t="str">
        <f>VLOOKUP(A14,'пр.взвешивания'!B1:G125,4,FALSE)</f>
        <v>УрФО,Сведловская,Качканар,МО</v>
      </c>
      <c r="E14" s="346"/>
      <c r="F14" s="346"/>
      <c r="G14" s="180"/>
      <c r="H14" s="348"/>
      <c r="I14" s="180">
        <v>14</v>
      </c>
      <c r="J14" s="350" t="str">
        <f>VLOOKUP(I14,'пр.взвешивания'!B15:G160,2,FALSE)</f>
        <v>РЯВИНА Екатерина Александровна</v>
      </c>
      <c r="K14" s="352" t="str">
        <f>VLOOKUP(I14,'пр.взвешивания'!B15:G172,3,FALSE)</f>
        <v>30.07.87 мс</v>
      </c>
      <c r="L14" s="352" t="str">
        <f>VLOOKUP(I14,'пр.взвешивания'!B15:G191,4,FALSE)</f>
        <v>СФО, Новосибирск,МО</v>
      </c>
      <c r="M14" s="346"/>
      <c r="N14" s="346"/>
      <c r="O14" s="180"/>
      <c r="P14" s="348"/>
      <c r="Q14" s="1"/>
      <c r="R14" s="1"/>
      <c r="S14" s="1"/>
      <c r="T14" s="1"/>
    </row>
    <row r="15" spans="1:20" ht="13.5" thickBot="1">
      <c r="A15" s="359"/>
      <c r="B15" s="360"/>
      <c r="C15" s="361"/>
      <c r="D15" s="361"/>
      <c r="E15" s="362"/>
      <c r="F15" s="362"/>
      <c r="G15" s="359"/>
      <c r="H15" s="363"/>
      <c r="I15" s="359"/>
      <c r="J15" s="360"/>
      <c r="K15" s="361"/>
      <c r="L15" s="361"/>
      <c r="M15" s="362"/>
      <c r="N15" s="362"/>
      <c r="O15" s="359"/>
      <c r="P15" s="363"/>
      <c r="Q15" s="1"/>
      <c r="R15" s="1"/>
      <c r="S15" s="1"/>
      <c r="T15" s="1"/>
    </row>
    <row r="16" spans="1:20" ht="12.75">
      <c r="A16" s="354">
        <v>2</v>
      </c>
      <c r="B16" s="357" t="str">
        <f>VLOOKUP(A16,'пр.взвешивания'!B1:G179,2,FALSE)</f>
        <v>БОНДАРЕВА Елена Борисовна</v>
      </c>
      <c r="C16" s="358" t="str">
        <f>VLOOKUP(A16,'пр.взвешивания'!B1:G156,3,FALSE)</f>
        <v>07.06.85 змс</v>
      </c>
      <c r="D16" s="358" t="str">
        <f>VLOOKUP(A16,'пр.взвешивания'!B1:G127,4,FALSE)</f>
        <v>ПФО, Дзержинск</v>
      </c>
      <c r="E16" s="354" t="s">
        <v>28</v>
      </c>
      <c r="F16" s="355"/>
      <c r="G16" s="354"/>
      <c r="H16" s="356"/>
      <c r="I16" s="354">
        <v>13</v>
      </c>
      <c r="J16" s="357" t="str">
        <f>VLOOKUP(I16,'пр.взвешивания'!B17:G162,2,FALSE)</f>
        <v>ЛЕБЕДЕВА Ксения Александровна</v>
      </c>
      <c r="K16" s="358" t="str">
        <f>VLOOKUP(I16,'пр.взвешивания'!B17:G174,3,FALSE)</f>
        <v>01.08.92 мс</v>
      </c>
      <c r="L16" s="358" t="str">
        <f>VLOOKUP(I16,'пр.взвешивания'!B17:G193,4,FALSE)</f>
        <v>ПФО,Кстово</v>
      </c>
      <c r="M16" s="354" t="s">
        <v>28</v>
      </c>
      <c r="N16" s="355"/>
      <c r="O16" s="354"/>
      <c r="P16" s="356"/>
      <c r="Q16" s="1"/>
      <c r="R16" s="1"/>
      <c r="S16" s="1"/>
      <c r="T16" s="1"/>
    </row>
    <row r="17" spans="1:20" ht="12.75">
      <c r="A17" s="181"/>
      <c r="B17" s="351"/>
      <c r="C17" s="299"/>
      <c r="D17" s="299"/>
      <c r="E17" s="181"/>
      <c r="F17" s="347"/>
      <c r="G17" s="181"/>
      <c r="H17" s="349"/>
      <c r="I17" s="181"/>
      <c r="J17" s="351"/>
      <c r="K17" s="299"/>
      <c r="L17" s="299"/>
      <c r="M17" s="181"/>
      <c r="N17" s="347"/>
      <c r="O17" s="181"/>
      <c r="P17" s="349"/>
      <c r="Q17" s="1"/>
      <c r="R17" s="1"/>
      <c r="S17" s="1"/>
      <c r="T17" s="1"/>
    </row>
    <row r="18" spans="1:20" ht="21" customHeight="1">
      <c r="A18" s="17" t="s">
        <v>34</v>
      </c>
      <c r="B18" s="2" t="s">
        <v>15</v>
      </c>
      <c r="C18" s="5"/>
      <c r="D18" s="5"/>
      <c r="E18" s="82" t="str">
        <f>HYPERLINK('пр.взвешивания'!E3)</f>
        <v>в.к.    48        кг.</v>
      </c>
      <c r="F18" s="3"/>
      <c r="G18" s="3"/>
      <c r="H18" s="3"/>
      <c r="I18" s="17" t="s">
        <v>38</v>
      </c>
      <c r="J18" s="2" t="s">
        <v>15</v>
      </c>
      <c r="K18" s="5"/>
      <c r="L18" s="5"/>
      <c r="M18" s="82" t="str">
        <f>HYPERLINK('пр.взвешивания'!E3)</f>
        <v>в.к.    48        кг.</v>
      </c>
      <c r="N18" s="3"/>
      <c r="O18" s="3"/>
      <c r="P18" s="3"/>
      <c r="Q18" s="1"/>
      <c r="R18" s="1"/>
      <c r="S18" s="1"/>
      <c r="T18" s="1"/>
    </row>
    <row r="19" spans="1:20" ht="12.75">
      <c r="A19" s="297">
        <v>3</v>
      </c>
      <c r="B19" s="350" t="str">
        <f>VLOOKUP(A19,'пр.взвешивания'!B2:G182,2,FALSE)</f>
        <v>СКОРНЯКОВА Ксения Юрьевна</v>
      </c>
      <c r="C19" s="352" t="str">
        <f>VLOOKUP(A19,'пр.взвешивания'!B2:G159,3,FALSE)</f>
        <v>29.05.92 мс</v>
      </c>
      <c r="D19" s="352" t="str">
        <f>VLOOKUP(A19,'пр.взвешивания'!B2:G130,4,FALSE)</f>
        <v>УрФО,Сведловская,Качканар,МО</v>
      </c>
      <c r="E19" s="299"/>
      <c r="F19" s="299"/>
      <c r="G19" s="297"/>
      <c r="H19" s="353"/>
      <c r="I19" s="297">
        <v>14</v>
      </c>
      <c r="J19" s="350" t="str">
        <f>VLOOKUP(I19,'пр.взвешивания'!B20:G165,2,FALSE)</f>
        <v>РЯВИНА Екатерина Александровна</v>
      </c>
      <c r="K19" s="352" t="str">
        <f>VLOOKUP(I19,'пр.взвешивания'!B20:G177,3,FALSE)</f>
        <v>30.07.87 мс</v>
      </c>
      <c r="L19" s="352" t="str">
        <f>VLOOKUP(I19,'пр.взвешивания'!B20:G196,4,FALSE)</f>
        <v>СФО, Новосибирск,МО</v>
      </c>
      <c r="M19" s="299"/>
      <c r="N19" s="299"/>
      <c r="O19" s="297"/>
      <c r="P19" s="353"/>
      <c r="Q19" s="1"/>
      <c r="R19" s="1"/>
      <c r="S19" s="1"/>
      <c r="T19" s="1"/>
    </row>
    <row r="20" spans="1:20" ht="12.75">
      <c r="A20" s="297"/>
      <c r="B20" s="351"/>
      <c r="C20" s="299"/>
      <c r="D20" s="299"/>
      <c r="E20" s="299"/>
      <c r="F20" s="299"/>
      <c r="G20" s="297"/>
      <c r="H20" s="353"/>
      <c r="I20" s="297"/>
      <c r="J20" s="351"/>
      <c r="K20" s="299"/>
      <c r="L20" s="299"/>
      <c r="M20" s="299"/>
      <c r="N20" s="299"/>
      <c r="O20" s="297"/>
      <c r="P20" s="353"/>
      <c r="Q20" s="1"/>
      <c r="R20" s="1"/>
      <c r="S20" s="1"/>
      <c r="T20" s="1"/>
    </row>
    <row r="21" spans="1:20" ht="12.75">
      <c r="A21" s="180">
        <v>2</v>
      </c>
      <c r="B21" s="350" t="str">
        <f>VLOOKUP(A21,'пр.взвешивания'!B2:G184,2,FALSE)</f>
        <v>БОНДАРЕВА Елена Борисовна</v>
      </c>
      <c r="C21" s="352" t="str">
        <f>VLOOKUP(A21,'пр.взвешивания'!B2:G161,3,FALSE)</f>
        <v>07.06.85 змс</v>
      </c>
      <c r="D21" s="352" t="str">
        <f>VLOOKUP(A21,'пр.взвешивания'!B2:G132,4,FALSE)</f>
        <v>ПФО, Дзержинск</v>
      </c>
      <c r="E21" s="346"/>
      <c r="F21" s="346"/>
      <c r="G21" s="180"/>
      <c r="H21" s="348"/>
      <c r="I21" s="180">
        <v>13</v>
      </c>
      <c r="J21" s="350" t="str">
        <f>VLOOKUP(I21,'пр.взвешивания'!B22:G167,2,FALSE)</f>
        <v>ЛЕБЕДЕВА Ксения Александровна</v>
      </c>
      <c r="K21" s="352" t="str">
        <f>VLOOKUP(I21,'пр.взвешивания'!B22:G179,3,FALSE)</f>
        <v>01.08.92 мс</v>
      </c>
      <c r="L21" s="352" t="str">
        <f>VLOOKUP(I21,'пр.взвешивания'!B22:G198,4,FALSE)</f>
        <v>ПФО,Кстово</v>
      </c>
      <c r="M21" s="346"/>
      <c r="N21" s="346"/>
      <c r="O21" s="180"/>
      <c r="P21" s="348"/>
      <c r="Q21" s="1"/>
      <c r="R21" s="1"/>
      <c r="S21" s="1"/>
      <c r="T21" s="1"/>
    </row>
    <row r="22" spans="1:20" ht="13.5" thickBot="1">
      <c r="A22" s="359"/>
      <c r="B22" s="360"/>
      <c r="C22" s="361"/>
      <c r="D22" s="361"/>
      <c r="E22" s="362"/>
      <c r="F22" s="362"/>
      <c r="G22" s="359"/>
      <c r="H22" s="363"/>
      <c r="I22" s="359"/>
      <c r="J22" s="360"/>
      <c r="K22" s="361"/>
      <c r="L22" s="361"/>
      <c r="M22" s="362"/>
      <c r="N22" s="362"/>
      <c r="O22" s="359"/>
      <c r="P22" s="363"/>
      <c r="Q22" s="1"/>
      <c r="R22" s="1"/>
      <c r="S22" s="1"/>
      <c r="T22" s="1"/>
    </row>
    <row r="23" spans="1:20" ht="12.75">
      <c r="A23" s="354">
        <v>1</v>
      </c>
      <c r="B23" s="357" t="str">
        <f>VLOOKUP(A23,'пр.взвешивания'!B2:G186,2,FALSE)</f>
        <v>САЙФУЛИНА Дина Альмировна</v>
      </c>
      <c r="C23" s="358" t="str">
        <f>VLOOKUP(A23,'пр.взвешивания'!B2:G163,3,FALSE)</f>
        <v>06.08.1993 кмс</v>
      </c>
      <c r="D23" s="358" t="str">
        <f>VLOOKUP(A23,'пр.взвешивания'!B2:G134,4,FALSE)</f>
        <v>ПФО,Башкортостан,УФА,МО</v>
      </c>
      <c r="E23" s="354" t="s">
        <v>28</v>
      </c>
      <c r="F23" s="355"/>
      <c r="G23" s="354"/>
      <c r="H23" s="356"/>
      <c r="I23" s="354">
        <v>12</v>
      </c>
      <c r="J23" s="357" t="str">
        <f>VLOOKUP(I23,'пр.взвешивания'!B24:G169,2,FALSE)</f>
        <v>ДЕМИДОВА Елена Андреевна</v>
      </c>
      <c r="K23" s="358" t="str">
        <f>VLOOKUP(I23,'пр.взвешивания'!B24:G181,3,FALSE)</f>
        <v>11.01.90 мс</v>
      </c>
      <c r="L23" s="358" t="str">
        <f>VLOOKUP(I23,'пр.взвешивания'!B24:G200,4,FALSE)</f>
        <v>ЦФО,Тамбовская ,МО</v>
      </c>
      <c r="M23" s="354" t="s">
        <v>28</v>
      </c>
      <c r="N23" s="355"/>
      <c r="O23" s="354"/>
      <c r="P23" s="356"/>
      <c r="Q23" s="1"/>
      <c r="R23" s="1"/>
      <c r="S23" s="1"/>
      <c r="T23" s="1"/>
    </row>
    <row r="24" spans="1:20" ht="12.75">
      <c r="A24" s="181"/>
      <c r="B24" s="351"/>
      <c r="C24" s="299"/>
      <c r="D24" s="299"/>
      <c r="E24" s="181"/>
      <c r="F24" s="347"/>
      <c r="G24" s="181"/>
      <c r="H24" s="349"/>
      <c r="I24" s="181"/>
      <c r="J24" s="351"/>
      <c r="K24" s="299"/>
      <c r="L24" s="299"/>
      <c r="M24" s="181"/>
      <c r="N24" s="347"/>
      <c r="O24" s="181"/>
      <c r="P24" s="349"/>
      <c r="Q24" s="1"/>
      <c r="R24" s="1"/>
      <c r="S24" s="1"/>
      <c r="T24" s="1"/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</row>
    <row r="26" spans="1:20" ht="25.5" customHeight="1">
      <c r="A26" s="17" t="s">
        <v>35</v>
      </c>
      <c r="B26" s="2" t="s">
        <v>13</v>
      </c>
      <c r="C26" s="6"/>
      <c r="D26" s="6"/>
      <c r="E26" s="82" t="str">
        <f>HYPERLINK('пр.взвешивания'!E3)</f>
        <v>в.к.    48        кг.</v>
      </c>
      <c r="F26" s="3"/>
      <c r="G26" s="3"/>
      <c r="H26" s="3"/>
      <c r="I26" s="17" t="s">
        <v>39</v>
      </c>
      <c r="J26" s="2" t="s">
        <v>13</v>
      </c>
      <c r="K26" s="2"/>
      <c r="L26" s="2"/>
      <c r="M26" s="82" t="str">
        <f>M18</f>
        <v>в.к.    48        кг.</v>
      </c>
      <c r="N26" s="2"/>
      <c r="O26" s="2"/>
      <c r="P26" s="2"/>
      <c r="Q26" s="1"/>
      <c r="R26" s="1"/>
      <c r="S26" s="1"/>
      <c r="T26" s="1"/>
    </row>
    <row r="27" spans="1:20" ht="12.75" customHeight="1">
      <c r="A27" s="297">
        <v>4</v>
      </c>
      <c r="B27" s="350" t="str">
        <f>VLOOKUP(A27,'пр.взвешивания'!B3:G197,2,FALSE)</f>
        <v>ЛАВРЕНЬТЕВА Эдера Юрьевна</v>
      </c>
      <c r="C27" s="352" t="str">
        <f>VLOOKUP(A27,'пр.взвешивания'!B3:G174,3,FALSE)</f>
        <v>09.01.95 кмс</v>
      </c>
      <c r="D27" s="352" t="str">
        <f>VLOOKUP(A27,'пр.взвешивания'!B3:G145,4,FALSE)</f>
        <v>ПФО,Чувашская,Чебоксары,МО</v>
      </c>
      <c r="E27" s="299"/>
      <c r="F27" s="299"/>
      <c r="G27" s="297"/>
      <c r="H27" s="353"/>
      <c r="I27" s="297" t="s">
        <v>0</v>
      </c>
      <c r="J27" s="297" t="s">
        <v>1</v>
      </c>
      <c r="K27" s="297" t="s">
        <v>2</v>
      </c>
      <c r="L27" s="297" t="s">
        <v>3</v>
      </c>
      <c r="M27" s="297" t="s">
        <v>9</v>
      </c>
      <c r="N27" s="297" t="s">
        <v>10</v>
      </c>
      <c r="O27" s="297" t="s">
        <v>11</v>
      </c>
      <c r="P27" s="353" t="s">
        <v>12</v>
      </c>
      <c r="Q27" s="1"/>
      <c r="R27" s="1"/>
      <c r="S27" s="1"/>
      <c r="T27" s="1"/>
    </row>
    <row r="28" spans="1:20" ht="12.75">
      <c r="A28" s="297"/>
      <c r="B28" s="351"/>
      <c r="C28" s="299"/>
      <c r="D28" s="299"/>
      <c r="E28" s="299"/>
      <c r="F28" s="299"/>
      <c r="G28" s="297"/>
      <c r="H28" s="353"/>
      <c r="I28" s="180"/>
      <c r="J28" s="180"/>
      <c r="K28" s="180"/>
      <c r="L28" s="180"/>
      <c r="M28" s="180"/>
      <c r="N28" s="180"/>
      <c r="O28" s="180"/>
      <c r="P28" s="348"/>
      <c r="Q28" s="1"/>
      <c r="R28" s="1"/>
      <c r="S28" s="1"/>
      <c r="T28" s="1"/>
    </row>
    <row r="29" spans="1:20" ht="12.75">
      <c r="A29" s="180">
        <v>5</v>
      </c>
      <c r="B29" s="350" t="str">
        <f>VLOOKUP(A29,'пр.взвешивания'!B3:G199,2,FALSE)</f>
        <v>ХРАМОВА Анастасия Игоревна</v>
      </c>
      <c r="C29" s="352" t="str">
        <f>VLOOKUP(A29,'пр.взвешивания'!B3:G176,3,FALSE)</f>
        <v>29.03.91 мс</v>
      </c>
      <c r="D29" s="352" t="str">
        <f>VLOOKUP(A29,'пр.взвешивания'!B3:G147,4,FALSE)</f>
        <v>Приморский,Владивосток,ФКиС</v>
      </c>
      <c r="E29" s="346"/>
      <c r="F29" s="346"/>
      <c r="G29" s="180"/>
      <c r="H29" s="348"/>
      <c r="I29" s="297">
        <v>15</v>
      </c>
      <c r="J29" s="350" t="str">
        <f>VLOOKUP(I29,'пр.взвешивания'!B30:G175,2,FALSE)</f>
        <v>БИКБЕРДИНА Кристина Геннадьевна</v>
      </c>
      <c r="K29" s="352" t="str">
        <f>VLOOKUP(I29,'пр.взвешивания'!B30:G187,3,FALSE)</f>
        <v>16.03.92 мс</v>
      </c>
      <c r="L29" s="352" t="str">
        <f>VLOOKUP(I29,'пр.взвешивания'!B30:G206,4,FALSE)</f>
        <v>ПФО,Кувандык,Д</v>
      </c>
      <c r="M29" s="299"/>
      <c r="N29" s="302"/>
      <c r="O29" s="303"/>
      <c r="P29" s="353"/>
      <c r="Q29" s="1"/>
      <c r="R29" s="1"/>
      <c r="S29" s="1"/>
      <c r="T29" s="1"/>
    </row>
    <row r="30" spans="1:20" ht="13.5" thickBot="1">
      <c r="A30" s="359"/>
      <c r="B30" s="360"/>
      <c r="C30" s="361"/>
      <c r="D30" s="361"/>
      <c r="E30" s="362"/>
      <c r="F30" s="362"/>
      <c r="G30" s="359"/>
      <c r="H30" s="363"/>
      <c r="I30" s="297"/>
      <c r="J30" s="351"/>
      <c r="K30" s="299"/>
      <c r="L30" s="299"/>
      <c r="M30" s="299"/>
      <c r="N30" s="299"/>
      <c r="O30" s="303"/>
      <c r="P30" s="353"/>
      <c r="Q30" s="1"/>
      <c r="R30" s="1"/>
      <c r="S30" s="1"/>
      <c r="T30" s="1"/>
    </row>
    <row r="31" spans="1:20" ht="12.75">
      <c r="A31" s="354">
        <v>6</v>
      </c>
      <c r="B31" s="357" t="str">
        <f>VLOOKUP(A31,'пр.взвешивания'!B3:G201,2,FALSE)</f>
        <v>АРСЛАНОВА Регина Галлиулловна</v>
      </c>
      <c r="C31" s="358" t="str">
        <f>VLOOKUP(A31,'пр.взвешивания'!B3:G178,3,FALSE)</f>
        <v>06.08.92 мс</v>
      </c>
      <c r="D31" s="358" t="str">
        <f>VLOOKUP(A31,'пр.взвешивания'!B3:G149,4,FALSE)</f>
        <v>ПФО,Кувандык,МО</v>
      </c>
      <c r="E31" s="354" t="s">
        <v>28</v>
      </c>
      <c r="F31" s="355"/>
      <c r="G31" s="354"/>
      <c r="H31" s="356"/>
      <c r="I31" s="180">
        <v>16</v>
      </c>
      <c r="J31" s="350" t="str">
        <f>VLOOKUP(I31,'пр.взвешивания'!B32:G177,2,FALSE)</f>
        <v>АРУТЮНЯН Гаянэ Вагинаковна</v>
      </c>
      <c r="K31" s="352" t="str">
        <f>VLOOKUP(I31,'пр.взвешивания'!B32:G189,3,FALSE)</f>
        <v>27.06.84 мсмк</v>
      </c>
      <c r="L31" s="352" t="str">
        <f>VLOOKUP(I31,'пр.взвешивания'!B32:G208,4,FALSE)</f>
        <v>М,Москва,МКС</v>
      </c>
      <c r="M31" s="346"/>
      <c r="N31" s="346"/>
      <c r="O31" s="180"/>
      <c r="P31" s="348"/>
      <c r="Q31" s="1"/>
      <c r="R31" s="1"/>
      <c r="S31" s="1"/>
      <c r="T31" s="1"/>
    </row>
    <row r="32" spans="1:20" ht="12.75">
      <c r="A32" s="181"/>
      <c r="B32" s="351"/>
      <c r="C32" s="299"/>
      <c r="D32" s="299"/>
      <c r="E32" s="181"/>
      <c r="F32" s="347"/>
      <c r="G32" s="181"/>
      <c r="H32" s="349"/>
      <c r="I32" s="181"/>
      <c r="J32" s="351"/>
      <c r="K32" s="299"/>
      <c r="L32" s="299"/>
      <c r="M32" s="347"/>
      <c r="N32" s="347"/>
      <c r="O32" s="181"/>
      <c r="P32" s="349"/>
      <c r="Q32" s="1"/>
      <c r="R32" s="1"/>
      <c r="S32" s="1"/>
      <c r="T32" s="1"/>
    </row>
    <row r="33" spans="1:20" ht="27" customHeight="1">
      <c r="A33" s="17" t="s">
        <v>35</v>
      </c>
      <c r="B33" s="2" t="s">
        <v>14</v>
      </c>
      <c r="C33" s="6"/>
      <c r="D33" s="6"/>
      <c r="E33" s="82" t="str">
        <f>HYPERLINK('пр.взвешивания'!E3)</f>
        <v>в.к.    48        кг.</v>
      </c>
      <c r="F33" s="3"/>
      <c r="G33" s="3"/>
      <c r="H33" s="3"/>
      <c r="I33" s="17" t="s">
        <v>40</v>
      </c>
      <c r="J33" s="2" t="s">
        <v>13</v>
      </c>
      <c r="K33" s="6"/>
      <c r="L33" s="6"/>
      <c r="M33" s="82" t="str">
        <f>HYPERLINK('пр.взвешивания'!E3)</f>
        <v>в.к.    48        кг.</v>
      </c>
      <c r="N33" s="3"/>
      <c r="O33" s="3"/>
      <c r="P33" s="3"/>
      <c r="Q33" s="1"/>
      <c r="R33" s="1"/>
      <c r="S33" s="1"/>
      <c r="T33" s="1"/>
    </row>
    <row r="34" spans="1:20" ht="12.75">
      <c r="A34" s="297">
        <v>4</v>
      </c>
      <c r="B34" s="350" t="str">
        <f>VLOOKUP(A34,'пр.взвешивания'!B4:G204,2,FALSE)</f>
        <v>ЛАВРЕНЬТЕВА Эдера Юрьевна</v>
      </c>
      <c r="C34" s="352" t="str">
        <f>VLOOKUP(A34,'пр.взвешивания'!B4:G181,3,FALSE)</f>
        <v>09.01.95 кмс</v>
      </c>
      <c r="D34" s="352" t="str">
        <f>VLOOKUP(A34,'пр.взвешивания'!B4:G152,4,FALSE)</f>
        <v>ПФО,Чувашская,Чебоксары,МО</v>
      </c>
      <c r="E34" s="299"/>
      <c r="F34" s="299"/>
      <c r="G34" s="297"/>
      <c r="H34" s="353"/>
      <c r="I34" s="297">
        <v>17</v>
      </c>
      <c r="J34" s="350" t="str">
        <f>VLOOKUP(I34,'пр.взвешивания'!B35:G180,2,FALSE)</f>
        <v>БОРИСОВА Зинаида Петровна</v>
      </c>
      <c r="K34" s="352" t="str">
        <f>VLOOKUP(I34,'пр.взвешивания'!B35:G192,3,FALSE)</f>
        <v>28.08.82 мсмк</v>
      </c>
      <c r="L34" s="352" t="str">
        <f>VLOOKUP(I34,'пр.взвешивания'!B35:G211,4,FALSE)</f>
        <v>ЦФО,Брянская,ЛОК</v>
      </c>
      <c r="M34" s="299"/>
      <c r="N34" s="299"/>
      <c r="O34" s="297"/>
      <c r="P34" s="353"/>
      <c r="Q34" s="1"/>
      <c r="R34" s="1"/>
      <c r="S34" s="1"/>
      <c r="T34" s="1"/>
    </row>
    <row r="35" spans="1:20" ht="12.75">
      <c r="A35" s="297"/>
      <c r="B35" s="351"/>
      <c r="C35" s="299"/>
      <c r="D35" s="299"/>
      <c r="E35" s="299"/>
      <c r="F35" s="299"/>
      <c r="G35" s="297"/>
      <c r="H35" s="353"/>
      <c r="I35" s="297"/>
      <c r="J35" s="351"/>
      <c r="K35" s="299"/>
      <c r="L35" s="299"/>
      <c r="M35" s="299"/>
      <c r="N35" s="299"/>
      <c r="O35" s="297"/>
      <c r="P35" s="353"/>
      <c r="Q35" s="1"/>
      <c r="R35" s="1"/>
      <c r="S35" s="1"/>
      <c r="T35" s="1"/>
    </row>
    <row r="36" spans="1:20" ht="12.75">
      <c r="A36" s="180">
        <v>6</v>
      </c>
      <c r="B36" s="350" t="str">
        <f>VLOOKUP(A36,'пр.взвешивания'!B4:G206,2,FALSE)</f>
        <v>АРСЛАНОВА Регина Галлиулловна</v>
      </c>
      <c r="C36" s="352" t="str">
        <f>VLOOKUP(A36,'пр.взвешивания'!B4:G183,3,FALSE)</f>
        <v>06.08.92 мс</v>
      </c>
      <c r="D36" s="352" t="str">
        <f>VLOOKUP(A36,'пр.взвешивания'!B4:G154,4,FALSE)</f>
        <v>ПФО,Кувандык,МО</v>
      </c>
      <c r="E36" s="346"/>
      <c r="F36" s="346"/>
      <c r="G36" s="180"/>
      <c r="H36" s="348"/>
      <c r="I36" s="180">
        <v>18</v>
      </c>
      <c r="J36" s="350" t="str">
        <f>VLOOKUP(I36,'пр.взвешивания'!B37:G182,2,FALSE)</f>
        <v>ТАРАСОВА Ольга Юрьевна</v>
      </c>
      <c r="K36" s="352" t="str">
        <f>VLOOKUP(I36,'пр.взвешивания'!B37:G194,3,FALSE)</f>
        <v>25.08.83 мс</v>
      </c>
      <c r="L36" s="352" t="str">
        <f>VLOOKUP(I36,'пр.взвешивания'!B37:G213,4,FALSE)</f>
        <v>М,Москва,МКС</v>
      </c>
      <c r="M36" s="346"/>
      <c r="N36" s="346"/>
      <c r="O36" s="180"/>
      <c r="P36" s="348"/>
      <c r="Q36" s="1"/>
      <c r="R36" s="1"/>
      <c r="S36" s="1"/>
      <c r="T36" s="1"/>
    </row>
    <row r="37" spans="1:20" ht="13.5" thickBot="1">
      <c r="A37" s="359"/>
      <c r="B37" s="360"/>
      <c r="C37" s="361"/>
      <c r="D37" s="361"/>
      <c r="E37" s="362"/>
      <c r="F37" s="362"/>
      <c r="G37" s="359"/>
      <c r="H37" s="363"/>
      <c r="I37" s="359"/>
      <c r="J37" s="360"/>
      <c r="K37" s="361"/>
      <c r="L37" s="361"/>
      <c r="M37" s="362"/>
      <c r="N37" s="362"/>
      <c r="O37" s="359"/>
      <c r="P37" s="363"/>
      <c r="Q37" s="1"/>
      <c r="R37" s="1"/>
      <c r="S37" s="1"/>
      <c r="T37" s="1"/>
    </row>
    <row r="38" spans="1:20" ht="12.75">
      <c r="A38" s="354">
        <v>5</v>
      </c>
      <c r="B38" s="357" t="str">
        <f>VLOOKUP(A38,'пр.взвешивания'!B4:G208,2,FALSE)</f>
        <v>ХРАМОВА Анастасия Игоревна</v>
      </c>
      <c r="C38" s="358" t="str">
        <f>VLOOKUP(A38,'пр.взвешивания'!B4:G185,3,FALSE)</f>
        <v>29.03.91 мс</v>
      </c>
      <c r="D38" s="358" t="str">
        <f>VLOOKUP(A38,'пр.взвешивания'!B4:G156,4,FALSE)</f>
        <v>Приморский,Владивосток,ФКиС</v>
      </c>
      <c r="E38" s="354" t="s">
        <v>28</v>
      </c>
      <c r="F38" s="355"/>
      <c r="G38" s="354"/>
      <c r="H38" s="356"/>
      <c r="I38" s="354">
        <v>19</v>
      </c>
      <c r="J38" s="357" t="str">
        <f>VLOOKUP(I38,'пр.взвешивания'!B39:G184,2,FALSE)</f>
        <v>ТАБИТУЕВА Наталья Владимировна</v>
      </c>
      <c r="K38" s="358" t="str">
        <f>VLOOKUP(I38,'пр.взвешивания'!B39:G196,3,FALSE)</f>
        <v>01.03.92 кмс</v>
      </c>
      <c r="L38" s="358" t="str">
        <f>VLOOKUP(I38,'пр.взвешивания'!B39:G215,4,FALSE)</f>
        <v>СФО,Иркутская, Ангарск,РС</v>
      </c>
      <c r="M38" s="354" t="s">
        <v>28</v>
      </c>
      <c r="N38" s="355"/>
      <c r="O38" s="354"/>
      <c r="P38" s="356"/>
      <c r="Q38" s="1"/>
      <c r="R38" s="1"/>
      <c r="S38" s="1"/>
      <c r="T38" s="1"/>
    </row>
    <row r="39" spans="1:20" ht="12.75">
      <c r="A39" s="181"/>
      <c r="B39" s="351"/>
      <c r="C39" s="299"/>
      <c r="D39" s="299"/>
      <c r="E39" s="181"/>
      <c r="F39" s="347"/>
      <c r="G39" s="181"/>
      <c r="H39" s="349"/>
      <c r="I39" s="181"/>
      <c r="J39" s="351"/>
      <c r="K39" s="299"/>
      <c r="L39" s="299"/>
      <c r="M39" s="181"/>
      <c r="N39" s="347"/>
      <c r="O39" s="181"/>
      <c r="P39" s="349"/>
      <c r="Q39" s="1"/>
      <c r="R39" s="1"/>
      <c r="S39" s="1"/>
      <c r="T39" s="1"/>
    </row>
    <row r="40" spans="1:20" ht="29.25" customHeight="1">
      <c r="A40" s="17" t="s">
        <v>35</v>
      </c>
      <c r="B40" s="2" t="s">
        <v>15</v>
      </c>
      <c r="C40" s="6"/>
      <c r="D40" s="6"/>
      <c r="E40" s="82" t="str">
        <f>HYPERLINK('пр.взвешивания'!E3)</f>
        <v>в.к.    48        кг.</v>
      </c>
      <c r="F40" s="3"/>
      <c r="G40" s="3"/>
      <c r="H40" s="3"/>
      <c r="I40" s="17" t="s">
        <v>40</v>
      </c>
      <c r="J40" s="2" t="s">
        <v>14</v>
      </c>
      <c r="K40" s="6"/>
      <c r="L40" s="6"/>
      <c r="M40" s="82" t="str">
        <f>HYPERLINK('пр.взвешивания'!E3)</f>
        <v>в.к.    48        кг.</v>
      </c>
      <c r="N40" s="3"/>
      <c r="O40" s="3"/>
      <c r="P40" s="3"/>
      <c r="Q40" s="1"/>
      <c r="R40" s="1"/>
      <c r="S40" s="1"/>
      <c r="T40" s="1"/>
    </row>
    <row r="41" spans="1:20" ht="12.75">
      <c r="A41" s="297">
        <v>6</v>
      </c>
      <c r="B41" s="350" t="str">
        <f>VLOOKUP(A41,'пр.взвешивания'!B4:G211,2,FALSE)</f>
        <v>АРСЛАНОВА Регина Галлиулловна</v>
      </c>
      <c r="C41" s="352" t="str">
        <f>VLOOKUP(A41,'пр.взвешивания'!B4:G188,3,FALSE)</f>
        <v>06.08.92 мс</v>
      </c>
      <c r="D41" s="352" t="str">
        <f>VLOOKUP(A41,'пр.взвешивания'!B4:G159,4,FALSE)</f>
        <v>ПФО,Кувандык,МО</v>
      </c>
      <c r="E41" s="299"/>
      <c r="F41" s="299"/>
      <c r="G41" s="297"/>
      <c r="H41" s="353"/>
      <c r="I41" s="297">
        <v>17</v>
      </c>
      <c r="J41" s="350" t="str">
        <f>VLOOKUP(I41,'пр.взвешивания'!B2:G187,2,FALSE)</f>
        <v>БОРИСОВА Зинаида Петровна</v>
      </c>
      <c r="K41" s="352" t="str">
        <f>VLOOKUP(I41,'пр.взвешивания'!B2:G199,3,FALSE)</f>
        <v>28.08.82 мсмк</v>
      </c>
      <c r="L41" s="352" t="str">
        <f>VLOOKUP(I41,'пр.взвешивания'!B2:G218,4,FALSE)</f>
        <v>ЦФО,Брянская,ЛОК</v>
      </c>
      <c r="M41" s="299"/>
      <c r="N41" s="299"/>
      <c r="O41" s="297"/>
      <c r="P41" s="353"/>
      <c r="Q41" s="1"/>
      <c r="R41" s="1"/>
      <c r="S41" s="1"/>
      <c r="T41" s="1"/>
    </row>
    <row r="42" spans="1:20" ht="12.75">
      <c r="A42" s="297"/>
      <c r="B42" s="351"/>
      <c r="C42" s="299"/>
      <c r="D42" s="299"/>
      <c r="E42" s="299"/>
      <c r="F42" s="299"/>
      <c r="G42" s="297"/>
      <c r="H42" s="353"/>
      <c r="I42" s="297"/>
      <c r="J42" s="351"/>
      <c r="K42" s="299"/>
      <c r="L42" s="299"/>
      <c r="M42" s="299"/>
      <c r="N42" s="299"/>
      <c r="O42" s="297"/>
      <c r="P42" s="353"/>
      <c r="Q42" s="1"/>
      <c r="R42" s="1"/>
      <c r="S42" s="1"/>
      <c r="T42" s="1"/>
    </row>
    <row r="43" spans="1:20" ht="12.75">
      <c r="A43" s="180">
        <v>5</v>
      </c>
      <c r="B43" s="350" t="str">
        <f>VLOOKUP(A43,'пр.взвешивания'!B4:G213,2,FALSE)</f>
        <v>ХРАМОВА Анастасия Игоревна</v>
      </c>
      <c r="C43" s="352" t="str">
        <f>VLOOKUP(A43,'пр.взвешивания'!B4:G190,3,FALSE)</f>
        <v>29.03.91 мс</v>
      </c>
      <c r="D43" s="352" t="str">
        <f>VLOOKUP(A43,'пр.взвешивания'!B4:G161,4,FALSE)</f>
        <v>Приморский,Владивосток,ФКиС</v>
      </c>
      <c r="E43" s="346"/>
      <c r="F43" s="346"/>
      <c r="G43" s="180"/>
      <c r="H43" s="348"/>
      <c r="I43" s="180">
        <v>19</v>
      </c>
      <c r="J43" s="350" t="str">
        <f>VLOOKUP(I43,'пр.взвешивания'!B4:G189,2,FALSE)</f>
        <v>ТАБИТУЕВА Наталья Владимировна</v>
      </c>
      <c r="K43" s="352" t="str">
        <f>VLOOKUP(I43,'пр.взвешивания'!B4:G201,3,FALSE)</f>
        <v>01.03.92 кмс</v>
      </c>
      <c r="L43" s="352" t="str">
        <f>VLOOKUP(I43,'пр.взвешивания'!B4:G220,4,FALSE)</f>
        <v>СФО,Иркутская, Ангарск,РС</v>
      </c>
      <c r="M43" s="346"/>
      <c r="N43" s="346"/>
      <c r="O43" s="180"/>
      <c r="P43" s="348"/>
      <c r="Q43" s="1"/>
      <c r="R43" s="1"/>
      <c r="S43" s="1"/>
      <c r="T43" s="1"/>
    </row>
    <row r="44" spans="1:20" ht="13.5" thickBot="1">
      <c r="A44" s="359"/>
      <c r="B44" s="360"/>
      <c r="C44" s="361"/>
      <c r="D44" s="361"/>
      <c r="E44" s="362"/>
      <c r="F44" s="362"/>
      <c r="G44" s="359"/>
      <c r="H44" s="363"/>
      <c r="I44" s="359"/>
      <c r="J44" s="360"/>
      <c r="K44" s="361"/>
      <c r="L44" s="361"/>
      <c r="M44" s="362"/>
      <c r="N44" s="362"/>
      <c r="O44" s="359"/>
      <c r="P44" s="363"/>
      <c r="Q44" s="1"/>
      <c r="R44" s="1"/>
      <c r="S44" s="1"/>
      <c r="T44" s="1"/>
    </row>
    <row r="45" spans="1:20" ht="12.75">
      <c r="A45" s="354">
        <v>4</v>
      </c>
      <c r="B45" s="357" t="str">
        <f>VLOOKUP(A45,'пр.взвешивания'!B4:G215,2,FALSE)</f>
        <v>ЛАВРЕНЬТЕВА Эдера Юрьевна</v>
      </c>
      <c r="C45" s="358" t="str">
        <f>VLOOKUP(A45,'пр.взвешивания'!B4:G192,3,FALSE)</f>
        <v>09.01.95 кмс</v>
      </c>
      <c r="D45" s="358" t="str">
        <f>VLOOKUP(A45,'пр.взвешивания'!B4:G163,4,FALSE)</f>
        <v>ПФО,Чувашская,Чебоксары,МО</v>
      </c>
      <c r="E45" s="354" t="s">
        <v>28</v>
      </c>
      <c r="F45" s="355"/>
      <c r="G45" s="354"/>
      <c r="H45" s="356"/>
      <c r="I45" s="354">
        <v>18</v>
      </c>
      <c r="J45" s="357" t="str">
        <f>VLOOKUP(I45,'пр.взвешивания'!B6:G191,2,FALSE)</f>
        <v>ТАРАСОВА Ольга Юрьевна</v>
      </c>
      <c r="K45" s="358" t="str">
        <f>VLOOKUP(I45,'пр.взвешивания'!B6:G203,3,FALSE)</f>
        <v>25.08.83 мс</v>
      </c>
      <c r="L45" s="358" t="str">
        <f>VLOOKUP(I45,'пр.взвешивания'!B4:G222,4,FALSE)</f>
        <v>М,Москва,МКС</v>
      </c>
      <c r="M45" s="354" t="s">
        <v>28</v>
      </c>
      <c r="N45" s="355"/>
      <c r="O45" s="354"/>
      <c r="P45" s="356"/>
      <c r="Q45" s="1"/>
      <c r="R45" s="1"/>
      <c r="S45" s="1"/>
      <c r="T45" s="1"/>
    </row>
    <row r="46" spans="1:20" ht="12.75">
      <c r="A46" s="181"/>
      <c r="B46" s="351"/>
      <c r="C46" s="299"/>
      <c r="D46" s="299"/>
      <c r="E46" s="181"/>
      <c r="F46" s="347"/>
      <c r="G46" s="181"/>
      <c r="H46" s="349"/>
      <c r="I46" s="181"/>
      <c r="J46" s="351"/>
      <c r="K46" s="299"/>
      <c r="L46" s="299"/>
      <c r="M46" s="181"/>
      <c r="N46" s="347"/>
      <c r="O46" s="181"/>
      <c r="P46" s="349"/>
      <c r="Q46" s="1"/>
      <c r="R46" s="1"/>
      <c r="S46" s="1"/>
      <c r="T46" s="1"/>
    </row>
    <row r="47" spans="1:20" ht="24" customHeight="1">
      <c r="A47" s="17" t="s">
        <v>36</v>
      </c>
      <c r="B47" s="2" t="s">
        <v>13</v>
      </c>
      <c r="C47" s="6"/>
      <c r="D47" s="6"/>
      <c r="E47" s="82" t="str">
        <f>E40</f>
        <v>в.к.    48        кг.</v>
      </c>
      <c r="F47" s="3"/>
      <c r="G47" s="3"/>
      <c r="H47" s="3"/>
      <c r="I47" s="17" t="s">
        <v>40</v>
      </c>
      <c r="J47" s="2" t="s">
        <v>15</v>
      </c>
      <c r="K47" s="6"/>
      <c r="L47" s="6"/>
      <c r="M47" s="82" t="str">
        <f>HYPERLINK('пр.взвешивания'!E3)</f>
        <v>в.к.    48        кг.</v>
      </c>
      <c r="N47" s="3"/>
      <c r="O47" s="3"/>
      <c r="P47" s="3"/>
      <c r="Q47" s="1"/>
      <c r="R47" s="1"/>
      <c r="S47" s="1"/>
      <c r="T47" s="1"/>
    </row>
    <row r="48" spans="1:20" ht="12" customHeight="1">
      <c r="A48" s="297">
        <v>7</v>
      </c>
      <c r="B48" s="350" t="str">
        <f>VLOOKUP(A48,'пр.взвешивания'!B2:G218,2,FALSE)</f>
        <v>РУКАВИЦИНА Инна Сергеевна</v>
      </c>
      <c r="C48" s="352" t="str">
        <f>VLOOKUP(A48,'пр.взвешивания'!B4:G195,3,FALSE)</f>
        <v>28.02.95 кмс</v>
      </c>
      <c r="D48" s="352" t="str">
        <f>VLOOKUP(A48,'пр.взвешивания'!B4:G166,4,FALSE)</f>
        <v>ЮФО,Краснодарский,МО</v>
      </c>
      <c r="E48" s="299"/>
      <c r="F48" s="299"/>
      <c r="G48" s="297"/>
      <c r="H48" s="353"/>
      <c r="I48" s="297">
        <v>19</v>
      </c>
      <c r="J48" s="350" t="str">
        <f>VLOOKUP(I48,'пр.взвешивания'!B4:G194,2,FALSE)</f>
        <v>ТАБИТУЕВА Наталья Владимировна</v>
      </c>
      <c r="K48" s="352" t="str">
        <f>VLOOKUP(I48,'пр.взвешивания'!B4:G206,3,FALSE)</f>
        <v>01.03.92 кмс</v>
      </c>
      <c r="L48" s="352" t="str">
        <f>VLOOKUP(I48,'пр.взвешивания'!B4:G225,4,FALSE)</f>
        <v>СФО,Иркутская, Ангарск,РС</v>
      </c>
      <c r="M48" s="299"/>
      <c r="N48" s="299"/>
      <c r="O48" s="297"/>
      <c r="P48" s="353"/>
      <c r="Q48" s="1"/>
      <c r="R48" s="1"/>
      <c r="S48" s="1"/>
      <c r="T48" s="1"/>
    </row>
    <row r="49" spans="1:20" ht="12" customHeight="1">
      <c r="A49" s="297"/>
      <c r="B49" s="351"/>
      <c r="C49" s="299"/>
      <c r="D49" s="299"/>
      <c r="E49" s="299"/>
      <c r="F49" s="299"/>
      <c r="G49" s="297"/>
      <c r="H49" s="353"/>
      <c r="I49" s="297"/>
      <c r="J49" s="351"/>
      <c r="K49" s="299"/>
      <c r="L49" s="299"/>
      <c r="M49" s="299"/>
      <c r="N49" s="299"/>
      <c r="O49" s="297"/>
      <c r="P49" s="353"/>
      <c r="Q49" s="1"/>
      <c r="R49" s="1"/>
      <c r="S49" s="1"/>
      <c r="T49" s="1"/>
    </row>
    <row r="50" spans="1:20" ht="12" customHeight="1">
      <c r="A50" s="180">
        <v>8</v>
      </c>
      <c r="B50" s="350" t="str">
        <f>VLOOKUP(A50,'пр.взвешивания'!B4:G220,2,FALSE)</f>
        <v>НИКОЛАЕВА Анастасия Сергеевна</v>
      </c>
      <c r="C50" s="352" t="str">
        <f>VLOOKUP(A50,'пр.взвешивания'!B4:G197,3,FALSE)</f>
        <v>30.12.91 мс</v>
      </c>
      <c r="D50" s="352" t="str">
        <f>VLOOKUP(A50,'пр.взвешивания'!B4:G168,4,FALSE)</f>
        <v>ЦФО, Тульская,Тула</v>
      </c>
      <c r="E50" s="346"/>
      <c r="F50" s="346"/>
      <c r="G50" s="180"/>
      <c r="H50" s="348"/>
      <c r="I50" s="180">
        <v>18</v>
      </c>
      <c r="J50" s="350" t="str">
        <f>VLOOKUP(I50,'пр.взвешивания'!B5:G196,2,FALSE)</f>
        <v>ТАРАСОВА Ольга Юрьевна</v>
      </c>
      <c r="K50" s="352" t="str">
        <f>VLOOKUP(I50,'пр.взвешивания'!B1:G208,3,FALSE)</f>
        <v>25.08.83 мс</v>
      </c>
      <c r="L50" s="352" t="str">
        <f>VLOOKUP(I50,'пр.взвешивания'!B5:G227,4,FALSE)</f>
        <v>М,Москва,МКС</v>
      </c>
      <c r="M50" s="346"/>
      <c r="N50" s="346"/>
      <c r="O50" s="180"/>
      <c r="P50" s="348"/>
      <c r="Q50" s="1"/>
      <c r="R50" s="1"/>
      <c r="S50" s="1"/>
      <c r="T50" s="1"/>
    </row>
    <row r="51" spans="1:20" ht="12" customHeight="1" thickBot="1">
      <c r="A51" s="359"/>
      <c r="B51" s="360"/>
      <c r="C51" s="361"/>
      <c r="D51" s="361"/>
      <c r="E51" s="362"/>
      <c r="F51" s="362"/>
      <c r="G51" s="359"/>
      <c r="H51" s="363"/>
      <c r="I51" s="359"/>
      <c r="J51" s="360"/>
      <c r="K51" s="361"/>
      <c r="L51" s="361"/>
      <c r="M51" s="362"/>
      <c r="N51" s="362"/>
      <c r="O51" s="359"/>
      <c r="P51" s="363"/>
      <c r="Q51" s="1"/>
      <c r="R51" s="1"/>
      <c r="S51" s="1"/>
      <c r="T51" s="1"/>
    </row>
    <row r="52" spans="1:20" ht="12" customHeight="1">
      <c r="A52" s="354">
        <v>9</v>
      </c>
      <c r="B52" s="357" t="str">
        <f>VLOOKUP(A52,'пр.взвешивания'!B4:G222,2,FALSE)</f>
        <v>ЦАТУРЯН Шогик Арутюновна</v>
      </c>
      <c r="C52" s="358" t="str">
        <f>VLOOKUP(A52,'пр.взвешивания'!B4:G199,3,FALSE)</f>
        <v>27.08.84 мс</v>
      </c>
      <c r="D52" s="358" t="str">
        <f>VLOOKUP(A52,'пр.взвешивания'!B4:G170,4,FALSE)</f>
        <v>М,Москва,МКС</v>
      </c>
      <c r="E52" s="354" t="s">
        <v>28</v>
      </c>
      <c r="F52" s="355"/>
      <c r="G52" s="354"/>
      <c r="H52" s="356"/>
      <c r="I52" s="354">
        <v>17</v>
      </c>
      <c r="J52" s="357" t="str">
        <f>VLOOKUP(I52,'пр.взвешивания'!B5:G198,2,FALSE)</f>
        <v>БОРИСОВА Зинаида Петровна</v>
      </c>
      <c r="K52" s="358" t="str">
        <f>VLOOKUP(I52,'пр.взвешивания'!B5:G210,3,FALSE)</f>
        <v>28.08.82 мсмк</v>
      </c>
      <c r="L52" s="358" t="str">
        <f>VLOOKUP(I52,'пр.взвешивания'!B5:G229,4,FALSE)</f>
        <v>ЦФО,Брянская,ЛОК</v>
      </c>
      <c r="M52" s="354" t="s">
        <v>28</v>
      </c>
      <c r="N52" s="355"/>
      <c r="O52" s="354"/>
      <c r="P52" s="356"/>
      <c r="Q52" s="1"/>
      <c r="R52" s="1"/>
      <c r="S52" s="1"/>
      <c r="T52" s="1"/>
    </row>
    <row r="53" spans="1:20" ht="12" customHeight="1">
      <c r="A53" s="181"/>
      <c r="B53" s="351"/>
      <c r="C53" s="299"/>
      <c r="D53" s="299"/>
      <c r="E53" s="181"/>
      <c r="F53" s="347"/>
      <c r="G53" s="181"/>
      <c r="H53" s="349"/>
      <c r="I53" s="181"/>
      <c r="J53" s="351"/>
      <c r="K53" s="299"/>
      <c r="L53" s="299"/>
      <c r="M53" s="181"/>
      <c r="N53" s="347"/>
      <c r="O53" s="181"/>
      <c r="P53" s="349"/>
      <c r="Q53" s="1"/>
      <c r="R53" s="1"/>
      <c r="S53" s="1"/>
      <c r="T53" s="1"/>
    </row>
    <row r="54" spans="1:20" ht="19.5" customHeight="1">
      <c r="A54" s="17" t="s">
        <v>36</v>
      </c>
      <c r="B54" s="2" t="s">
        <v>14</v>
      </c>
      <c r="C54" s="6"/>
      <c r="D54" s="6"/>
      <c r="E54" s="82" t="str">
        <f>E47</f>
        <v>в.к.    48        кг.</v>
      </c>
      <c r="F54" s="3"/>
      <c r="G54" s="3"/>
      <c r="H54" s="3"/>
      <c r="I54" s="17" t="s">
        <v>41</v>
      </c>
      <c r="J54" s="2" t="s">
        <v>13</v>
      </c>
      <c r="K54" s="2"/>
      <c r="L54" s="2"/>
      <c r="M54" s="82" t="str">
        <f>HYPERLINK('пр.взвешивания'!E3)</f>
        <v>в.к.    48        кг.</v>
      </c>
      <c r="N54" s="2"/>
      <c r="O54" s="2"/>
      <c r="P54" s="2"/>
      <c r="Q54" s="1"/>
      <c r="R54" s="1"/>
      <c r="S54" s="1"/>
      <c r="T54" s="1"/>
    </row>
    <row r="55" spans="1:20" ht="22.5" customHeight="1">
      <c r="A55" s="297">
        <v>7</v>
      </c>
      <c r="B55" s="350" t="str">
        <f>VLOOKUP(A55,'пр.взвешивания'!B2:G225,2,FALSE)</f>
        <v>РУКАВИЦИНА Инна Сергеевна</v>
      </c>
      <c r="C55" s="352" t="str">
        <f>VLOOKUP(A55,'пр.взвешивания'!B5:G202,3,FALSE)</f>
        <v>28.02.95 кмс</v>
      </c>
      <c r="D55" s="352" t="str">
        <f>VLOOKUP(A55,'пр.взвешивания'!B5:G173,4,FALSE)</f>
        <v>ЮФО,Краснодарский,МО</v>
      </c>
      <c r="E55" s="299"/>
      <c r="F55" s="299"/>
      <c r="G55" s="297"/>
      <c r="H55" s="353"/>
      <c r="I55" s="297" t="s">
        <v>0</v>
      </c>
      <c r="J55" s="297" t="s">
        <v>1</v>
      </c>
      <c r="K55" s="297" t="s">
        <v>2</v>
      </c>
      <c r="L55" s="297" t="s">
        <v>3</v>
      </c>
      <c r="M55" s="297" t="s">
        <v>9</v>
      </c>
      <c r="N55" s="297" t="s">
        <v>10</v>
      </c>
      <c r="O55" s="297" t="s">
        <v>11</v>
      </c>
      <c r="P55" s="353" t="s">
        <v>12</v>
      </c>
      <c r="Q55" s="1"/>
      <c r="R55" s="1"/>
      <c r="S55" s="1"/>
      <c r="T55" s="1"/>
    </row>
    <row r="56" spans="1:20" ht="12" customHeight="1">
      <c r="A56" s="297"/>
      <c r="B56" s="351"/>
      <c r="C56" s="299"/>
      <c r="D56" s="299"/>
      <c r="E56" s="299"/>
      <c r="F56" s="299"/>
      <c r="G56" s="297"/>
      <c r="H56" s="353"/>
      <c r="I56" s="180"/>
      <c r="J56" s="180"/>
      <c r="K56" s="180"/>
      <c r="L56" s="180"/>
      <c r="M56" s="180"/>
      <c r="N56" s="180"/>
      <c r="O56" s="180"/>
      <c r="P56" s="348"/>
      <c r="Q56" s="1"/>
      <c r="R56" s="1"/>
      <c r="S56" s="1"/>
      <c r="T56" s="1"/>
    </row>
    <row r="57" spans="1:20" ht="12" customHeight="1">
      <c r="A57" s="180">
        <v>9</v>
      </c>
      <c r="B57" s="350" t="str">
        <f>VLOOKUP(A57,'пр.взвешивания'!B2:G227,2,FALSE)</f>
        <v>ЦАТУРЯН Шогик Арутюновна</v>
      </c>
      <c r="C57" s="352" t="str">
        <f>VLOOKUP(A57,'пр.взвешивания'!B5:G204,3,FALSE)</f>
        <v>27.08.84 мс</v>
      </c>
      <c r="D57" s="352" t="str">
        <f>VLOOKUP(A57,'пр.взвешивания'!B5:G175,4,FALSE)</f>
        <v>М,Москва,МКС</v>
      </c>
      <c r="E57" s="346"/>
      <c r="F57" s="346"/>
      <c r="G57" s="180"/>
      <c r="H57" s="348"/>
      <c r="I57" s="297">
        <v>20</v>
      </c>
      <c r="J57" s="350" t="str">
        <f>VLOOKUP(I57,'пр.взвешивания'!B5:G203,2,FALSE)</f>
        <v>ФЕДОТОВА Ирина Ильинична</v>
      </c>
      <c r="K57" s="352" t="str">
        <f>VLOOKUP(I57,'пр.взвешивания'!B5:G215,3,FALSE)</f>
        <v>01.03.87 мс</v>
      </c>
      <c r="L57" s="352" t="str">
        <f>VLOOKUP(I57,'пр.взвешивания'!B5:G234,4,FALSE)</f>
        <v>СФО,Бурятия,МО</v>
      </c>
      <c r="M57" s="299"/>
      <c r="N57" s="299"/>
      <c r="O57" s="297"/>
      <c r="P57" s="353"/>
      <c r="Q57" s="1"/>
      <c r="R57" s="1"/>
      <c r="S57" s="1"/>
      <c r="T57" s="1"/>
    </row>
    <row r="58" spans="1:20" ht="12" customHeight="1" thickBot="1">
      <c r="A58" s="359"/>
      <c r="B58" s="360"/>
      <c r="C58" s="361"/>
      <c r="D58" s="361"/>
      <c r="E58" s="362"/>
      <c r="F58" s="362"/>
      <c r="G58" s="359"/>
      <c r="H58" s="363"/>
      <c r="I58" s="297"/>
      <c r="J58" s="351"/>
      <c r="K58" s="299"/>
      <c r="L58" s="299"/>
      <c r="M58" s="299"/>
      <c r="N58" s="299"/>
      <c r="O58" s="297"/>
      <c r="P58" s="353"/>
      <c r="Q58" s="1"/>
      <c r="R58" s="1"/>
      <c r="S58" s="1"/>
      <c r="T58" s="1"/>
    </row>
    <row r="59" spans="1:20" ht="12" customHeight="1">
      <c r="A59" s="354">
        <v>8</v>
      </c>
      <c r="B59" s="357" t="str">
        <f>VLOOKUP(A59,'пр.взвешивания'!B2:G229,2,FALSE)</f>
        <v>НИКОЛАЕВА Анастасия Сергеевна</v>
      </c>
      <c r="C59" s="358" t="str">
        <f>VLOOKUP(A59,'пр.взвешивания'!B5:G206,3,FALSE)</f>
        <v>30.12.91 мс</v>
      </c>
      <c r="D59" s="358" t="str">
        <f>VLOOKUP(A59,'пр.взвешивания'!B5:G177,4,FALSE)</f>
        <v>ЦФО, Тульская,Тула</v>
      </c>
      <c r="E59" s="354" t="s">
        <v>28</v>
      </c>
      <c r="F59" s="355"/>
      <c r="G59" s="354"/>
      <c r="H59" s="356"/>
      <c r="I59" s="180">
        <v>21</v>
      </c>
      <c r="J59" s="350" t="str">
        <f>VLOOKUP(I59,'пр.взвешивания'!B6:G205,2,FALSE)</f>
        <v>БАЗЬКО Юлия Олеговна</v>
      </c>
      <c r="K59" s="352" t="str">
        <f>VLOOKUP(I59,'пр.взвешивания'!B6:G217,3,FALSE)</f>
        <v>11.07 85 мс</v>
      </c>
      <c r="L59" s="352" t="str">
        <f>VLOOKUP(I59,'пр.взвешивания'!B6:G236,4,FALSE)</f>
        <v>Приморский,Владивосток,ФКиС</v>
      </c>
      <c r="M59" s="346"/>
      <c r="N59" s="346"/>
      <c r="O59" s="180"/>
      <c r="P59" s="348"/>
      <c r="Q59" s="1"/>
      <c r="R59" s="1"/>
      <c r="S59" s="1"/>
      <c r="T59" s="1"/>
    </row>
    <row r="60" spans="1:20" ht="12" customHeight="1">
      <c r="A60" s="181"/>
      <c r="B60" s="351"/>
      <c r="C60" s="299"/>
      <c r="D60" s="299"/>
      <c r="E60" s="181"/>
      <c r="F60" s="347"/>
      <c r="G60" s="181"/>
      <c r="H60" s="349"/>
      <c r="I60" s="181"/>
      <c r="J60" s="351"/>
      <c r="K60" s="299"/>
      <c r="L60" s="299"/>
      <c r="M60" s="347"/>
      <c r="N60" s="347"/>
      <c r="O60" s="181"/>
      <c r="P60" s="349"/>
      <c r="Q60" s="1"/>
      <c r="R60" s="1"/>
      <c r="S60" s="1"/>
      <c r="T60" s="1"/>
    </row>
    <row r="61" spans="1:20" ht="24" customHeight="1">
      <c r="A61" s="17"/>
      <c r="B61" s="2" t="s">
        <v>15</v>
      </c>
      <c r="C61" s="6"/>
      <c r="D61" s="6"/>
      <c r="E61" s="82" t="str">
        <f>E54</f>
        <v>в.к.    48        кг.</v>
      </c>
      <c r="F61" s="3"/>
      <c r="G61" s="3"/>
      <c r="H61" s="3"/>
      <c r="I61" s="364" t="s">
        <v>27</v>
      </c>
      <c r="J61" s="364"/>
      <c r="K61" s="364"/>
      <c r="L61" s="364"/>
      <c r="M61" s="364"/>
      <c r="N61" s="364"/>
      <c r="O61" s="364"/>
      <c r="P61" s="364"/>
      <c r="Q61" s="1"/>
      <c r="R61" s="1"/>
      <c r="S61" s="1"/>
      <c r="T61" s="1"/>
    </row>
    <row r="62" spans="1:20" ht="12" customHeight="1">
      <c r="A62" s="297">
        <v>9</v>
      </c>
      <c r="B62" s="350" t="str">
        <f>VLOOKUP(A62,'пр.взвешивания'!B5:G232,2,FALSE)</f>
        <v>ЦАТУРЯН Шогик Арутюновна</v>
      </c>
      <c r="C62" s="352" t="str">
        <f>VLOOKUP(A62,'пр.взвешивания'!B5:G209,3,FALSE)</f>
        <v>27.08.84 мс</v>
      </c>
      <c r="D62" s="352" t="str">
        <f>VLOOKUP(A62,'пр.взвешивания'!B5:G180,4,FALSE)</f>
        <v>М,Москва,МКС</v>
      </c>
      <c r="E62" s="299"/>
      <c r="F62" s="299"/>
      <c r="G62" s="297"/>
      <c r="H62" s="353"/>
      <c r="I62" s="17" t="s">
        <v>46</v>
      </c>
      <c r="J62" s="2" t="s">
        <v>48</v>
      </c>
      <c r="K62" s="2"/>
      <c r="L62" s="2"/>
      <c r="M62" s="83" t="str">
        <f>M54</f>
        <v>в.к.    48        кг.</v>
      </c>
      <c r="N62" s="2"/>
      <c r="O62" s="2"/>
      <c r="P62" s="2"/>
      <c r="Q62" s="1"/>
      <c r="R62" s="1"/>
      <c r="S62" s="1"/>
      <c r="T62" s="1"/>
    </row>
    <row r="63" spans="1:20" ht="12" customHeight="1">
      <c r="A63" s="297"/>
      <c r="B63" s="351"/>
      <c r="C63" s="299"/>
      <c r="D63" s="299"/>
      <c r="E63" s="299"/>
      <c r="F63" s="299"/>
      <c r="G63" s="297"/>
      <c r="H63" s="353"/>
      <c r="I63" s="297" t="s">
        <v>0</v>
      </c>
      <c r="J63" s="297" t="s">
        <v>1</v>
      </c>
      <c r="K63" s="297" t="s">
        <v>2</v>
      </c>
      <c r="L63" s="297" t="s">
        <v>3</v>
      </c>
      <c r="M63" s="297" t="s">
        <v>9</v>
      </c>
      <c r="N63" s="297" t="s">
        <v>10</v>
      </c>
      <c r="O63" s="297" t="s">
        <v>11</v>
      </c>
      <c r="P63" s="297" t="s">
        <v>12</v>
      </c>
      <c r="Q63" s="1"/>
      <c r="R63" s="1"/>
      <c r="S63" s="1"/>
      <c r="T63" s="1"/>
    </row>
    <row r="64" spans="1:20" ht="12" customHeight="1">
      <c r="A64" s="180">
        <v>8</v>
      </c>
      <c r="B64" s="350" t="str">
        <f>VLOOKUP(A64,'пр.взвешивания'!B5:G234,2,FALSE)</f>
        <v>НИКОЛАЕВА Анастасия Сергеевна</v>
      </c>
      <c r="C64" s="352" t="str">
        <f>VLOOKUP(A64,'пр.взвешивания'!B5:G211,3,FALSE)</f>
        <v>30.12.91 мс</v>
      </c>
      <c r="D64" s="352" t="str">
        <f>VLOOKUP(A64,'пр.взвешивания'!B5:G182,4,FALSE)</f>
        <v>ЦФО, Тульская,Тула</v>
      </c>
      <c r="E64" s="346"/>
      <c r="F64" s="346"/>
      <c r="G64" s="180"/>
      <c r="H64" s="348"/>
      <c r="I64" s="180"/>
      <c r="J64" s="180"/>
      <c r="K64" s="180"/>
      <c r="L64" s="180"/>
      <c r="M64" s="180"/>
      <c r="N64" s="180"/>
      <c r="O64" s="180"/>
      <c r="P64" s="180"/>
      <c r="Q64" s="1"/>
      <c r="R64" s="1"/>
      <c r="S64" s="1"/>
      <c r="T64" s="1"/>
    </row>
    <row r="65" spans="1:20" ht="12" customHeight="1" thickBot="1">
      <c r="A65" s="359"/>
      <c r="B65" s="360"/>
      <c r="C65" s="361"/>
      <c r="D65" s="361"/>
      <c r="E65" s="362"/>
      <c r="F65" s="362"/>
      <c r="G65" s="359"/>
      <c r="H65" s="363"/>
      <c r="I65" s="370">
        <v>12</v>
      </c>
      <c r="J65" s="350" t="str">
        <f>VLOOKUP(I65,'пр.взвешивания'!B6:G211,2,FALSE)</f>
        <v>ДЕМИДОВА Елена Андреевна</v>
      </c>
      <c r="K65" s="352" t="str">
        <f>VLOOKUP(I65,'пр.взвешивания'!B6:G223,3,FALSE)</f>
        <v>11.01.90 мс</v>
      </c>
      <c r="L65" s="352" t="str">
        <f>VLOOKUP(I65,'пр.взвешивания'!B6:G242,4,FALSE)</f>
        <v>ЦФО,Тамбовская ,МО</v>
      </c>
      <c r="M65" s="299"/>
      <c r="N65" s="302"/>
      <c r="O65" s="303"/>
      <c r="P65" s="297"/>
      <c r="Q65" s="1"/>
      <c r="R65" s="1"/>
      <c r="S65" s="1"/>
      <c r="T65" s="1"/>
    </row>
    <row r="66" spans="1:20" ht="22.5" customHeight="1">
      <c r="A66" s="354">
        <v>7</v>
      </c>
      <c r="B66" s="357" t="str">
        <f>VLOOKUP(A66,'пр.взвешивания'!B5:G236,2,FALSE)</f>
        <v>РУКАВИЦИНА Инна Сергеевна</v>
      </c>
      <c r="C66" s="358" t="str">
        <f>VLOOKUP(A66,'пр.взвешивания'!B5:G213,3,FALSE)</f>
        <v>28.02.95 кмс</v>
      </c>
      <c r="D66" s="358" t="str">
        <f>VLOOKUP(A66,'пр.взвешивания'!B5:G184,4,FALSE)</f>
        <v>ЮФО,Краснодарский,МО</v>
      </c>
      <c r="E66" s="354" t="s">
        <v>28</v>
      </c>
      <c r="F66" s="355"/>
      <c r="G66" s="354"/>
      <c r="H66" s="356"/>
      <c r="I66" s="371"/>
      <c r="J66" s="351"/>
      <c r="K66" s="299"/>
      <c r="L66" s="299"/>
      <c r="M66" s="299"/>
      <c r="N66" s="299"/>
      <c r="O66" s="303"/>
      <c r="P66" s="297"/>
      <c r="Q66" s="1"/>
      <c r="R66" s="1"/>
      <c r="S66" s="1"/>
      <c r="T66" s="1"/>
    </row>
    <row r="67" spans="1:20" ht="12" customHeight="1">
      <c r="A67" s="181"/>
      <c r="B67" s="351"/>
      <c r="C67" s="299"/>
      <c r="D67" s="299"/>
      <c r="E67" s="181"/>
      <c r="F67" s="347"/>
      <c r="G67" s="181"/>
      <c r="H67" s="349"/>
      <c r="I67" s="180">
        <v>15</v>
      </c>
      <c r="J67" s="350" t="str">
        <f>VLOOKUP(I67,'пр.взвешивания'!B6:G213,2,FALSE)</f>
        <v>БИКБЕРДИНА Кристина Геннадьевна</v>
      </c>
      <c r="K67" s="352" t="str">
        <f>VLOOKUP(I67,'пр.взвешивания'!B8:G225,3,FALSE)</f>
        <v>16.03.92 мс</v>
      </c>
      <c r="L67" s="352" t="str">
        <f>VLOOKUP(I67,'пр.взвешивания'!B8:G244,4,FALSE)</f>
        <v>ПФО,Кувандык,Д</v>
      </c>
      <c r="M67" s="346"/>
      <c r="N67" s="346"/>
      <c r="O67" s="180"/>
      <c r="P67" s="180"/>
      <c r="Q67" s="1"/>
      <c r="R67" s="1"/>
      <c r="S67" s="1"/>
      <c r="T67" s="1"/>
    </row>
    <row r="68" spans="1:20" ht="12" customHeight="1" thickBot="1">
      <c r="A68" s="17" t="s">
        <v>37</v>
      </c>
      <c r="B68" s="2" t="s">
        <v>13</v>
      </c>
      <c r="C68" s="2"/>
      <c r="D68" s="2"/>
      <c r="E68" s="82" t="str">
        <f>HYPERLINK('пр.взвешивания'!E3)</f>
        <v>в.к.    48        кг.</v>
      </c>
      <c r="F68" s="2"/>
      <c r="G68" s="2"/>
      <c r="H68" s="2"/>
      <c r="I68" s="359"/>
      <c r="J68" s="360"/>
      <c r="K68" s="299"/>
      <c r="L68" s="299"/>
      <c r="M68" s="362"/>
      <c r="N68" s="362"/>
      <c r="O68" s="359"/>
      <c r="P68" s="359"/>
      <c r="Q68" s="1"/>
      <c r="R68" s="1"/>
      <c r="S68" s="1"/>
      <c r="T68" s="1"/>
    </row>
    <row r="69" spans="1:20" ht="12" customHeight="1">
      <c r="A69" s="297" t="s">
        <v>0</v>
      </c>
      <c r="B69" s="297" t="s">
        <v>1</v>
      </c>
      <c r="C69" s="297" t="s">
        <v>2</v>
      </c>
      <c r="D69" s="297" t="s">
        <v>3</v>
      </c>
      <c r="E69" s="297" t="s">
        <v>9</v>
      </c>
      <c r="F69" s="297" t="s">
        <v>10</v>
      </c>
      <c r="G69" s="297" t="s">
        <v>11</v>
      </c>
      <c r="H69" s="353" t="s">
        <v>12</v>
      </c>
      <c r="I69" s="366">
        <v>16</v>
      </c>
      <c r="J69" s="357" t="str">
        <f>VLOOKUP(I69,'пр.взвешивания'!B6:G215,2,FALSE)</f>
        <v>АРУТЮНЯН Гаянэ Вагинаковна</v>
      </c>
      <c r="K69" s="358" t="str">
        <f>VLOOKUP(I69,'пр.взвешивания'!B6:G227,3,FALSE)</f>
        <v>27.06.84 мсмк</v>
      </c>
      <c r="L69" s="358" t="str">
        <f>VLOOKUP(I69,'пр.взвешивания'!B6:G246,4,FALSE)</f>
        <v>М,Москва,МКС</v>
      </c>
      <c r="M69" s="367"/>
      <c r="N69" s="368"/>
      <c r="O69" s="369"/>
      <c r="P69" s="365"/>
      <c r="Q69" s="1"/>
      <c r="R69" s="1"/>
      <c r="S69" s="1"/>
      <c r="T69" s="1"/>
    </row>
    <row r="70" spans="1:20" ht="12" customHeight="1">
      <c r="A70" s="180"/>
      <c r="B70" s="180"/>
      <c r="C70" s="180"/>
      <c r="D70" s="180"/>
      <c r="E70" s="180"/>
      <c r="F70" s="180"/>
      <c r="G70" s="180"/>
      <c r="H70" s="348"/>
      <c r="I70" s="181"/>
      <c r="J70" s="351"/>
      <c r="K70" s="299"/>
      <c r="L70" s="299"/>
      <c r="M70" s="299"/>
      <c r="N70" s="299"/>
      <c r="O70" s="303"/>
      <c r="P70" s="297"/>
      <c r="Q70" s="1"/>
      <c r="R70" s="1"/>
      <c r="S70" s="1"/>
      <c r="T70" s="1"/>
    </row>
    <row r="71" spans="1:20" ht="12" customHeight="1">
      <c r="A71" s="297">
        <v>10</v>
      </c>
      <c r="B71" s="350" t="str">
        <f>VLOOKUP(A71,'пр.взвешивания'!B5:G220,2,FALSE)</f>
        <v>АККУИНА Айгуль Валиулловна</v>
      </c>
      <c r="C71" s="352" t="str">
        <f>VLOOKUP(A71,'пр.взвешивания'!B5:G197,3,FALSE)</f>
        <v>16.06.87 кмс</v>
      </c>
      <c r="D71" s="352" t="str">
        <f>VLOOKUP(A71,'пр.взвешивания'!B5:G168,4,FALSE)</f>
        <v>УрФО,Челябинская,Аргаяш</v>
      </c>
      <c r="E71" s="299"/>
      <c r="F71" s="299"/>
      <c r="G71" s="297"/>
      <c r="H71" s="353"/>
      <c r="I71" s="180">
        <v>14</v>
      </c>
      <c r="J71" s="350" t="str">
        <f>VLOOKUP(I71,'пр.взвешивания'!B2:G217,2,FALSE)</f>
        <v>РЯВИНА Екатерина Александровна</v>
      </c>
      <c r="K71" s="352" t="str">
        <f>VLOOKUP(I71,'пр.взвешивания'!B2:G229,3,FALSE)</f>
        <v>30.07.87 мс</v>
      </c>
      <c r="L71" s="352" t="str">
        <f>VLOOKUP(I71,'пр.взвешивания'!B2:G248,4,FALSE)</f>
        <v>СФО, Новосибирск,МО</v>
      </c>
      <c r="M71" s="346"/>
      <c r="N71" s="346"/>
      <c r="O71" s="180"/>
      <c r="P71" s="180"/>
      <c r="Q71" s="1"/>
      <c r="R71" s="1"/>
      <c r="S71" s="1"/>
      <c r="T71" s="1"/>
    </row>
    <row r="72" spans="1:20" ht="12" customHeight="1">
      <c r="A72" s="297"/>
      <c r="B72" s="351"/>
      <c r="C72" s="299"/>
      <c r="D72" s="299"/>
      <c r="E72" s="299"/>
      <c r="F72" s="299"/>
      <c r="G72" s="297"/>
      <c r="H72" s="353"/>
      <c r="I72" s="181"/>
      <c r="J72" s="351"/>
      <c r="K72" s="299"/>
      <c r="L72" s="299"/>
      <c r="M72" s="347"/>
      <c r="N72" s="347"/>
      <c r="O72" s="181"/>
      <c r="P72" s="181"/>
      <c r="Q72" s="1"/>
      <c r="R72" s="1"/>
      <c r="S72" s="1"/>
      <c r="T72" s="1"/>
    </row>
    <row r="73" spans="1:20" ht="15.75">
      <c r="A73" s="180">
        <v>11</v>
      </c>
      <c r="B73" s="350" t="str">
        <f>VLOOKUP(A73,'пр.взвешивания'!B5:G222,2,FALSE)</f>
        <v>МОЛЧАНОВА Мария Владимировна</v>
      </c>
      <c r="C73" s="352" t="str">
        <f>VLOOKUP(A73,'пр.взвешивания'!B5:G199,3,FALSE)</f>
        <v>24.01.88 змс</v>
      </c>
      <c r="D73" s="352" t="str">
        <f>VLOOKUP(A73,'пр.взвешивания'!B5:G170,4,FALSE)</f>
        <v>ПФО,Пермская,Краснокамск,Д</v>
      </c>
      <c r="E73" s="346"/>
      <c r="F73" s="346"/>
      <c r="G73" s="180"/>
      <c r="H73" s="348"/>
      <c r="I73" s="17" t="s">
        <v>46</v>
      </c>
      <c r="J73" s="2" t="s">
        <v>49</v>
      </c>
      <c r="M73" s="83" t="str">
        <f>M62</f>
        <v>в.к.    48        кг.</v>
      </c>
      <c r="Q73" s="1"/>
      <c r="R73" s="1"/>
      <c r="S73" s="1"/>
      <c r="T73" s="1"/>
    </row>
    <row r="74" spans="1:20" ht="12.75">
      <c r="A74" s="181"/>
      <c r="B74" s="351"/>
      <c r="C74" s="299"/>
      <c r="D74" s="299"/>
      <c r="E74" s="347"/>
      <c r="F74" s="347"/>
      <c r="G74" s="181"/>
      <c r="H74" s="349"/>
      <c r="I74" s="370">
        <v>12</v>
      </c>
      <c r="J74" s="350" t="str">
        <f>VLOOKUP(I74,'пр.взвешивания'!B5:G220,2,FALSE)</f>
        <v>ДЕМИДОВА Елена Андреевна</v>
      </c>
      <c r="K74" s="352" t="str">
        <f>VLOOKUP(I74,'пр.взвешивания'!B5:G232,3,FALSE)</f>
        <v>11.01.90 мс</v>
      </c>
      <c r="L74" s="352" t="str">
        <f>VLOOKUP(I74,'пр.взвешивания'!B5:G251,4,FALSE)</f>
        <v>ЦФО,Тамбовская ,МО</v>
      </c>
      <c r="M74" s="299"/>
      <c r="N74" s="302"/>
      <c r="O74" s="303"/>
      <c r="P74" s="297"/>
      <c r="Q74" s="1"/>
      <c r="R74" s="1"/>
      <c r="S74" s="1"/>
      <c r="T74" s="1"/>
    </row>
    <row r="75" spans="1:20" ht="12.75">
      <c r="A75" s="364" t="s">
        <v>27</v>
      </c>
      <c r="B75" s="364"/>
      <c r="C75" s="364"/>
      <c r="D75" s="364"/>
      <c r="E75" s="364"/>
      <c r="F75" s="364"/>
      <c r="G75" s="364"/>
      <c r="H75" s="364"/>
      <c r="I75" s="371"/>
      <c r="J75" s="351"/>
      <c r="K75" s="299"/>
      <c r="L75" s="299"/>
      <c r="M75" s="299"/>
      <c r="N75" s="299"/>
      <c r="O75" s="303"/>
      <c r="P75" s="297"/>
      <c r="Q75" s="1"/>
      <c r="R75" s="1"/>
      <c r="S75" s="1"/>
      <c r="T75" s="1"/>
    </row>
    <row r="76" spans="1:17" ht="22.5" customHeight="1">
      <c r="A76" s="17" t="s">
        <v>44</v>
      </c>
      <c r="B76" s="2" t="s">
        <v>48</v>
      </c>
      <c r="C76" s="2"/>
      <c r="D76" s="2"/>
      <c r="E76" s="83" t="str">
        <f>E68</f>
        <v>в.к.    48        кг.</v>
      </c>
      <c r="F76" s="2"/>
      <c r="G76" s="2"/>
      <c r="H76" s="2"/>
      <c r="I76" s="180">
        <v>16</v>
      </c>
      <c r="J76" s="350" t="str">
        <f>VLOOKUP(I76,'пр.взвешивания'!B6:G222,2,FALSE)</f>
        <v>АРУТЮНЯН Гаянэ Вагинаковна</v>
      </c>
      <c r="K76" s="352" t="str">
        <f>VLOOKUP(I76,'пр.взвешивания'!B6:G234,3,FALSE)</f>
        <v>27.06.84 мсмк</v>
      </c>
      <c r="L76" s="352" t="str">
        <f>VLOOKUP(I76,'пр.взвешивания'!B6:G253,4,FALSE)</f>
        <v>М,Москва,МКС</v>
      </c>
      <c r="M76" s="346"/>
      <c r="N76" s="346"/>
      <c r="O76" s="180"/>
      <c r="P76" s="180"/>
      <c r="Q76" s="3"/>
    </row>
    <row r="77" spans="1:17" ht="12.75" customHeight="1" thickBot="1">
      <c r="A77" s="297" t="s">
        <v>0</v>
      </c>
      <c r="B77" s="297" t="s">
        <v>1</v>
      </c>
      <c r="C77" s="297" t="s">
        <v>2</v>
      </c>
      <c r="D77" s="297" t="s">
        <v>3</v>
      </c>
      <c r="E77" s="297" t="s">
        <v>9</v>
      </c>
      <c r="F77" s="297" t="s">
        <v>10</v>
      </c>
      <c r="G77" s="297" t="s">
        <v>11</v>
      </c>
      <c r="H77" s="297" t="s">
        <v>12</v>
      </c>
      <c r="I77" s="359"/>
      <c r="J77" s="360"/>
      <c r="K77" s="361"/>
      <c r="L77" s="361"/>
      <c r="M77" s="362"/>
      <c r="N77" s="362"/>
      <c r="O77" s="359"/>
      <c r="P77" s="359"/>
      <c r="Q77" s="3"/>
    </row>
    <row r="78" spans="1:17" ht="12.75">
      <c r="A78" s="180"/>
      <c r="B78" s="180"/>
      <c r="C78" s="180"/>
      <c r="D78" s="180"/>
      <c r="E78" s="180"/>
      <c r="F78" s="180"/>
      <c r="G78" s="180"/>
      <c r="H78" s="180"/>
      <c r="I78" s="366">
        <v>15</v>
      </c>
      <c r="J78" s="357" t="str">
        <f>VLOOKUP(I78,'пр.взвешивания'!B6:G224,2,FALSE)</f>
        <v>БИКБЕРДИНА Кристина Геннадьевна</v>
      </c>
      <c r="K78" s="358" t="str">
        <f>VLOOKUP(I78,'пр.взвешивания'!B6:G236,3,FALSE)</f>
        <v>16.03.92 мс</v>
      </c>
      <c r="L78" s="358" t="str">
        <f>VLOOKUP(I78,'пр.взвешивания'!B6:G255,4,FALSE)</f>
        <v>ПФО,Кувандык,Д</v>
      </c>
      <c r="M78" s="367"/>
      <c r="N78" s="368"/>
      <c r="O78" s="369"/>
      <c r="P78" s="365"/>
      <c r="Q78" s="3"/>
    </row>
    <row r="79" spans="1:17" ht="12.75">
      <c r="A79" s="370">
        <v>2</v>
      </c>
      <c r="B79" s="350" t="str">
        <f>VLOOKUP(A79,'пр.взвешивания'!B6:G228,2,FALSE)</f>
        <v>БОНДАРЕВА Елена Борисовна</v>
      </c>
      <c r="C79" s="352" t="str">
        <f>VLOOKUP(A79,'пр.взвешивания'!B6:G205,3,FALSE)</f>
        <v>07.06.85 змс</v>
      </c>
      <c r="D79" s="352" t="str">
        <f>VLOOKUP(A79,'пр.взвешивания'!B6:G176,4,FALSE)</f>
        <v>ПФО, Дзержинск</v>
      </c>
      <c r="E79" s="299"/>
      <c r="F79" s="302"/>
      <c r="G79" s="303"/>
      <c r="H79" s="297"/>
      <c r="I79" s="181"/>
      <c r="J79" s="351"/>
      <c r="K79" s="299"/>
      <c r="L79" s="299"/>
      <c r="M79" s="299"/>
      <c r="N79" s="299"/>
      <c r="O79" s="303"/>
      <c r="P79" s="297"/>
      <c r="Q79" s="3"/>
    </row>
    <row r="80" spans="1:17" ht="12.75">
      <c r="A80" s="371"/>
      <c r="B80" s="351"/>
      <c r="C80" s="299"/>
      <c r="D80" s="299"/>
      <c r="E80" s="299"/>
      <c r="F80" s="299"/>
      <c r="G80" s="303"/>
      <c r="H80" s="297"/>
      <c r="I80" s="180">
        <v>14</v>
      </c>
      <c r="J80" s="350" t="str">
        <f>VLOOKUP(I80,'пр.взвешивания'!B1:G226,2,FALSE)</f>
        <v>РЯВИНА Екатерина Александровна</v>
      </c>
      <c r="K80" s="352" t="str">
        <f>VLOOKUP(I80,'пр.взвешивания'!B1:G238,3,FALSE)</f>
        <v>30.07.87 мс</v>
      </c>
      <c r="L80" s="352" t="str">
        <f>VLOOKUP(I80,'пр.взвешивания'!B1:G257,4,FALSE)</f>
        <v>СФО, Новосибирск,МО</v>
      </c>
      <c r="M80" s="346"/>
      <c r="N80" s="346"/>
      <c r="O80" s="180"/>
      <c r="P80" s="180"/>
      <c r="Q80" s="3"/>
    </row>
    <row r="81" spans="1:17" ht="12.75">
      <c r="A81" s="180">
        <v>4</v>
      </c>
      <c r="B81" s="350" t="str">
        <f>VLOOKUP(A81,'пр.взвешивания'!B6:G230,2,FALSE)</f>
        <v>ЛАВРЕНЬТЕВА Эдера Юрьевна</v>
      </c>
      <c r="C81" s="352" t="str">
        <f>VLOOKUP(A81,'пр.взвешивания'!B6:G207,3,FALSE)</f>
        <v>09.01.95 кмс</v>
      </c>
      <c r="D81" s="352" t="str">
        <f>VLOOKUP(A81,'пр.взвешивания'!B6:G178,4,FALSE)</f>
        <v>ПФО,Чувашская,Чебоксары,МО</v>
      </c>
      <c r="E81" s="346"/>
      <c r="F81" s="346"/>
      <c r="G81" s="180"/>
      <c r="H81" s="180"/>
      <c r="I81" s="181"/>
      <c r="J81" s="351"/>
      <c r="K81" s="299"/>
      <c r="L81" s="299"/>
      <c r="M81" s="347"/>
      <c r="N81" s="347"/>
      <c r="O81" s="181"/>
      <c r="P81" s="181"/>
      <c r="Q81" s="3"/>
    </row>
    <row r="82" spans="1:17" ht="13.5" thickBot="1">
      <c r="A82" s="359"/>
      <c r="B82" s="360"/>
      <c r="C82" s="361"/>
      <c r="D82" s="361"/>
      <c r="E82" s="362"/>
      <c r="F82" s="362"/>
      <c r="G82" s="359"/>
      <c r="H82" s="359"/>
      <c r="I82" s="4"/>
      <c r="J82" s="4"/>
      <c r="K82" s="4"/>
      <c r="L82" s="4"/>
      <c r="M82" s="4"/>
      <c r="N82" s="4"/>
      <c r="O82" s="4"/>
      <c r="P82" s="4"/>
      <c r="Q82" s="3"/>
    </row>
    <row r="83" spans="1:17" ht="15.75">
      <c r="A83" s="366">
        <v>5</v>
      </c>
      <c r="B83" s="357" t="str">
        <f>VLOOKUP(A83,'пр.взвешивания'!B6:G232,2,FALSE)</f>
        <v>ХРАМОВА Анастасия Игоревна</v>
      </c>
      <c r="C83" s="358" t="str">
        <f>VLOOKUP(A83,'пр.взвешивания'!B6:G209,3,FALSE)</f>
        <v>29.03.91 мс</v>
      </c>
      <c r="D83" s="358" t="str">
        <f>VLOOKUP(A83,'пр.взвешивания'!B6:G180,4,FALSE)</f>
        <v>Приморский,Владивосток,ФКиС</v>
      </c>
      <c r="E83" s="367"/>
      <c r="F83" s="368"/>
      <c r="G83" s="369"/>
      <c r="H83" s="365"/>
      <c r="I83" s="17" t="s">
        <v>47</v>
      </c>
      <c r="J83" s="2" t="s">
        <v>48</v>
      </c>
      <c r="K83" s="2"/>
      <c r="L83" s="2"/>
      <c r="M83" s="83" t="str">
        <f>M26</f>
        <v>в.к.    48        кг.</v>
      </c>
      <c r="N83" s="2"/>
      <c r="O83" s="2"/>
      <c r="P83" s="2"/>
      <c r="Q83" s="3"/>
    </row>
    <row r="84" spans="1:17" ht="12.75">
      <c r="A84" s="181"/>
      <c r="B84" s="351"/>
      <c r="C84" s="299"/>
      <c r="D84" s="299"/>
      <c r="E84" s="299"/>
      <c r="F84" s="299"/>
      <c r="G84" s="303"/>
      <c r="H84" s="297"/>
      <c r="I84" s="297" t="s">
        <v>0</v>
      </c>
      <c r="J84" s="297" t="s">
        <v>1</v>
      </c>
      <c r="K84" s="297" t="s">
        <v>2</v>
      </c>
      <c r="L84" s="297" t="s">
        <v>3</v>
      </c>
      <c r="M84" s="297" t="s">
        <v>9</v>
      </c>
      <c r="N84" s="297" t="s">
        <v>10</v>
      </c>
      <c r="O84" s="297" t="s">
        <v>11</v>
      </c>
      <c r="P84" s="297" t="s">
        <v>12</v>
      </c>
      <c r="Q84" s="3"/>
    </row>
    <row r="85" spans="1:17" ht="12.75">
      <c r="A85" s="180">
        <v>3</v>
      </c>
      <c r="B85" s="350" t="str">
        <f>VLOOKUP(A85,'пр.взвешивания'!B6:G234,2,FALSE)</f>
        <v>СКОРНЯКОВА Ксения Юрьевна</v>
      </c>
      <c r="C85" s="352" t="str">
        <f>VLOOKUP(A85,'пр.взвешивания'!B6:G211,3,FALSE)</f>
        <v>29.05.92 мс</v>
      </c>
      <c r="D85" s="352" t="str">
        <f>VLOOKUP(A85,'пр.взвешивания'!B6:G182,4,FALSE)</f>
        <v>УрФО,Сведловская,Качканар,МО</v>
      </c>
      <c r="E85" s="346"/>
      <c r="F85" s="346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3"/>
    </row>
    <row r="86" spans="1:17" ht="12.75">
      <c r="A86" s="181"/>
      <c r="B86" s="351"/>
      <c r="C86" s="299"/>
      <c r="D86" s="299"/>
      <c r="E86" s="347"/>
      <c r="F86" s="347"/>
      <c r="G86" s="181"/>
      <c r="H86" s="181"/>
      <c r="I86" s="370">
        <v>17</v>
      </c>
      <c r="J86" s="350" t="str">
        <f>VLOOKUP(I86,'пр.взвешивания'!B6:G232,2,FALSE)</f>
        <v>БОРИСОВА Зинаида Петровна</v>
      </c>
      <c r="K86" s="352" t="str">
        <f>VLOOKUP(I86,'пр.взвешивания'!B6:G244,3,FALSE)</f>
        <v>28.08.82 мсмк</v>
      </c>
      <c r="L86" s="352" t="str">
        <f>VLOOKUP(I86,'пр.взвешивания'!B6:G263,4,FALSE)</f>
        <v>ЦФО,Брянская,ЛОК</v>
      </c>
      <c r="M86" s="299"/>
      <c r="N86" s="302"/>
      <c r="O86" s="303"/>
      <c r="P86" s="297"/>
      <c r="Q86" s="3"/>
    </row>
    <row r="87" spans="1:17" ht="15.75">
      <c r="A87" s="17" t="s">
        <v>44</v>
      </c>
      <c r="B87" s="2" t="s">
        <v>49</v>
      </c>
      <c r="E87" s="83" t="str">
        <f>E76</f>
        <v>в.к.    48        кг.</v>
      </c>
      <c r="I87" s="371"/>
      <c r="J87" s="351"/>
      <c r="K87" s="299"/>
      <c r="L87" s="299"/>
      <c r="M87" s="299"/>
      <c r="N87" s="299"/>
      <c r="O87" s="303"/>
      <c r="P87" s="297"/>
      <c r="Q87" s="3"/>
    </row>
    <row r="88" spans="1:17" ht="12.75">
      <c r="A88" s="370">
        <v>2</v>
      </c>
      <c r="B88" s="350" t="str">
        <f>VLOOKUP(A88,'пр.взвешивания'!B5:G237,2,FALSE)</f>
        <v>БОНДАРЕВА Елена Борисовна</v>
      </c>
      <c r="C88" s="352" t="str">
        <f>VLOOKUP(A88,'пр.взвешивания'!B5:G214,3,FALSE)</f>
        <v>07.06.85 змс</v>
      </c>
      <c r="D88" s="352" t="str">
        <f>VLOOKUP(A88,'пр.взвешивания'!B5:G185,4,FALSE)</f>
        <v>ПФО, Дзержинск</v>
      </c>
      <c r="E88" s="299"/>
      <c r="F88" s="302"/>
      <c r="G88" s="303"/>
      <c r="H88" s="297"/>
      <c r="I88" s="180">
        <v>21</v>
      </c>
      <c r="J88" s="350" t="str">
        <f>VLOOKUP(I88,'пр.взвешивания'!B6:G234,2,FALSE)</f>
        <v>БАЗЬКО Юлия Олеговна</v>
      </c>
      <c r="K88" s="352" t="str">
        <f>VLOOKUP(I88,'пр.взвешивания'!B6:G246,3,FALSE)</f>
        <v>11.07 85 мс</v>
      </c>
      <c r="L88" s="352" t="str">
        <f>VLOOKUP(I88,'пр.взвешивания'!B6:G265,4,FALSE)</f>
        <v>Приморский,Владивосток,ФКиС</v>
      </c>
      <c r="M88" s="346"/>
      <c r="N88" s="346"/>
      <c r="O88" s="180"/>
      <c r="P88" s="180"/>
      <c r="Q88" s="3"/>
    </row>
    <row r="89" spans="1:16" ht="13.5" thickBot="1">
      <c r="A89" s="371"/>
      <c r="B89" s="351"/>
      <c r="C89" s="299"/>
      <c r="D89" s="299"/>
      <c r="E89" s="299"/>
      <c r="F89" s="299"/>
      <c r="G89" s="303"/>
      <c r="H89" s="297"/>
      <c r="I89" s="359"/>
      <c r="J89" s="360"/>
      <c r="K89" s="361"/>
      <c r="L89" s="361"/>
      <c r="M89" s="362"/>
      <c r="N89" s="362"/>
      <c r="O89" s="359"/>
      <c r="P89" s="359"/>
    </row>
    <row r="90" spans="1:16" ht="12.75">
      <c r="A90" s="180">
        <v>5</v>
      </c>
      <c r="B90" s="350" t="str">
        <f>VLOOKUP(A90,'пр.взвешивания'!B5:G239,2,FALSE)</f>
        <v>ХРАМОВА Анастасия Игоревна</v>
      </c>
      <c r="C90" s="352" t="str">
        <f>VLOOKUP(A90,'пр.взвешивания'!B5:G216,3,FALSE)</f>
        <v>29.03.91 мс</v>
      </c>
      <c r="D90" s="352" t="str">
        <f>VLOOKUP(A90,'пр.взвешивания'!B5:G187,4,FALSE)</f>
        <v>Приморский,Владивосток,ФКиС</v>
      </c>
      <c r="E90" s="346"/>
      <c r="F90" s="346"/>
      <c r="G90" s="180"/>
      <c r="H90" s="180"/>
      <c r="I90" s="366">
        <v>20</v>
      </c>
      <c r="J90" s="357" t="str">
        <f>VLOOKUP(I90,'пр.взвешивания'!B1:G236,2,FALSE)</f>
        <v>ФЕДОТОВА Ирина Ильинична</v>
      </c>
      <c r="K90" s="358" t="str">
        <f>VLOOKUP(I90,'пр.взвешивания'!B1:G248,3,FALSE)</f>
        <v>01.03.87 мс</v>
      </c>
      <c r="L90" s="358" t="str">
        <f>VLOOKUP(I90,'пр.взвешивания'!B1:G267,4,FALSE)</f>
        <v>СФО,Бурятия,МО</v>
      </c>
      <c r="M90" s="367"/>
      <c r="N90" s="368"/>
      <c r="O90" s="369"/>
      <c r="P90" s="365"/>
    </row>
    <row r="91" spans="1:16" ht="13.5" thickBot="1">
      <c r="A91" s="359"/>
      <c r="B91" s="360"/>
      <c r="C91" s="361"/>
      <c r="D91" s="361"/>
      <c r="E91" s="362"/>
      <c r="F91" s="362"/>
      <c r="G91" s="359"/>
      <c r="H91" s="359"/>
      <c r="I91" s="181"/>
      <c r="J91" s="351"/>
      <c r="K91" s="299"/>
      <c r="L91" s="299"/>
      <c r="M91" s="299"/>
      <c r="N91" s="299"/>
      <c r="O91" s="303"/>
      <c r="P91" s="297"/>
    </row>
    <row r="92" spans="1:16" ht="12.75">
      <c r="A92" s="366">
        <v>4</v>
      </c>
      <c r="B92" s="357" t="str">
        <f>VLOOKUP(A92,'пр.взвешивания'!B6:G241,2,FALSE)</f>
        <v>ЛАВРЕНЬТЕВА Эдера Юрьевна</v>
      </c>
      <c r="C92" s="358" t="str">
        <f>VLOOKUP(A92,'пр.взвешивания'!B6:G218,3,FALSE)</f>
        <v>09.01.95 кмс</v>
      </c>
      <c r="D92" s="358" t="str">
        <f>VLOOKUP(A92,'пр.взвешивания'!B6:G189,4,FALSE)</f>
        <v>ПФО,Чувашская,Чебоксары,МО</v>
      </c>
      <c r="E92" s="367"/>
      <c r="F92" s="368"/>
      <c r="G92" s="369"/>
      <c r="H92" s="365"/>
      <c r="I92" s="180">
        <v>18</v>
      </c>
      <c r="J92" s="350" t="str">
        <f>VLOOKUP(I92,'пр.взвешивания'!B3:G238,2,FALSE)</f>
        <v>ТАРАСОВА Ольга Юрьевна</v>
      </c>
      <c r="K92" s="352" t="str">
        <f>VLOOKUP(I92,'пр.взвешивания'!B3:G250,3,FALSE)</f>
        <v>25.08.83 мс</v>
      </c>
      <c r="L92" s="352" t="str">
        <f>VLOOKUP(I92,'пр.взвешивания'!B3:G269,4,FALSE)</f>
        <v>М,Москва,МКС</v>
      </c>
      <c r="M92" s="346"/>
      <c r="N92" s="346"/>
      <c r="O92" s="180"/>
      <c r="P92" s="180"/>
    </row>
    <row r="93" spans="1:16" ht="12.75">
      <c r="A93" s="181"/>
      <c r="B93" s="351"/>
      <c r="C93" s="299"/>
      <c r="D93" s="299"/>
      <c r="E93" s="299"/>
      <c r="F93" s="299"/>
      <c r="G93" s="303"/>
      <c r="H93" s="297"/>
      <c r="I93" s="181"/>
      <c r="J93" s="351"/>
      <c r="K93" s="299"/>
      <c r="L93" s="299"/>
      <c r="M93" s="347"/>
      <c r="N93" s="347"/>
      <c r="O93" s="181"/>
      <c r="P93" s="181"/>
    </row>
    <row r="94" spans="1:13" ht="15.75">
      <c r="A94" s="180">
        <v>3</v>
      </c>
      <c r="B94" s="350" t="str">
        <f>VLOOKUP(A94,'пр.взвешивания'!B6:G243,2,FALSE)</f>
        <v>СКОРНЯКОВА Ксения Юрьевна</v>
      </c>
      <c r="C94" s="352" t="str">
        <f>VLOOKUP(A94,'пр.взвешивания'!B6:G220,3,FALSE)</f>
        <v>29.05.92 мс</v>
      </c>
      <c r="D94" s="352" t="str">
        <f>VLOOKUP(A94,'пр.взвешивания'!B6:G191,4,FALSE)</f>
        <v>УрФО,Сведловская,Качканар,МО</v>
      </c>
      <c r="E94" s="346"/>
      <c r="F94" s="346"/>
      <c r="G94" s="180"/>
      <c r="H94" s="180"/>
      <c r="I94" s="17" t="s">
        <v>47</v>
      </c>
      <c r="J94" s="2" t="s">
        <v>49</v>
      </c>
      <c r="M94" s="83" t="str">
        <f>M83</f>
        <v>в.к.    48        кг.</v>
      </c>
    </row>
    <row r="95" spans="1:16" ht="12.75">
      <c r="A95" s="181"/>
      <c r="B95" s="351"/>
      <c r="C95" s="299"/>
      <c r="D95" s="299"/>
      <c r="E95" s="347"/>
      <c r="F95" s="347"/>
      <c r="G95" s="181"/>
      <c r="H95" s="181"/>
      <c r="I95" s="370">
        <v>17</v>
      </c>
      <c r="J95" s="350" t="str">
        <f>VLOOKUP(I95,'пр.взвешивания'!B6:G241,2,FALSE)</f>
        <v>БОРИСОВА Зинаида Петровна</v>
      </c>
      <c r="K95" s="352" t="str">
        <f>VLOOKUP(I95,'пр.взвешивания'!B6:G253,3,FALSE)</f>
        <v>28.08.82 мсмк</v>
      </c>
      <c r="L95" s="352" t="str">
        <f>VLOOKUP(I95,'пр.взвешивания'!B6:G272,4,FALSE)</f>
        <v>ЦФО,Брянская,ЛОК</v>
      </c>
      <c r="M95" s="299"/>
      <c r="N95" s="302"/>
      <c r="O95" s="303"/>
      <c r="P95" s="297"/>
    </row>
    <row r="96" spans="1:16" ht="12.75">
      <c r="A96" s="4"/>
      <c r="B96" s="4"/>
      <c r="C96" s="4"/>
      <c r="D96" s="4"/>
      <c r="E96" s="4"/>
      <c r="F96" s="4"/>
      <c r="G96" s="4"/>
      <c r="H96" s="4"/>
      <c r="I96" s="371"/>
      <c r="J96" s="351"/>
      <c r="K96" s="299"/>
      <c r="L96" s="299"/>
      <c r="M96" s="299"/>
      <c r="N96" s="299"/>
      <c r="O96" s="303"/>
      <c r="P96" s="297"/>
    </row>
    <row r="97" spans="1:16" ht="15.75">
      <c r="A97" s="17" t="s">
        <v>45</v>
      </c>
      <c r="B97" s="2" t="s">
        <v>48</v>
      </c>
      <c r="C97" s="2"/>
      <c r="D97" s="2"/>
      <c r="E97" s="83" t="str">
        <f>E87</f>
        <v>в.к.    48        кг.</v>
      </c>
      <c r="F97" s="2"/>
      <c r="G97" s="2"/>
      <c r="H97" s="2"/>
      <c r="I97" s="180">
        <v>20</v>
      </c>
      <c r="J97" s="350" t="str">
        <f>VLOOKUP(I97,'пр.взвешивания'!B8:G243,2,FALSE)</f>
        <v>ФЕДОТОВА Ирина Ильинична</v>
      </c>
      <c r="K97" s="352" t="str">
        <f>VLOOKUP(I97,'пр.взвешивания'!B6:G255,3,FALSE)</f>
        <v>01.03.87 мс</v>
      </c>
      <c r="L97" s="352" t="str">
        <f>VLOOKUP(I97,'пр.взвешивания'!B6:G274,4,FALSE)</f>
        <v>СФО,Бурятия,МО</v>
      </c>
      <c r="M97" s="346"/>
      <c r="N97" s="346"/>
      <c r="O97" s="180"/>
      <c r="P97" s="180"/>
    </row>
    <row r="98" spans="1:16" ht="12.75" customHeight="1" thickBot="1">
      <c r="A98" s="297" t="s">
        <v>0</v>
      </c>
      <c r="B98" s="297" t="s">
        <v>1</v>
      </c>
      <c r="C98" s="297" t="s">
        <v>2</v>
      </c>
      <c r="D98" s="297" t="s">
        <v>3</v>
      </c>
      <c r="E98" s="297" t="s">
        <v>9</v>
      </c>
      <c r="F98" s="297" t="s">
        <v>10</v>
      </c>
      <c r="G98" s="297" t="s">
        <v>11</v>
      </c>
      <c r="H98" s="297" t="s">
        <v>12</v>
      </c>
      <c r="I98" s="359"/>
      <c r="J98" s="360"/>
      <c r="K98" s="361"/>
      <c r="L98" s="361"/>
      <c r="M98" s="362"/>
      <c r="N98" s="362"/>
      <c r="O98" s="359"/>
      <c r="P98" s="359"/>
    </row>
    <row r="99" spans="1:16" ht="12.75">
      <c r="A99" s="180"/>
      <c r="B99" s="180"/>
      <c r="C99" s="180"/>
      <c r="D99" s="180"/>
      <c r="E99" s="180"/>
      <c r="F99" s="180"/>
      <c r="G99" s="180"/>
      <c r="H99" s="180"/>
      <c r="I99" s="366">
        <v>21</v>
      </c>
      <c r="J99" s="357" t="str">
        <f>VLOOKUP(I99,'пр.взвешивания'!B1:G245,2,FALSE)</f>
        <v>БАЗЬКО Юлия Олеговна</v>
      </c>
      <c r="K99" s="358" t="str">
        <f>VLOOKUP(I99,'пр.взвешивания'!B1:G257,3,FALSE)</f>
        <v>11.07 85 мс</v>
      </c>
      <c r="L99" s="358" t="str">
        <f>VLOOKUP(I99,'пр.взвешивания'!B1:G276,4,FALSE)</f>
        <v>Приморский,Владивосток,ФКиС</v>
      </c>
      <c r="M99" s="367"/>
      <c r="N99" s="368"/>
      <c r="O99" s="369"/>
      <c r="P99" s="365"/>
    </row>
    <row r="100" spans="1:16" ht="12.75">
      <c r="A100" s="370">
        <v>9</v>
      </c>
      <c r="B100" s="350" t="str">
        <f>VLOOKUP(A100,'пр.взвешивания'!B6:G249,2,FALSE)</f>
        <v>ЦАТУРЯН Шогик Арутюновна</v>
      </c>
      <c r="C100" s="352" t="str">
        <f>VLOOKUP(A100,'пр.взвешивания'!B6:G226,3,FALSE)</f>
        <v>27.08.84 мс</v>
      </c>
      <c r="D100" s="352" t="str">
        <f>VLOOKUP(A100,'пр.взвешивания'!B6:G197,4,FALSE)</f>
        <v>М,Москва,МКС</v>
      </c>
      <c r="E100" s="299"/>
      <c r="F100" s="302"/>
      <c r="G100" s="303"/>
      <c r="H100" s="297"/>
      <c r="I100" s="181"/>
      <c r="J100" s="351"/>
      <c r="K100" s="299"/>
      <c r="L100" s="299"/>
      <c r="M100" s="299"/>
      <c r="N100" s="299"/>
      <c r="O100" s="303"/>
      <c r="P100" s="297"/>
    </row>
    <row r="101" spans="1:16" ht="12.75">
      <c r="A101" s="371"/>
      <c r="B101" s="351"/>
      <c r="C101" s="299"/>
      <c r="D101" s="299"/>
      <c r="E101" s="299"/>
      <c r="F101" s="299"/>
      <c r="G101" s="303"/>
      <c r="H101" s="297"/>
      <c r="I101" s="180">
        <v>18</v>
      </c>
      <c r="J101" s="350" t="str">
        <f>VLOOKUP(I101,'пр.взвешивания'!B1:G247,2,FALSE)</f>
        <v>ТАРАСОВА Ольга Юрьевна</v>
      </c>
      <c r="K101" s="352" t="str">
        <f>VLOOKUP(I101,'пр.взвешивания'!B1:G259,3,FALSE)</f>
        <v>25.08.83 мс</v>
      </c>
      <c r="L101" s="352" t="str">
        <f>VLOOKUP(I101,'пр.взвешивания'!B1:G278,4,FALSE)</f>
        <v>М,Москва,МКС</v>
      </c>
      <c r="M101" s="346"/>
      <c r="N101" s="346"/>
      <c r="O101" s="180"/>
      <c r="P101" s="180"/>
    </row>
    <row r="102" spans="1:16" ht="12.75">
      <c r="A102" s="180">
        <v>10</v>
      </c>
      <c r="B102" s="350" t="str">
        <f>VLOOKUP(A102,'пр.взвешивания'!B6:G251,2,FALSE)</f>
        <v>АККУИНА Айгуль Валиулловна</v>
      </c>
      <c r="C102" s="352" t="e">
        <f>VLOOKUP(A102,'пр.взвешивания'!B67:G228,3,FALSE)</f>
        <v>#N/A</v>
      </c>
      <c r="D102" s="352" t="str">
        <f>VLOOKUP(A102,'пр.взвешивания'!B6:G199,4,FALSE)</f>
        <v>УрФО,Челябинская,Аргаяш</v>
      </c>
      <c r="E102" s="346"/>
      <c r="F102" s="346"/>
      <c r="G102" s="180"/>
      <c r="H102" s="180"/>
      <c r="I102" s="181"/>
      <c r="J102" s="351"/>
      <c r="K102" s="299"/>
      <c r="L102" s="299"/>
      <c r="M102" s="347"/>
      <c r="N102" s="347"/>
      <c r="O102" s="181"/>
      <c r="P102" s="181"/>
    </row>
    <row r="103" spans="1:8" ht="13.5" thickBot="1">
      <c r="A103" s="359"/>
      <c r="B103" s="360"/>
      <c r="C103" s="361"/>
      <c r="D103" s="361"/>
      <c r="E103" s="362"/>
      <c r="F103" s="362"/>
      <c r="G103" s="359"/>
      <c r="H103" s="359"/>
    </row>
    <row r="104" spans="1:16" ht="15.75">
      <c r="A104" s="366">
        <v>11</v>
      </c>
      <c r="B104" s="357" t="str">
        <f>VLOOKUP(A104,'пр.взвешивания'!B1:G253,2,FALSE)</f>
        <v>МОЛЧАНОВА Мария Владимировна</v>
      </c>
      <c r="C104" s="358" t="str">
        <f>VLOOKUP(A104,'пр.взвешивания'!B1:G230,3,FALSE)</f>
        <v>24.01.88 змс</v>
      </c>
      <c r="D104" s="358" t="str">
        <f>VLOOKUP(A104,'пр.взвешивания'!B1:G201,4,FALSE)</f>
        <v>ПФО,Пермская,Краснокамск,Д</v>
      </c>
      <c r="E104" s="367"/>
      <c r="F104" s="368"/>
      <c r="G104" s="369"/>
      <c r="H104" s="365"/>
      <c r="I104" s="17" t="s">
        <v>8</v>
      </c>
      <c r="J104" s="2" t="s">
        <v>50</v>
      </c>
      <c r="K104" s="2"/>
      <c r="L104" s="2"/>
      <c r="M104" s="83" t="str">
        <f>M94</f>
        <v>в.к.    48        кг.</v>
      </c>
      <c r="N104" s="2"/>
      <c r="O104" s="2"/>
      <c r="P104" s="2"/>
    </row>
    <row r="105" spans="1:16" ht="12.75">
      <c r="A105" s="181"/>
      <c r="B105" s="351"/>
      <c r="C105" s="299"/>
      <c r="D105" s="299"/>
      <c r="E105" s="299"/>
      <c r="F105" s="299"/>
      <c r="G105" s="303"/>
      <c r="H105" s="297"/>
      <c r="I105" s="297" t="s">
        <v>0</v>
      </c>
      <c r="J105" s="297" t="s">
        <v>1</v>
      </c>
      <c r="K105" s="297" t="s">
        <v>2</v>
      </c>
      <c r="L105" s="297" t="s">
        <v>3</v>
      </c>
      <c r="M105" s="297" t="s">
        <v>9</v>
      </c>
      <c r="N105" s="297" t="s">
        <v>10</v>
      </c>
      <c r="O105" s="297" t="s">
        <v>11</v>
      </c>
      <c r="P105" s="297" t="s">
        <v>12</v>
      </c>
    </row>
    <row r="106" spans="1:16" ht="12.75">
      <c r="A106" s="180">
        <v>8</v>
      </c>
      <c r="B106" s="350" t="str">
        <f>VLOOKUP(A106,'пр.взвешивания'!B1:G255,2,FALSE)</f>
        <v>НИКОЛАЕВА Анастасия Сергеевна</v>
      </c>
      <c r="C106" s="352" t="str">
        <f>VLOOKUP(A106,'пр.взвешивания'!B1:G232,3,FALSE)</f>
        <v>30.12.91 мс</v>
      </c>
      <c r="D106" s="352" t="str">
        <f>VLOOKUP(A106,'пр.взвешивания'!B1:G203,4,FALSE)</f>
        <v>ЦФО, Тульская,Тула</v>
      </c>
      <c r="E106" s="346"/>
      <c r="F106" s="346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2.75">
      <c r="A107" s="181"/>
      <c r="B107" s="351"/>
      <c r="C107" s="299"/>
      <c r="D107" s="299"/>
      <c r="E107" s="347"/>
      <c r="F107" s="347"/>
      <c r="G107" s="181"/>
      <c r="H107" s="181"/>
      <c r="I107" s="370">
        <v>16</v>
      </c>
      <c r="J107" s="350" t="str">
        <f>VLOOKUP(I107,'пр.взвешивания'!B1:G253,2,FALSE)</f>
        <v>АРУТЮНЯН Гаянэ Вагинаковна</v>
      </c>
      <c r="K107" s="352" t="str">
        <f>VLOOKUP(I107,'пр.взвешивания'!B1:G265,3,FALSE)</f>
        <v>27.06.84 мсмк</v>
      </c>
      <c r="L107" s="352" t="str">
        <f>VLOOKUP(I107,'пр.взвешивания'!B1:G284,4,FALSE)</f>
        <v>М,Москва,МКС</v>
      </c>
      <c r="M107" s="299"/>
      <c r="N107" s="302"/>
      <c r="O107" s="303"/>
      <c r="P107" s="297"/>
    </row>
    <row r="108" spans="1:16" ht="15.75">
      <c r="A108" s="17" t="s">
        <v>45</v>
      </c>
      <c r="B108" s="2" t="s">
        <v>49</v>
      </c>
      <c r="E108" s="83" t="str">
        <f>E97</f>
        <v>в.к.    48        кг.</v>
      </c>
      <c r="I108" s="371"/>
      <c r="J108" s="351"/>
      <c r="K108" s="299"/>
      <c r="L108" s="299"/>
      <c r="M108" s="299"/>
      <c r="N108" s="299"/>
      <c r="O108" s="303"/>
      <c r="P108" s="297"/>
    </row>
    <row r="109" spans="1:16" ht="12.75">
      <c r="A109" s="370">
        <v>9</v>
      </c>
      <c r="B109" s="350" t="str">
        <f>VLOOKUP(A109,'пр.взвешивания'!B6:G258,2,FALSE)</f>
        <v>ЦАТУРЯН Шогик Арутюновна</v>
      </c>
      <c r="C109" s="352" t="str">
        <f>VLOOKUP(A109,'пр.взвешивания'!B6:G235,3,FALSE)</f>
        <v>27.08.84 мс</v>
      </c>
      <c r="D109" s="352" t="str">
        <f>VLOOKUP(A109,'пр.взвешивания'!B6:G206,4,FALSE)</f>
        <v>М,Москва,МКС</v>
      </c>
      <c r="E109" s="299"/>
      <c r="F109" s="302"/>
      <c r="G109" s="303"/>
      <c r="H109" s="297"/>
      <c r="I109" s="180">
        <v>20</v>
      </c>
      <c r="J109" s="350" t="str">
        <f>VLOOKUP(I109,'пр.взвешивания'!B1:G255,2,FALSE)</f>
        <v>ФЕДОТОВА Ирина Ильинична</v>
      </c>
      <c r="K109" s="352" t="str">
        <f>VLOOKUP(I109,'пр.взвешивания'!B1:G267,3,FALSE)</f>
        <v>01.03.87 мс</v>
      </c>
      <c r="L109" s="352" t="str">
        <f>VLOOKUP(I109,'пр.взвешивания'!B1:G286,4,FALSE)</f>
        <v>СФО,Бурятия,МО</v>
      </c>
      <c r="M109" s="346"/>
      <c r="N109" s="346"/>
      <c r="O109" s="180"/>
      <c r="P109" s="180"/>
    </row>
    <row r="110" spans="1:16" ht="13.5" thickBot="1">
      <c r="A110" s="371"/>
      <c r="B110" s="351"/>
      <c r="C110" s="299"/>
      <c r="D110" s="299"/>
      <c r="E110" s="299"/>
      <c r="F110" s="299"/>
      <c r="G110" s="303"/>
      <c r="H110" s="297"/>
      <c r="I110" s="359"/>
      <c r="J110" s="360"/>
      <c r="K110" s="361"/>
      <c r="L110" s="361"/>
      <c r="M110" s="362"/>
      <c r="N110" s="362"/>
      <c r="O110" s="359"/>
      <c r="P110" s="359"/>
    </row>
    <row r="111" spans="1:16" ht="12.75">
      <c r="A111" s="180">
        <v>11</v>
      </c>
      <c r="B111" s="350" t="str">
        <f>VLOOKUP(A111,'пр.взвешивания'!B6:G260,2,FALSE)</f>
        <v>МОЛЧАНОВА Мария Владимировна</v>
      </c>
      <c r="C111" s="352" t="str">
        <f>VLOOKUP(A111,'пр.взвешивания'!B6:G237,3,FALSE)</f>
        <v>24.01.88 змс</v>
      </c>
      <c r="D111" s="352" t="str">
        <f>VLOOKUP(A111,'пр.взвешивания'!B6:G208,4,FALSE)</f>
        <v>ПФО,Пермская,Краснокамск,Д</v>
      </c>
      <c r="E111" s="346"/>
      <c r="F111" s="346"/>
      <c r="G111" s="180"/>
      <c r="H111" s="180"/>
      <c r="I111" s="366">
        <v>17</v>
      </c>
      <c r="J111" s="357" t="str">
        <f>VLOOKUP(I111,'пр.взвешивания'!B1:G257,2,FALSE)</f>
        <v>БОРИСОВА Зинаида Петровна</v>
      </c>
      <c r="K111" s="358" t="str">
        <f>VLOOKUP(I111,'пр.взвешивания'!B1:G269,3,FALSE)</f>
        <v>28.08.82 мсмк</v>
      </c>
      <c r="L111" s="358" t="str">
        <f>VLOOKUP(I111,'пр.взвешивания'!B1:G288,4,FALSE)</f>
        <v>ЦФО,Брянская,ЛОК</v>
      </c>
      <c r="M111" s="367"/>
      <c r="N111" s="368"/>
      <c r="O111" s="369"/>
      <c r="P111" s="365"/>
    </row>
    <row r="112" spans="1:16" ht="13.5" thickBot="1">
      <c r="A112" s="359"/>
      <c r="B112" s="360"/>
      <c r="C112" s="361"/>
      <c r="D112" s="361"/>
      <c r="E112" s="362"/>
      <c r="F112" s="362"/>
      <c r="G112" s="359"/>
      <c r="H112" s="359"/>
      <c r="I112" s="181"/>
      <c r="J112" s="351"/>
      <c r="K112" s="299"/>
      <c r="L112" s="299"/>
      <c r="M112" s="299"/>
      <c r="N112" s="299"/>
      <c r="O112" s="303"/>
      <c r="P112" s="297"/>
    </row>
    <row r="113" spans="1:16" ht="12.75">
      <c r="A113" s="366">
        <v>10</v>
      </c>
      <c r="B113" s="357" t="str">
        <f>VLOOKUP(A113,'пр.взвешивания'!B1:G262,2,FALSE)</f>
        <v>АККУИНА Айгуль Валиулловна</v>
      </c>
      <c r="C113" s="358" t="str">
        <f>VLOOKUP(A113,'пр.взвешивания'!B1:G239,3,FALSE)</f>
        <v>16.06.87 кмс</v>
      </c>
      <c r="D113" s="358" t="str">
        <f>VLOOKUP(A113,'пр.взвешивания'!B1:G210,4,FALSE)</f>
        <v>УрФО,Челябинская,Аргаяш</v>
      </c>
      <c r="E113" s="367"/>
      <c r="F113" s="368"/>
      <c r="G113" s="369"/>
      <c r="H113" s="365"/>
      <c r="I113" s="180">
        <v>12</v>
      </c>
      <c r="J113" s="350" t="str">
        <f>VLOOKUP(I113,'пр.взвешивания'!B1:G259,2,FALSE)</f>
        <v>ДЕМИДОВА Елена Андреевна</v>
      </c>
      <c r="K113" s="352" t="str">
        <f>VLOOKUP(I113,'пр.взвешивания'!B11:G271,3,FALSE)</f>
        <v>11.01.90 мс</v>
      </c>
      <c r="L113" s="352" t="str">
        <f>VLOOKUP(I113,'пр.взвешивания'!B1:G290,4,FALSE)</f>
        <v>ЦФО,Тамбовская ,МО</v>
      </c>
      <c r="M113" s="346"/>
      <c r="N113" s="346"/>
      <c r="O113" s="180"/>
      <c r="P113" s="180"/>
    </row>
    <row r="114" spans="1:16" ht="12.75">
      <c r="A114" s="181"/>
      <c r="B114" s="351"/>
      <c r="C114" s="299"/>
      <c r="D114" s="299"/>
      <c r="E114" s="299"/>
      <c r="F114" s="299"/>
      <c r="G114" s="303"/>
      <c r="H114" s="297"/>
      <c r="I114" s="181"/>
      <c r="J114" s="351"/>
      <c r="K114" s="299"/>
      <c r="L114" s="299"/>
      <c r="M114" s="347"/>
      <c r="N114" s="347"/>
      <c r="O114" s="181"/>
      <c r="P114" s="181"/>
    </row>
    <row r="115" spans="1:13" ht="15.75">
      <c r="A115" s="180">
        <v>8</v>
      </c>
      <c r="B115" s="350" t="str">
        <f>VLOOKUP(A115,'пр.взвешивания'!B1:G264,2,FALSE)</f>
        <v>НИКОЛАЕВА Анастасия Сергеевна</v>
      </c>
      <c r="C115" s="352" t="str">
        <f>VLOOKUP(A115,'пр.взвешивания'!B1:G241,3,FALSE)</f>
        <v>30.12.91 мс</v>
      </c>
      <c r="D115" s="352" t="str">
        <f>VLOOKUP(A115,'пр.взвешивания'!B1:G212,4,FALSE)</f>
        <v>ЦФО, Тульская,Тула</v>
      </c>
      <c r="E115" s="346"/>
      <c r="F115" s="346"/>
      <c r="G115" s="180"/>
      <c r="H115" s="180"/>
      <c r="I115" s="17"/>
      <c r="J115" s="2" t="s">
        <v>51</v>
      </c>
      <c r="M115" s="83" t="str">
        <f>M104</f>
        <v>в.к.    48        кг.</v>
      </c>
    </row>
    <row r="116" spans="1:16" ht="12.75">
      <c r="A116" s="181"/>
      <c r="B116" s="351"/>
      <c r="C116" s="299"/>
      <c r="D116" s="299"/>
      <c r="E116" s="347"/>
      <c r="F116" s="347"/>
      <c r="G116" s="181"/>
      <c r="H116" s="181"/>
      <c r="I116" s="370">
        <v>16</v>
      </c>
      <c r="J116" s="350" t="str">
        <f>VLOOKUP(I116,'пр.взвешивания'!B1:G262,2,FALSE)</f>
        <v>АРУТЮНЯН Гаянэ Вагинаковна</v>
      </c>
      <c r="K116" s="352" t="str">
        <f>VLOOKUP(I116,'пр.взвешивания'!B1:G274,3,FALSE)</f>
        <v>27.06.84 мсмк</v>
      </c>
      <c r="L116" s="352" t="str">
        <f>VLOOKUP(I116,'пр.взвешивания'!B1:G293,4,FALSE)</f>
        <v>М,Москва,МКС</v>
      </c>
      <c r="M116" s="299"/>
      <c r="N116" s="302"/>
      <c r="O116" s="303"/>
      <c r="P116" s="297"/>
    </row>
    <row r="117" spans="9:16" ht="12.75">
      <c r="I117" s="371"/>
      <c r="J117" s="351"/>
      <c r="K117" s="299"/>
      <c r="L117" s="299"/>
      <c r="M117" s="299"/>
      <c r="N117" s="299"/>
      <c r="O117" s="303"/>
      <c r="P117" s="297"/>
    </row>
    <row r="118" spans="1:16" ht="15.75">
      <c r="A118" s="17" t="s">
        <v>7</v>
      </c>
      <c r="B118" s="2" t="s">
        <v>50</v>
      </c>
      <c r="C118" s="2"/>
      <c r="D118" s="2"/>
      <c r="E118" s="83" t="str">
        <f>E108</f>
        <v>в.к.    48        кг.</v>
      </c>
      <c r="F118" s="2"/>
      <c r="G118" s="2"/>
      <c r="H118" s="2"/>
      <c r="I118" s="180">
        <v>17</v>
      </c>
      <c r="J118" s="350" t="str">
        <f>VLOOKUP(I118,'пр.взвешивания'!B1:G264,2,FALSE)</f>
        <v>БОРИСОВА Зинаида Петровна</v>
      </c>
      <c r="K118" s="352" t="str">
        <f>VLOOKUP(I118,'пр.взвешивания'!B1:G276,3,FALSE)</f>
        <v>28.08.82 мсмк</v>
      </c>
      <c r="L118" s="352" t="str">
        <f>VLOOKUP(I118,'пр.взвешивания'!B1:G295,4,FALSE)</f>
        <v>ЦФО,Брянская,ЛОК</v>
      </c>
      <c r="M118" s="346"/>
      <c r="N118" s="346"/>
      <c r="O118" s="180"/>
      <c r="P118" s="180"/>
    </row>
    <row r="119" spans="1:16" ht="13.5" thickBot="1">
      <c r="A119" s="297" t="s">
        <v>0</v>
      </c>
      <c r="B119" s="297" t="s">
        <v>1</v>
      </c>
      <c r="C119" s="297" t="s">
        <v>2</v>
      </c>
      <c r="D119" s="297" t="s">
        <v>3</v>
      </c>
      <c r="E119" s="297" t="s">
        <v>9</v>
      </c>
      <c r="F119" s="297" t="s">
        <v>10</v>
      </c>
      <c r="G119" s="297" t="s">
        <v>11</v>
      </c>
      <c r="H119" s="297" t="s">
        <v>12</v>
      </c>
      <c r="I119" s="359"/>
      <c r="J119" s="360"/>
      <c r="K119" s="361"/>
      <c r="L119" s="361"/>
      <c r="M119" s="362"/>
      <c r="N119" s="362"/>
      <c r="O119" s="359"/>
      <c r="P119" s="359"/>
    </row>
    <row r="120" spans="1:16" ht="12.75">
      <c r="A120" s="180"/>
      <c r="B120" s="180"/>
      <c r="C120" s="180"/>
      <c r="D120" s="180"/>
      <c r="E120" s="180"/>
      <c r="F120" s="180"/>
      <c r="G120" s="180"/>
      <c r="H120" s="180"/>
      <c r="I120" s="366">
        <v>20</v>
      </c>
      <c r="J120" s="357" t="str">
        <f>VLOOKUP(I120,'пр.взвешивания'!B1:G266,2,FALSE)</f>
        <v>ФЕДОТОВА Ирина Ильинична</v>
      </c>
      <c r="K120" s="358" t="str">
        <f>VLOOKUP(I120,'пр.взвешивания'!B1:G278,3,FALSE)</f>
        <v>01.03.87 мс</v>
      </c>
      <c r="L120" s="358" t="str">
        <f>VLOOKUP(I120,'пр.взвешивания'!B1:G297,4,FALSE)</f>
        <v>СФО,Бурятия,МО</v>
      </c>
      <c r="M120" s="367"/>
      <c r="N120" s="368"/>
      <c r="O120" s="369"/>
      <c r="P120" s="365"/>
    </row>
    <row r="121" spans="1:16" ht="12.75">
      <c r="A121" s="370">
        <v>2</v>
      </c>
      <c r="B121" s="350" t="str">
        <f>VLOOKUP(A121,'пр.взвешивания'!B1:G270,2,FALSE)</f>
        <v>БОНДАРЕВА Елена Борисовна</v>
      </c>
      <c r="C121" s="352" t="str">
        <f>VLOOKUP(A121,'пр.взвешивания'!B1:G247,3,FALSE)</f>
        <v>07.06.85 змс</v>
      </c>
      <c r="D121" s="352" t="str">
        <f>VLOOKUP(A121,'пр.взвешивания'!B1:G218,4,FALSE)</f>
        <v>ПФО, Дзержинск</v>
      </c>
      <c r="E121" s="299"/>
      <c r="F121" s="302"/>
      <c r="G121" s="303"/>
      <c r="H121" s="297"/>
      <c r="I121" s="181"/>
      <c r="J121" s="351"/>
      <c r="K121" s="299"/>
      <c r="L121" s="299"/>
      <c r="M121" s="299"/>
      <c r="N121" s="299"/>
      <c r="O121" s="303"/>
      <c r="P121" s="297"/>
    </row>
    <row r="122" spans="1:16" ht="12.75">
      <c r="A122" s="371"/>
      <c r="B122" s="351"/>
      <c r="C122" s="299"/>
      <c r="D122" s="299"/>
      <c r="E122" s="299"/>
      <c r="F122" s="299"/>
      <c r="G122" s="303"/>
      <c r="H122" s="297"/>
      <c r="I122" s="180">
        <v>12</v>
      </c>
      <c r="J122" s="350" t="str">
        <f>VLOOKUP(I122,'пр.взвешивания'!B1:G268,2,FALSE)</f>
        <v>ДЕМИДОВА Елена Андреевна</v>
      </c>
      <c r="K122" s="352" t="str">
        <f>VLOOKUP(I122,'пр.взвешивания'!B1:G280,3,FALSE)</f>
        <v>11.01.90 мс</v>
      </c>
      <c r="L122" s="352" t="str">
        <f>VLOOKUP(I122,'пр.взвешивания'!B1:G299,4,FALSE)</f>
        <v>ЦФО,Тамбовская ,МО</v>
      </c>
      <c r="M122" s="346"/>
      <c r="N122" s="346"/>
      <c r="O122" s="180"/>
      <c r="P122" s="180"/>
    </row>
    <row r="123" spans="1:16" ht="12.75">
      <c r="A123" s="180">
        <v>9</v>
      </c>
      <c r="B123" s="350" t="str">
        <f>VLOOKUP(A123,'пр.взвешивания'!B1:G272,2,FALSE)</f>
        <v>ЦАТУРЯН Шогик Арутюновна</v>
      </c>
      <c r="C123" s="352" t="str">
        <f>VLOOKUP(A123,'пр.взвешивания'!B1:G249,3,FALSE)</f>
        <v>27.08.84 мс</v>
      </c>
      <c r="D123" s="352" t="str">
        <f>VLOOKUP(A123,'пр.взвешивания'!B1:G220,4,FALSE)</f>
        <v>М,Москва,МКС</v>
      </c>
      <c r="E123" s="346"/>
      <c r="F123" s="346"/>
      <c r="G123" s="180"/>
      <c r="H123" s="180"/>
      <c r="I123" s="181"/>
      <c r="J123" s="351"/>
      <c r="K123" s="299"/>
      <c r="L123" s="299"/>
      <c r="M123" s="347"/>
      <c r="N123" s="347"/>
      <c r="O123" s="181"/>
      <c r="P123" s="181"/>
    </row>
    <row r="124" spans="1:8" ht="13.5" thickBot="1">
      <c r="A124" s="359"/>
      <c r="B124" s="360"/>
      <c r="C124" s="361"/>
      <c r="D124" s="361"/>
      <c r="E124" s="362"/>
      <c r="F124" s="362"/>
      <c r="G124" s="359"/>
      <c r="H124" s="359"/>
    </row>
    <row r="125" spans="1:8" ht="12.75">
      <c r="A125" s="366">
        <v>11</v>
      </c>
      <c r="B125" s="357" t="str">
        <f>VLOOKUP(A125,'пр.взвешивания'!B2:G274,2,FALSE)</f>
        <v>МОЛЧАНОВА Мария Владимировна</v>
      </c>
      <c r="C125" s="358" t="str">
        <f>VLOOKUP(A125,'пр.взвешивания'!B1:G251,3,FALSE)</f>
        <v>24.01.88 змс</v>
      </c>
      <c r="D125" s="358" t="str">
        <f>VLOOKUP(A125,'пр.взвешивания'!B1:G222,4,FALSE)</f>
        <v>ПФО,Пермская,Краснокамск,Д</v>
      </c>
      <c r="E125" s="367"/>
      <c r="F125" s="368"/>
      <c r="G125" s="369"/>
      <c r="H125" s="365"/>
    </row>
    <row r="126" spans="1:8" ht="12.75">
      <c r="A126" s="181"/>
      <c r="B126" s="351"/>
      <c r="C126" s="299"/>
      <c r="D126" s="299"/>
      <c r="E126" s="299"/>
      <c r="F126" s="299"/>
      <c r="G126" s="303"/>
      <c r="H126" s="297"/>
    </row>
    <row r="127" spans="1:8" ht="12.75">
      <c r="A127" s="180">
        <v>5</v>
      </c>
      <c r="B127" s="350" t="str">
        <f>VLOOKUP(A127,'пр.взвешивания'!B2:G276,2,FALSE)</f>
        <v>ХРАМОВА Анастасия Игоревна</v>
      </c>
      <c r="C127" s="352" t="str">
        <f>VLOOKUP(A127,'пр.взвешивания'!B1:G253,3,FALSE)</f>
        <v>29.03.91 мс</v>
      </c>
      <c r="D127" s="352" t="str">
        <f>VLOOKUP(A127,'пр.взвешивания'!B1:G224,4,FALSE)</f>
        <v>Приморский,Владивосток,ФКиС</v>
      </c>
      <c r="E127" s="346"/>
      <c r="F127" s="346"/>
      <c r="G127" s="180"/>
      <c r="H127" s="180"/>
    </row>
    <row r="128" spans="1:8" ht="12.75">
      <c r="A128" s="181"/>
      <c r="B128" s="351"/>
      <c r="C128" s="299"/>
      <c r="D128" s="299"/>
      <c r="E128" s="347"/>
      <c r="F128" s="347"/>
      <c r="G128" s="181"/>
      <c r="H128" s="181"/>
    </row>
    <row r="129" spans="1:5" ht="15.75">
      <c r="A129" s="17" t="s">
        <v>7</v>
      </c>
      <c r="B129" s="2" t="s">
        <v>51</v>
      </c>
      <c r="E129" s="83" t="str">
        <f>E118</f>
        <v>в.к.    48        кг.</v>
      </c>
    </row>
    <row r="130" spans="1:8" ht="12.75">
      <c r="A130" s="370">
        <v>2</v>
      </c>
      <c r="B130" s="350" t="str">
        <f>VLOOKUP(A130,'пр.взвешивания'!B1:G279,2,FALSE)</f>
        <v>БОНДАРЕВА Елена Борисовна</v>
      </c>
      <c r="C130" s="352" t="str">
        <f>VLOOKUP(A130,'пр.взвешивания'!B1:G256,3,FALSE)</f>
        <v>07.06.85 змс</v>
      </c>
      <c r="D130" s="352" t="str">
        <f>VLOOKUP(A130,'пр.взвешивания'!B1:G227,4,FALSE)</f>
        <v>ПФО, Дзержинск</v>
      </c>
      <c r="E130" s="299"/>
      <c r="F130" s="302"/>
      <c r="G130" s="303"/>
      <c r="H130" s="297"/>
    </row>
    <row r="131" spans="1:8" ht="12.75">
      <c r="A131" s="371"/>
      <c r="B131" s="351"/>
      <c r="C131" s="299"/>
      <c r="D131" s="299"/>
      <c r="E131" s="299"/>
      <c r="F131" s="299"/>
      <c r="G131" s="303"/>
      <c r="H131" s="297"/>
    </row>
    <row r="132" spans="1:8" ht="12.75">
      <c r="A132" s="180">
        <v>11</v>
      </c>
      <c r="B132" s="350" t="str">
        <f>VLOOKUP(A132,'пр.взвешивания'!B1:G281,2,FALSE)</f>
        <v>МОЛЧАНОВА Мария Владимировна</v>
      </c>
      <c r="C132" s="352" t="str">
        <f>VLOOKUP(A132,'пр.взвешивания'!B1:G258,3,FALSE)</f>
        <v>24.01.88 змс</v>
      </c>
      <c r="D132" s="352" t="str">
        <f>VLOOKUP(A132,'пр.взвешивания'!B1:G229,4,FALSE)</f>
        <v>ПФО,Пермская,Краснокамск,Д</v>
      </c>
      <c r="E132" s="346"/>
      <c r="F132" s="346"/>
      <c r="G132" s="180"/>
      <c r="H132" s="180"/>
    </row>
    <row r="133" spans="1:8" ht="13.5" thickBot="1">
      <c r="A133" s="359"/>
      <c r="B133" s="360"/>
      <c r="C133" s="361"/>
      <c r="D133" s="361"/>
      <c r="E133" s="362"/>
      <c r="F133" s="362"/>
      <c r="G133" s="359"/>
      <c r="H133" s="359"/>
    </row>
    <row r="134" spans="1:8" ht="12.75">
      <c r="A134" s="366">
        <v>9</v>
      </c>
      <c r="B134" s="357" t="str">
        <f>VLOOKUP(A134,'пр.взвешивания'!B1:G283,2,FALSE)</f>
        <v>ЦАТУРЯН Шогик Арутюновна</v>
      </c>
      <c r="C134" s="358" t="str">
        <f>VLOOKUP(A134,'пр.взвешивания'!B1:G260,3,FALSE)</f>
        <v>27.08.84 мс</v>
      </c>
      <c r="D134" s="358" t="str">
        <f>VLOOKUP(A134,'пр.взвешивания'!B1:G231,4,FALSE)</f>
        <v>М,Москва,МКС</v>
      </c>
      <c r="E134" s="367"/>
      <c r="F134" s="368"/>
      <c r="G134" s="369"/>
      <c r="H134" s="365"/>
    </row>
    <row r="135" spans="1:8" ht="12.75">
      <c r="A135" s="181"/>
      <c r="B135" s="351"/>
      <c r="C135" s="299"/>
      <c r="D135" s="299"/>
      <c r="E135" s="299"/>
      <c r="F135" s="299"/>
      <c r="G135" s="303"/>
      <c r="H135" s="297"/>
    </row>
    <row r="136" spans="1:8" ht="12.75">
      <c r="A136" s="180">
        <v>5</v>
      </c>
      <c r="B136" s="350" t="str">
        <f>VLOOKUP(A136,'пр.взвешивания'!B1:G285,2,FALSE)</f>
        <v>ХРАМОВА Анастасия Игоревна</v>
      </c>
      <c r="C136" s="352" t="str">
        <f>VLOOKUP(A136,'пр.взвешивания'!B1:G262,3,FALSE)</f>
        <v>29.03.91 мс</v>
      </c>
      <c r="D136" s="352" t="str">
        <f>VLOOKUP(A136,'пр.взвешивания'!B1:G233,4,FALSE)</f>
        <v>Приморский,Владивосток,ФКиС</v>
      </c>
      <c r="E136" s="346"/>
      <c r="F136" s="346"/>
      <c r="G136" s="180"/>
      <c r="H136" s="180"/>
    </row>
    <row r="137" spans="1:8" ht="12.75">
      <c r="A137" s="181"/>
      <c r="B137" s="351"/>
      <c r="C137" s="299"/>
      <c r="D137" s="299"/>
      <c r="E137" s="347"/>
      <c r="F137" s="347"/>
      <c r="G137" s="181"/>
      <c r="H137" s="181"/>
    </row>
  </sheetData>
  <mergeCells count="884">
    <mergeCell ref="M31:M32"/>
    <mergeCell ref="N31:N32"/>
    <mergeCell ref="O31:O32"/>
    <mergeCell ref="P31:P32"/>
    <mergeCell ref="I31:I32"/>
    <mergeCell ref="J31:J32"/>
    <mergeCell ref="K31:K32"/>
    <mergeCell ref="L31:L32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E66:E67"/>
    <mergeCell ref="F66:F67"/>
    <mergeCell ref="G66:G67"/>
    <mergeCell ref="H66:H67"/>
    <mergeCell ref="A66:A67"/>
    <mergeCell ref="B66:B67"/>
    <mergeCell ref="C66:C67"/>
    <mergeCell ref="D66:D67"/>
    <mergeCell ref="E64:E65"/>
    <mergeCell ref="F64:F65"/>
    <mergeCell ref="G64:G65"/>
    <mergeCell ref="H64:H65"/>
    <mergeCell ref="A64:A65"/>
    <mergeCell ref="B64:B65"/>
    <mergeCell ref="C64:C65"/>
    <mergeCell ref="D64:D65"/>
    <mergeCell ref="E62:E63"/>
    <mergeCell ref="F62:F63"/>
    <mergeCell ref="G62:G63"/>
    <mergeCell ref="H62:H63"/>
    <mergeCell ref="A62:A63"/>
    <mergeCell ref="B62:B63"/>
    <mergeCell ref="C62:C63"/>
    <mergeCell ref="D62:D63"/>
    <mergeCell ref="M122:M123"/>
    <mergeCell ref="N122:N123"/>
    <mergeCell ref="O122:O123"/>
    <mergeCell ref="P122:P123"/>
    <mergeCell ref="I122:I123"/>
    <mergeCell ref="J122:J123"/>
    <mergeCell ref="K122:K123"/>
    <mergeCell ref="L122:L123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M120:M121"/>
    <mergeCell ref="N120:N121"/>
    <mergeCell ref="O120:O121"/>
    <mergeCell ref="P120:P121"/>
    <mergeCell ref="I120:I121"/>
    <mergeCell ref="J120:J121"/>
    <mergeCell ref="K120:K121"/>
    <mergeCell ref="L120:L121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M118:M119"/>
    <mergeCell ref="N118:N119"/>
    <mergeCell ref="O118:O119"/>
    <mergeCell ref="P118:P119"/>
    <mergeCell ref="I118:I119"/>
    <mergeCell ref="J118:J119"/>
    <mergeCell ref="K118:K119"/>
    <mergeCell ref="L118:L119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M116:M117"/>
    <mergeCell ref="N116:N117"/>
    <mergeCell ref="O116:O117"/>
    <mergeCell ref="P116:P117"/>
    <mergeCell ref="I116:I117"/>
    <mergeCell ref="J116:J117"/>
    <mergeCell ref="K116:K117"/>
    <mergeCell ref="L116:L117"/>
    <mergeCell ref="E130:E131"/>
    <mergeCell ref="F130:F131"/>
    <mergeCell ref="G130:G131"/>
    <mergeCell ref="H130:H131"/>
    <mergeCell ref="A130:A131"/>
    <mergeCell ref="B130:B131"/>
    <mergeCell ref="C130:C131"/>
    <mergeCell ref="D130:D131"/>
    <mergeCell ref="M113:M114"/>
    <mergeCell ref="N113:N114"/>
    <mergeCell ref="O113:O114"/>
    <mergeCell ref="P113:P114"/>
    <mergeCell ref="I113:I114"/>
    <mergeCell ref="J113:J114"/>
    <mergeCell ref="K113:K114"/>
    <mergeCell ref="L113:L114"/>
    <mergeCell ref="E127:E128"/>
    <mergeCell ref="F127:F128"/>
    <mergeCell ref="G127:G128"/>
    <mergeCell ref="H127:H128"/>
    <mergeCell ref="A127:A128"/>
    <mergeCell ref="B127:B128"/>
    <mergeCell ref="C127:C128"/>
    <mergeCell ref="D127:D128"/>
    <mergeCell ref="M111:M112"/>
    <mergeCell ref="N111:N112"/>
    <mergeCell ref="O111:O112"/>
    <mergeCell ref="P111:P112"/>
    <mergeCell ref="I111:I112"/>
    <mergeCell ref="J111:J112"/>
    <mergeCell ref="K111:K112"/>
    <mergeCell ref="L111:L112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M109:M110"/>
    <mergeCell ref="N109:N110"/>
    <mergeCell ref="O109:O110"/>
    <mergeCell ref="P109:P110"/>
    <mergeCell ref="I109:I110"/>
    <mergeCell ref="J109:J110"/>
    <mergeCell ref="K109:K110"/>
    <mergeCell ref="L109:L110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E115:E116"/>
    <mergeCell ref="F115:F116"/>
    <mergeCell ref="G115:G116"/>
    <mergeCell ref="H115:H116"/>
    <mergeCell ref="A115:A116"/>
    <mergeCell ref="B115:B116"/>
    <mergeCell ref="C115:C116"/>
    <mergeCell ref="D115:D116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E113:E114"/>
    <mergeCell ref="F113:F114"/>
    <mergeCell ref="G113:G114"/>
    <mergeCell ref="H113:H114"/>
    <mergeCell ref="A113:A114"/>
    <mergeCell ref="B113:B114"/>
    <mergeCell ref="C113:C114"/>
    <mergeCell ref="D113:D114"/>
    <mergeCell ref="M97:M98"/>
    <mergeCell ref="N97:N98"/>
    <mergeCell ref="O97:O98"/>
    <mergeCell ref="P97:P98"/>
    <mergeCell ref="I97:I98"/>
    <mergeCell ref="J97:J98"/>
    <mergeCell ref="K97:K98"/>
    <mergeCell ref="L97:L98"/>
    <mergeCell ref="E111:E112"/>
    <mergeCell ref="F111:F112"/>
    <mergeCell ref="G111:G112"/>
    <mergeCell ref="H111:H112"/>
    <mergeCell ref="A111:A112"/>
    <mergeCell ref="B111:B112"/>
    <mergeCell ref="C111:C112"/>
    <mergeCell ref="D111:D112"/>
    <mergeCell ref="M95:M96"/>
    <mergeCell ref="N95:N96"/>
    <mergeCell ref="O95:O96"/>
    <mergeCell ref="P95:P96"/>
    <mergeCell ref="I95:I96"/>
    <mergeCell ref="J95:J96"/>
    <mergeCell ref="K95:K96"/>
    <mergeCell ref="L95:L96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M92:M93"/>
    <mergeCell ref="N92:N93"/>
    <mergeCell ref="O92:O93"/>
    <mergeCell ref="P92:P93"/>
    <mergeCell ref="I92:I93"/>
    <mergeCell ref="J92:J93"/>
    <mergeCell ref="K92:K93"/>
    <mergeCell ref="L92:L93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M90:M91"/>
    <mergeCell ref="N90:N91"/>
    <mergeCell ref="O90:O91"/>
    <mergeCell ref="P90:P91"/>
    <mergeCell ref="I90:I91"/>
    <mergeCell ref="J90:J91"/>
    <mergeCell ref="K90:K91"/>
    <mergeCell ref="L90:L91"/>
    <mergeCell ref="E104:E105"/>
    <mergeCell ref="F104:F105"/>
    <mergeCell ref="G104:G105"/>
    <mergeCell ref="H104:H105"/>
    <mergeCell ref="A104:A105"/>
    <mergeCell ref="B104:B105"/>
    <mergeCell ref="C104:C105"/>
    <mergeCell ref="D104:D105"/>
    <mergeCell ref="M88:M89"/>
    <mergeCell ref="N88:N89"/>
    <mergeCell ref="O88:O89"/>
    <mergeCell ref="P88:P89"/>
    <mergeCell ref="I88:I89"/>
    <mergeCell ref="J88:J89"/>
    <mergeCell ref="K88:K89"/>
    <mergeCell ref="L88:L89"/>
    <mergeCell ref="E102:E103"/>
    <mergeCell ref="F102:F103"/>
    <mergeCell ref="G102:G103"/>
    <mergeCell ref="H102:H103"/>
    <mergeCell ref="A102:A103"/>
    <mergeCell ref="B102:B103"/>
    <mergeCell ref="C102:C103"/>
    <mergeCell ref="D102:D103"/>
    <mergeCell ref="M86:M87"/>
    <mergeCell ref="N86:N87"/>
    <mergeCell ref="O86:O87"/>
    <mergeCell ref="P86:P87"/>
    <mergeCell ref="I86:I87"/>
    <mergeCell ref="J86:J87"/>
    <mergeCell ref="K86:K87"/>
    <mergeCell ref="L86:L87"/>
    <mergeCell ref="E100:E101"/>
    <mergeCell ref="F100:F101"/>
    <mergeCell ref="G100:G101"/>
    <mergeCell ref="H100:H101"/>
    <mergeCell ref="A100:A101"/>
    <mergeCell ref="B100:B101"/>
    <mergeCell ref="C100:C101"/>
    <mergeCell ref="D100:D101"/>
    <mergeCell ref="O80:O81"/>
    <mergeCell ref="P80:P81"/>
    <mergeCell ref="M84:M85"/>
    <mergeCell ref="N84:N85"/>
    <mergeCell ref="O84:O85"/>
    <mergeCell ref="P84:P85"/>
    <mergeCell ref="K80:K81"/>
    <mergeCell ref="L80:L81"/>
    <mergeCell ref="M80:M81"/>
    <mergeCell ref="N80:N81"/>
    <mergeCell ref="E94:E95"/>
    <mergeCell ref="F94:F95"/>
    <mergeCell ref="G94:G95"/>
    <mergeCell ref="H94:H95"/>
    <mergeCell ref="A94:A95"/>
    <mergeCell ref="B94:B95"/>
    <mergeCell ref="C94:C95"/>
    <mergeCell ref="D94:D95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J74:J75"/>
    <mergeCell ref="K74:K75"/>
    <mergeCell ref="L74:L75"/>
    <mergeCell ref="M74:M75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J67:J68"/>
    <mergeCell ref="K67:K68"/>
    <mergeCell ref="L67:L68"/>
    <mergeCell ref="M67:M68"/>
    <mergeCell ref="I67:I68"/>
    <mergeCell ref="I74:I75"/>
    <mergeCell ref="I80:I81"/>
    <mergeCell ref="H71:H72"/>
    <mergeCell ref="M65:M66"/>
    <mergeCell ref="N65:N66"/>
    <mergeCell ref="O65:O66"/>
    <mergeCell ref="P65:P66"/>
    <mergeCell ref="I65:I66"/>
    <mergeCell ref="J65:J66"/>
    <mergeCell ref="K65:K66"/>
    <mergeCell ref="L65:L66"/>
    <mergeCell ref="I61:P61"/>
    <mergeCell ref="I63:I64"/>
    <mergeCell ref="J63:J64"/>
    <mergeCell ref="K63:K64"/>
    <mergeCell ref="L63:L64"/>
    <mergeCell ref="M63:M64"/>
    <mergeCell ref="N63:N64"/>
    <mergeCell ref="O63:O64"/>
    <mergeCell ref="P63:P64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4:E35"/>
    <mergeCell ref="F34:F35"/>
    <mergeCell ref="G34:G35"/>
    <mergeCell ref="H34:H35"/>
    <mergeCell ref="A34:A35"/>
    <mergeCell ref="B34:B35"/>
    <mergeCell ref="C34:C35"/>
    <mergeCell ref="D34:D35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41:E42"/>
    <mergeCell ref="F41:F42"/>
    <mergeCell ref="G41:G42"/>
    <mergeCell ref="H41:H42"/>
    <mergeCell ref="A41:A42"/>
    <mergeCell ref="B41:B42"/>
    <mergeCell ref="C41:C42"/>
    <mergeCell ref="D41:D42"/>
    <mergeCell ref="A48:A49"/>
    <mergeCell ref="B48:B49"/>
    <mergeCell ref="C48:C49"/>
    <mergeCell ref="D48:D49"/>
    <mergeCell ref="A50:A51"/>
    <mergeCell ref="B50:B51"/>
    <mergeCell ref="C50:C51"/>
    <mergeCell ref="D50:D51"/>
    <mergeCell ref="C43:C44"/>
    <mergeCell ref="E50:E51"/>
    <mergeCell ref="F50:F51"/>
    <mergeCell ref="G50:G51"/>
    <mergeCell ref="E48:E49"/>
    <mergeCell ref="F48:F49"/>
    <mergeCell ref="G48:G49"/>
    <mergeCell ref="E43:E44"/>
    <mergeCell ref="F43:F44"/>
    <mergeCell ref="G43:G44"/>
    <mergeCell ref="E52:E53"/>
    <mergeCell ref="F52:F53"/>
    <mergeCell ref="G52:G53"/>
    <mergeCell ref="H52:H53"/>
    <mergeCell ref="A52:A53"/>
    <mergeCell ref="B52:B53"/>
    <mergeCell ref="C52:C53"/>
    <mergeCell ref="D52:D53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D16:D17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2:H13"/>
    <mergeCell ref="E14:E15"/>
    <mergeCell ref="F14:F15"/>
    <mergeCell ref="G14:G15"/>
    <mergeCell ref="H14:H15"/>
    <mergeCell ref="H16:H17"/>
    <mergeCell ref="A14:A15"/>
    <mergeCell ref="B14:B15"/>
    <mergeCell ref="C14:C15"/>
    <mergeCell ref="D14:D15"/>
    <mergeCell ref="D12:D13"/>
    <mergeCell ref="E12:E13"/>
    <mergeCell ref="F12:F13"/>
    <mergeCell ref="G12:G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E71:E72"/>
    <mergeCell ref="F71:F72"/>
    <mergeCell ref="G71:G72"/>
    <mergeCell ref="A7:A8"/>
    <mergeCell ref="B7:B8"/>
    <mergeCell ref="C7:C8"/>
    <mergeCell ref="F7:F8"/>
    <mergeCell ref="G7:G8"/>
    <mergeCell ref="A12:A13"/>
    <mergeCell ref="B12:B13"/>
    <mergeCell ref="A71:A72"/>
    <mergeCell ref="B71:B72"/>
    <mergeCell ref="C71:C72"/>
    <mergeCell ref="C12:C13"/>
    <mergeCell ref="A16:A17"/>
    <mergeCell ref="B16:B17"/>
    <mergeCell ref="C16:C17"/>
    <mergeCell ref="A21:A22"/>
    <mergeCell ref="A43:A44"/>
    <mergeCell ref="B43:B44"/>
    <mergeCell ref="A73:A74"/>
    <mergeCell ref="B73:B74"/>
    <mergeCell ref="C73:C74"/>
    <mergeCell ref="D73:D74"/>
    <mergeCell ref="E73:E74"/>
    <mergeCell ref="F73:F74"/>
    <mergeCell ref="G73:G74"/>
    <mergeCell ref="H73:H74"/>
    <mergeCell ref="D71:D72"/>
    <mergeCell ref="A75:H75"/>
    <mergeCell ref="A98:A99"/>
    <mergeCell ref="B98:B99"/>
    <mergeCell ref="C98:C99"/>
    <mergeCell ref="D98:D99"/>
    <mergeCell ref="E98:E99"/>
    <mergeCell ref="F98:F99"/>
    <mergeCell ref="G98:G99"/>
    <mergeCell ref="H98:H99"/>
    <mergeCell ref="K84:K85"/>
    <mergeCell ref="A79:A80"/>
    <mergeCell ref="D79:D80"/>
    <mergeCell ref="E79:E80"/>
    <mergeCell ref="F79:F80"/>
    <mergeCell ref="G79:G80"/>
    <mergeCell ref="H79:H80"/>
    <mergeCell ref="B81:B82"/>
    <mergeCell ref="C81:C82"/>
    <mergeCell ref="D81:D82"/>
    <mergeCell ref="C79:C80"/>
    <mergeCell ref="A77:A78"/>
    <mergeCell ref="I84:I85"/>
    <mergeCell ref="J84:J85"/>
    <mergeCell ref="E81:E82"/>
    <mergeCell ref="F81:F82"/>
    <mergeCell ref="G81:G82"/>
    <mergeCell ref="H81:H82"/>
    <mergeCell ref="J80:J81"/>
    <mergeCell ref="D83:D84"/>
    <mergeCell ref="L84:L85"/>
    <mergeCell ref="B77:B78"/>
    <mergeCell ref="C77:C78"/>
    <mergeCell ref="D77:D78"/>
    <mergeCell ref="E77:E78"/>
    <mergeCell ref="F77:F78"/>
    <mergeCell ref="G77:G78"/>
    <mergeCell ref="H77:H78"/>
    <mergeCell ref="B79:B80"/>
    <mergeCell ref="E83:E84"/>
    <mergeCell ref="F83:F84"/>
    <mergeCell ref="G83:G84"/>
    <mergeCell ref="H83:H84"/>
    <mergeCell ref="A81:A82"/>
    <mergeCell ref="A85:A86"/>
    <mergeCell ref="B85:B86"/>
    <mergeCell ref="C85:C86"/>
    <mergeCell ref="A83:A84"/>
    <mergeCell ref="B83:B84"/>
    <mergeCell ref="C83:C84"/>
    <mergeCell ref="D85:D86"/>
    <mergeCell ref="E85:E86"/>
    <mergeCell ref="F85:F86"/>
    <mergeCell ref="G85:G86"/>
    <mergeCell ref="H85:H86"/>
    <mergeCell ref="F88:F89"/>
    <mergeCell ref="G88:G89"/>
    <mergeCell ref="H88:H89"/>
    <mergeCell ref="A88:A89"/>
    <mergeCell ref="B88:B89"/>
    <mergeCell ref="C88:C89"/>
    <mergeCell ref="D88:D89"/>
    <mergeCell ref="H90:H91"/>
    <mergeCell ref="A90:A91"/>
    <mergeCell ref="B90:B91"/>
    <mergeCell ref="C90:C91"/>
    <mergeCell ref="D90:D91"/>
    <mergeCell ref="E90:E91"/>
    <mergeCell ref="F90:F91"/>
    <mergeCell ref="G90:G91"/>
    <mergeCell ref="H92:H93"/>
    <mergeCell ref="A92:A93"/>
    <mergeCell ref="B92:B93"/>
    <mergeCell ref="C92:C93"/>
    <mergeCell ref="D92:D93"/>
    <mergeCell ref="E92:E93"/>
    <mergeCell ref="F92:F93"/>
    <mergeCell ref="G92:G93"/>
    <mergeCell ref="E88:E89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D43:D44"/>
    <mergeCell ref="A69:A70"/>
    <mergeCell ref="B69:B70"/>
    <mergeCell ref="C69:C70"/>
    <mergeCell ref="D69:D70"/>
    <mergeCell ref="A55:A56"/>
    <mergeCell ref="B55:B56"/>
    <mergeCell ref="C55:C56"/>
    <mergeCell ref="D55:D56"/>
    <mergeCell ref="A57:A58"/>
    <mergeCell ref="E69:E70"/>
    <mergeCell ref="F69:F70"/>
    <mergeCell ref="G69:G70"/>
    <mergeCell ref="H69:H70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E55:E56"/>
    <mergeCell ref="F55:F56"/>
    <mergeCell ref="G55:G56"/>
    <mergeCell ref="H55:H56"/>
    <mergeCell ref="E59:E60"/>
    <mergeCell ref="F59:F60"/>
    <mergeCell ref="G59:G60"/>
    <mergeCell ref="B57:B58"/>
    <mergeCell ref="C57:C58"/>
    <mergeCell ref="D57:D58"/>
    <mergeCell ref="E57:E58"/>
    <mergeCell ref="A59:A60"/>
    <mergeCell ref="B59:B60"/>
    <mergeCell ref="C59:C60"/>
    <mergeCell ref="D59:D60"/>
    <mergeCell ref="I43:I44"/>
    <mergeCell ref="J43:J44"/>
    <mergeCell ref="K43:K44"/>
    <mergeCell ref="F57:F58"/>
    <mergeCell ref="G57:G58"/>
    <mergeCell ref="H57:H58"/>
    <mergeCell ref="H50:H51"/>
    <mergeCell ref="H48:H49"/>
    <mergeCell ref="I45:I46"/>
    <mergeCell ref="J45:J46"/>
    <mergeCell ref="M34:M35"/>
    <mergeCell ref="N34:N35"/>
    <mergeCell ref="O34:O35"/>
    <mergeCell ref="H59:H60"/>
    <mergeCell ref="I34:I35"/>
    <mergeCell ref="J34:J35"/>
    <mergeCell ref="K34:K35"/>
    <mergeCell ref="I38:I39"/>
    <mergeCell ref="J38:J39"/>
    <mergeCell ref="K38:K39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L34:L35"/>
    <mergeCell ref="L38:L39"/>
    <mergeCell ref="M38:M39"/>
    <mergeCell ref="N38:N39"/>
    <mergeCell ref="O38:O39"/>
    <mergeCell ref="I41:I42"/>
    <mergeCell ref="J41:J42"/>
    <mergeCell ref="K41:K42"/>
    <mergeCell ref="L41:L42"/>
    <mergeCell ref="M43:M44"/>
    <mergeCell ref="N43:N44"/>
    <mergeCell ref="O43:O44"/>
    <mergeCell ref="P38:P39"/>
    <mergeCell ref="M41:M42"/>
    <mergeCell ref="N41:N42"/>
    <mergeCell ref="O41:O42"/>
    <mergeCell ref="P41:P42"/>
    <mergeCell ref="P43:P44"/>
    <mergeCell ref="K45:K46"/>
    <mergeCell ref="L45:L46"/>
    <mergeCell ref="M45:M46"/>
    <mergeCell ref="N45:N46"/>
    <mergeCell ref="O45:O46"/>
    <mergeCell ref="P45:P46"/>
    <mergeCell ref="L43:L44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5:I56"/>
    <mergeCell ref="J55:J56"/>
    <mergeCell ref="K55:K56"/>
    <mergeCell ref="L55:L56"/>
    <mergeCell ref="M55:M56"/>
    <mergeCell ref="N55:N56"/>
    <mergeCell ref="O55:O56"/>
    <mergeCell ref="P55:P56"/>
    <mergeCell ref="I57:I58"/>
    <mergeCell ref="J57:J58"/>
    <mergeCell ref="K57:K58"/>
    <mergeCell ref="L57:L58"/>
    <mergeCell ref="M57:M58"/>
    <mergeCell ref="N57:N58"/>
    <mergeCell ref="O57:O58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7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2013-06-19T12:12:45Z</cp:lastPrinted>
  <dcterms:created xsi:type="dcterms:W3CDTF">1996-10-08T23:32:33Z</dcterms:created>
  <dcterms:modified xsi:type="dcterms:W3CDTF">2013-06-20T11:28:26Z</dcterms:modified>
  <cp:category/>
  <cp:version/>
  <cp:contentType/>
  <cp:contentStatus/>
</cp:coreProperties>
</file>