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<sst xmlns="http://schemas.openxmlformats.org/spreadsheetml/2006/main" count="331" uniqueCount="143">
  <si>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</si>
  <si>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</si>
  <si>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</si>
  <si>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</si>
  <si>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</si>
  <si>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</si>
  <si>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</si>
  <si>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</si>
  <si>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</si>
  <si>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</si>
  <si>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</si>
  <si>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</si>
  <si>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</si>
  <si>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</si>
  <si>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</si>
  <si>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</si>
  <si>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</si>
  <si>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</si>
  <si>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</si>
  <si>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</si>
  <si>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</si>
  <si>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</si>
  <si>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</si>
  <si>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</si>
  <si>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</si>
  <si>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</si>
  <si>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</si>
  <si>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</si>
  <si>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</si>
  <si>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</si>
  <si>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</si>
  <si>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</si>
  <si>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</si>
  <si>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</si>
  <si>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</si>
  <si>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</si>
  <si>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</si>
  <si>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</si>
  <si>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</si>
  <si>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</si>
  <si>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</si>
  <si>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</si>
  <si>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КОНДРАТЬЕВА Олеся Викторовна</t>
  </si>
  <si>
    <t>14.12.83 мсмк</t>
  </si>
  <si>
    <t>СФО,Иркутская, Ангарск,РС</t>
  </si>
  <si>
    <t>000596</t>
  </si>
  <si>
    <t>Ефимов НН Курьерова СВ</t>
  </si>
  <si>
    <t>РЕШЕТОВА Яна Владимировна</t>
  </si>
  <si>
    <t>20.05.81 кмс</t>
  </si>
  <si>
    <t>СЗФО, Коми, Воркута,ФКиС</t>
  </si>
  <si>
    <t>Алёхин ВВ</t>
  </si>
  <si>
    <t>ЗОТОВА Мария Михайловна</t>
  </si>
  <si>
    <t>10.11.92 мс</t>
  </si>
  <si>
    <t>Приморский,Владивосток,ФКиС</t>
  </si>
  <si>
    <t>Леонтьев ЮА Фалеева ОА</t>
  </si>
  <si>
    <t>КАБУЛОВА Софья Назимовна</t>
  </si>
  <si>
    <t>29.03.89 мс</t>
  </si>
  <si>
    <t>С.П.,Санкт-Петербург,МО</t>
  </si>
  <si>
    <t>Платонов АП</t>
  </si>
  <si>
    <t>БИНДЕР Ирина Викторовна</t>
  </si>
  <si>
    <t>29.02.88 мсмк</t>
  </si>
  <si>
    <t>ПФО,Пермская,Пермь,МО</t>
  </si>
  <si>
    <t>Бузилов ВН</t>
  </si>
  <si>
    <t>СОКОЛОВА Светлана Ивановна</t>
  </si>
  <si>
    <t>05.12.92 кмс</t>
  </si>
  <si>
    <t>УрФО,Челябинская,Челябинск</t>
  </si>
  <si>
    <t>Никитенко АА</t>
  </si>
  <si>
    <t>ПАРХИЛЮК Дарья Викторовна</t>
  </si>
  <si>
    <t>19.02.92 мс</t>
  </si>
  <si>
    <t>СибФО,Омск,МО</t>
  </si>
  <si>
    <t>Горбунов АВ Бобровский ВА</t>
  </si>
  <si>
    <t>ШИНКАРЕНКО Анастасия Александровна</t>
  </si>
  <si>
    <t>16.12.91 мс</t>
  </si>
  <si>
    <t>ЦФО, Московская,Можайск,МО</t>
  </si>
  <si>
    <t>БУЗИНА Анна Сергеевна</t>
  </si>
  <si>
    <t>06.09.89 мс</t>
  </si>
  <si>
    <t>ДФО,П.Камчатский,ГО</t>
  </si>
  <si>
    <t>Бузин ГА</t>
  </si>
  <si>
    <t>ШАПИЛОВА Сабира Исмаиловна</t>
  </si>
  <si>
    <t>12.10.85 кмс</t>
  </si>
  <si>
    <t>ЮФО, Астрахань,ПР</t>
  </si>
  <si>
    <t>Шоя ЮА Дусейнов Р</t>
  </si>
  <si>
    <t>20.05.95 кмс</t>
  </si>
  <si>
    <t>Томская, Северск</t>
  </si>
  <si>
    <t>Вахмистрова НА Вышегородцев ДЕ</t>
  </si>
  <si>
    <t>КОСТЕНКО Яна Сергеевна</t>
  </si>
  <si>
    <t>09.09.87 мсмк</t>
  </si>
  <si>
    <t>М, Москва, СДЮШОР № 28</t>
  </si>
  <si>
    <t>Мартынов МГ Леонтьев ЮА Фалеева ОА</t>
  </si>
  <si>
    <t>ВЛАСОВА Олеся Сергеевна</t>
  </si>
  <si>
    <t>14.02.90 мс</t>
  </si>
  <si>
    <t>БЕРЕЖНАЯ Ксения Сергеевна</t>
  </si>
  <si>
    <t>23.12.91 мс</t>
  </si>
  <si>
    <t>СФО,Кемеровская,Юрга</t>
  </si>
  <si>
    <t>003213042</t>
  </si>
  <si>
    <t>Гончаров ВИ</t>
  </si>
  <si>
    <t>БУРЦЕВА Светлана Владимировна</t>
  </si>
  <si>
    <t>14.11.84 мсмк</t>
  </si>
  <si>
    <t>ПФО,Пермская,Березники,МО</t>
  </si>
  <si>
    <t>000442</t>
  </si>
  <si>
    <t>Рахмуллин ВВ</t>
  </si>
  <si>
    <t>КУРДЯЕВА Мария Александровна</t>
  </si>
  <si>
    <t>04.05.90 мс</t>
  </si>
  <si>
    <t>ПФО, Балаково,ВС</t>
  </si>
  <si>
    <t>000911</t>
  </si>
  <si>
    <t>Борисов КМ Сучков АА</t>
  </si>
  <si>
    <t>в.к.  60       кг.</t>
  </si>
  <si>
    <t>1.49</t>
  </si>
  <si>
    <t>МАРТАКОВА Валерия Вячеславовна</t>
  </si>
  <si>
    <t>1.47.</t>
  </si>
  <si>
    <t>3.57.</t>
  </si>
  <si>
    <t>1.55.</t>
  </si>
  <si>
    <t>2.00.</t>
  </si>
  <si>
    <t>3.35.</t>
  </si>
  <si>
    <t>4.00.</t>
  </si>
  <si>
    <t>3.58.</t>
  </si>
  <si>
    <t>1.28.</t>
  </si>
  <si>
    <t>1.25.</t>
  </si>
  <si>
    <t>1.27.</t>
  </si>
  <si>
    <t>0.33.</t>
  </si>
  <si>
    <t>0.00.</t>
  </si>
  <si>
    <t>0.00</t>
  </si>
  <si>
    <t>0.54.</t>
  </si>
  <si>
    <t>4 КРУГ</t>
  </si>
  <si>
    <t>5 КРУГ</t>
  </si>
  <si>
    <t>4КРУГ</t>
  </si>
  <si>
    <t>4.00</t>
  </si>
  <si>
    <t>3.30.</t>
  </si>
  <si>
    <t>1.00.</t>
  </si>
  <si>
    <t>3,5</t>
  </si>
  <si>
    <t>9,5.</t>
  </si>
  <si>
    <t>0.24.</t>
  </si>
  <si>
    <t>1.58.</t>
  </si>
  <si>
    <t>1</t>
  </si>
  <si>
    <t>2</t>
  </si>
  <si>
    <t>3</t>
  </si>
  <si>
    <t>5-6</t>
  </si>
  <si>
    <t>7-8</t>
  </si>
  <si>
    <t>9-12</t>
  </si>
  <si>
    <t>13-16</t>
  </si>
  <si>
    <t>Нагулин ВА Нагулин АВ</t>
  </si>
  <si>
    <t>3/0</t>
  </si>
  <si>
    <t>2/0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</si>
</sst>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0" borderId="7" xfId="15" applyFont="1" applyBorder="1" applyAlignment="1">
      <alignment horizontal="center"/>
    </xf>
    <xf numFmtId="0" fontId="3" fillId="0" borderId="8" xfId="15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10" xfId="15" applyFont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15" applyFont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18" xfId="15" applyFont="1" applyBorder="1" applyAlignment="1">
      <alignment horizontal="center"/>
    </xf>
    <xf numFmtId="0" fontId="5" fillId="0" borderId="19" xfId="15" applyFont="1" applyBorder="1" applyAlignment="1">
      <alignment horizontal="center"/>
    </xf>
    <xf numFmtId="0" fontId="5" fillId="0" borderId="20" xfId="15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0" borderId="21" xfId="15" applyFont="1" applyBorder="1" applyAlignment="1">
      <alignment horizontal="center"/>
    </xf>
    <xf numFmtId="0" fontId="5" fillId="0" borderId="22" xfId="15" applyFont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23" xfId="15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0" borderId="20" xfId="15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5" fillId="0" borderId="11" xfId="15" applyNumberFormat="1" applyFont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0" borderId="6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9" xfId="15" applyNumberFormat="1" applyFont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5" fillId="0" borderId="18" xfId="15" applyNumberFormat="1" applyFont="1" applyBorder="1" applyAlignment="1">
      <alignment horizontal="center"/>
    </xf>
    <xf numFmtId="0" fontId="5" fillId="0" borderId="29" xfId="15" applyNumberFormat="1" applyFont="1" applyBorder="1" applyAlignment="1">
      <alignment horizontal="center"/>
    </xf>
    <xf numFmtId="0" fontId="5" fillId="0" borderId="21" xfId="15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5" fillId="0" borderId="23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15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31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15" applyFont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0" xfId="15" applyFont="1" applyBorder="1" applyAlignment="1">
      <alignment vertical="center" wrapText="1"/>
    </xf>
    <xf numFmtId="0" fontId="0" fillId="0" borderId="13" xfId="15" applyFont="1" applyBorder="1" applyAlignment="1">
      <alignment vertical="center" wrapText="1"/>
    </xf>
    <xf numFmtId="49" fontId="0" fillId="0" borderId="0" xfId="0" applyNumberFormat="1" applyAlignment="1">
      <alignment/>
    </xf>
    <xf numFmtId="0" fontId="5" fillId="0" borderId="34" xfId="15" applyFont="1" applyBorder="1" applyAlignment="1">
      <alignment horizontal="center"/>
    </xf>
    <xf numFmtId="0" fontId="3" fillId="0" borderId="35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0" fontId="5" fillId="0" borderId="36" xfId="15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35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0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2" borderId="1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8" xfId="15" applyFont="1" applyBorder="1" applyAlignment="1">
      <alignment horizontal="center"/>
    </xf>
    <xf numFmtId="0" fontId="5" fillId="0" borderId="1" xfId="15" applyFont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0" borderId="37" xfId="15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17" fontId="3" fillId="0" borderId="6" xfId="15" applyNumberFormat="1" applyFont="1" applyBorder="1" applyAlignment="1">
      <alignment horizontal="center"/>
    </xf>
    <xf numFmtId="49" fontId="3" fillId="0" borderId="6" xfId="15" applyNumberFormat="1" applyFont="1" applyBorder="1" applyAlignment="1">
      <alignment horizontal="center"/>
    </xf>
    <xf numFmtId="49" fontId="3" fillId="0" borderId="28" xfId="15" applyNumberFormat="1" applyFont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0" borderId="34" xfId="15" applyNumberFormat="1" applyFont="1" applyBorder="1" applyAlignment="1">
      <alignment horizontal="center"/>
    </xf>
    <xf numFmtId="0" fontId="3" fillId="0" borderId="36" xfId="15" applyNumberFormat="1" applyFont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49" fontId="3" fillId="0" borderId="29" xfId="15" applyNumberFormat="1" applyFont="1" applyBorder="1" applyAlignment="1">
      <alignment horizontal="center"/>
    </xf>
    <xf numFmtId="0" fontId="3" fillId="3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8" xfId="15" applyFont="1" applyFill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0" fillId="0" borderId="38" xfId="15" applyFont="1" applyBorder="1" applyAlignment="1">
      <alignment horizontal="center" vertical="center" wrapText="1"/>
    </xf>
    <xf numFmtId="0" fontId="19" fillId="5" borderId="39" xfId="15" applyFont="1" applyFill="1" applyBorder="1" applyAlignment="1" applyProtection="1">
      <alignment horizontal="center" vertical="center" wrapText="1"/>
      <protection/>
    </xf>
    <xf numFmtId="0" fontId="19" fillId="5" borderId="40" xfId="15" applyFont="1" applyFill="1" applyBorder="1" applyAlignment="1" applyProtection="1">
      <alignment horizontal="center" vertical="center" wrapText="1"/>
      <protection/>
    </xf>
    <xf numFmtId="0" fontId="19" fillId="5" borderId="41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" borderId="39" xfId="15" applyFont="1" applyFill="1" applyBorder="1" applyAlignment="1">
      <alignment horizontal="center" vertical="center"/>
    </xf>
    <xf numFmtId="0" fontId="22" fillId="3" borderId="40" xfId="15" applyFont="1" applyFill="1" applyBorder="1" applyAlignment="1">
      <alignment horizontal="center" vertical="center"/>
    </xf>
    <xf numFmtId="0" fontId="22" fillId="3" borderId="41" xfId="15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42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8" fillId="7" borderId="39" xfId="15" applyNumberFormat="1" applyFont="1" applyFill="1" applyBorder="1" applyAlignment="1" applyProtection="1">
      <alignment horizontal="center" vertical="center" wrapText="1"/>
      <protection/>
    </xf>
    <xf numFmtId="0" fontId="18" fillId="7" borderId="40" xfId="15" applyNumberFormat="1" applyFont="1" applyFill="1" applyBorder="1" applyAlignment="1" applyProtection="1">
      <alignment horizontal="center" vertical="center" wrapText="1"/>
      <protection/>
    </xf>
    <xf numFmtId="0" fontId="18" fillId="7" borderId="41" xfId="15" applyNumberFormat="1" applyFont="1" applyFill="1" applyBorder="1" applyAlignment="1" applyProtection="1">
      <alignment horizontal="center" vertical="center" wrapText="1"/>
      <protection/>
    </xf>
    <xf numFmtId="0" fontId="7" fillId="0" borderId="31" xfId="15" applyFont="1" applyBorder="1" applyAlignment="1">
      <alignment horizontal="center" vertical="center" wrapText="1"/>
    </xf>
    <xf numFmtId="0" fontId="17" fillId="8" borderId="4" xfId="15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7" fillId="8" borderId="4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" xfId="15" applyFont="1" applyBorder="1" applyAlignment="1">
      <alignment horizontal="left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64" xfId="15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3" xfId="15" applyFont="1" applyBorder="1" applyAlignment="1">
      <alignment horizontal="center" vertical="center" wrapText="1"/>
    </xf>
    <xf numFmtId="0" fontId="16" fillId="7" borderId="39" xfId="15" applyNumberFormat="1" applyFont="1" applyFill="1" applyBorder="1" applyAlignment="1" applyProtection="1">
      <alignment horizontal="center" vertical="center" wrapText="1"/>
      <protection/>
    </xf>
    <xf numFmtId="0" fontId="16" fillId="7" borderId="40" xfId="15" applyNumberFormat="1" applyFont="1" applyFill="1" applyBorder="1" applyAlignment="1" applyProtection="1">
      <alignment horizontal="center" vertical="center" wrapText="1"/>
      <protection/>
    </xf>
    <xf numFmtId="0" fontId="16" fillId="7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Font="1" applyBorder="1" applyAlignment="1">
      <alignment horizontal="center" vertical="center" wrapText="1"/>
    </xf>
    <xf numFmtId="0" fontId="17" fillId="8" borderId="39" xfId="15" applyFont="1" applyFill="1" applyBorder="1" applyAlignment="1">
      <alignment horizontal="center" vertical="center"/>
    </xf>
    <xf numFmtId="0" fontId="17" fillId="8" borderId="41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5" fillId="9" borderId="38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247650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 (отбор на чемпионат мира)</v>
          </cell>
        </row>
        <row r="3">
          <cell r="A3" t="str">
            <v>18-23 июня 2013 год  г.Челябинск</v>
          </cell>
        </row>
        <row r="6">
          <cell r="A6" t="str">
            <v>Гл. судья, судья МК</v>
          </cell>
          <cell r="G6" t="str">
            <v>Шоя Ю.А</v>
          </cell>
        </row>
        <row r="7">
          <cell r="G7" t="str">
            <v>/Астрахань/</v>
          </cell>
        </row>
        <row r="8">
          <cell r="A8" t="str">
            <v>Гл. секретарь, судья РК</v>
          </cell>
          <cell r="G8" t="str">
            <v>Тимошин А.С.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7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26</v>
      </c>
    </row>
    <row r="3" spans="3:6" ht="25.5" customHeight="1">
      <c r="C3" s="6" t="s">
        <v>27</v>
      </c>
      <c r="F3" s="111" t="str">
        <f>HYPERLINK('пр.взвешивания'!E3)</f>
        <v>в.к.  60       кг.</v>
      </c>
    </row>
    <row r="4" spans="1:9" ht="12.75">
      <c r="A4" s="139" t="s">
        <v>25</v>
      </c>
      <c r="B4" s="139" t="s">
        <v>0</v>
      </c>
      <c r="C4" s="146" t="s">
        <v>1</v>
      </c>
      <c r="D4" s="139" t="s">
        <v>2</v>
      </c>
      <c r="E4" s="139" t="s">
        <v>3</v>
      </c>
      <c r="F4" s="139" t="s">
        <v>13</v>
      </c>
      <c r="G4" s="139" t="s">
        <v>14</v>
      </c>
      <c r="H4" s="139" t="s">
        <v>15</v>
      </c>
      <c r="I4" s="139" t="s">
        <v>16</v>
      </c>
    </row>
    <row r="5" spans="1:9" ht="12.75">
      <c r="A5" s="145"/>
      <c r="B5" s="145"/>
      <c r="C5" s="145"/>
      <c r="D5" s="145"/>
      <c r="E5" s="145"/>
      <c r="F5" s="145"/>
      <c r="G5" s="145"/>
      <c r="H5" s="145"/>
      <c r="I5" s="145"/>
    </row>
    <row r="6" spans="1:9" ht="12.75">
      <c r="A6" s="144"/>
      <c r="B6" s="149">
        <v>8</v>
      </c>
      <c r="C6" s="140" t="str">
        <f>VLOOKUP(B6,'пр.взвешивания'!B6:C37,2,FALSE)</f>
        <v>ШИНКАРЕНКО Анастасия Александровна</v>
      </c>
      <c r="D6" s="147" t="str">
        <f>VLOOKUP(C6,'пр.взвешивания'!C6:D37,2,FALSE)</f>
        <v>16.12.91 мс</v>
      </c>
      <c r="E6" s="147" t="str">
        <f>VLOOKUP(D6,'пр.взвешивания'!D6:E37,2,FALSE)</f>
        <v>ЦФО, Московская,Можайск,МО</v>
      </c>
      <c r="F6" s="141"/>
      <c r="G6" s="142"/>
      <c r="H6" s="143"/>
      <c r="I6" s="139"/>
    </row>
    <row r="7" spans="1:9" ht="12.75">
      <c r="A7" s="144"/>
      <c r="B7" s="139"/>
      <c r="C7" s="140"/>
      <c r="D7" s="147"/>
      <c r="E7" s="147"/>
      <c r="F7" s="141"/>
      <c r="G7" s="141"/>
      <c r="H7" s="143"/>
      <c r="I7" s="139"/>
    </row>
    <row r="8" spans="1:9" ht="12.75">
      <c r="A8" s="138"/>
      <c r="B8" s="148">
        <v>15</v>
      </c>
      <c r="C8" s="140" t="str">
        <f>VLOOKUP(B8,'пр.взвешивания'!B8:C39,2,FALSE)</f>
        <v>БУРЦЕВА Светлана Владимировна</v>
      </c>
      <c r="D8" s="147" t="str">
        <f>VLOOKUP(C8,'пр.взвешивания'!C8:D39,2,FALSE)</f>
        <v>14.11.84 мсмк</v>
      </c>
      <c r="E8" s="147" t="str">
        <f>VLOOKUP(D8,'пр.взвешивания'!D8:E39,2,FALSE)</f>
        <v>ПФО,Пермская,Березники,МО</v>
      </c>
      <c r="F8" s="141"/>
      <c r="G8" s="141"/>
      <c r="H8" s="139"/>
      <c r="I8" s="139"/>
    </row>
    <row r="9" spans="1:9" ht="12.75">
      <c r="A9" s="138"/>
      <c r="B9" s="139"/>
      <c r="C9" s="140"/>
      <c r="D9" s="147"/>
      <c r="E9" s="147"/>
      <c r="F9" s="141"/>
      <c r="G9" s="141"/>
      <c r="H9" s="139"/>
      <c r="I9" s="139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112"/>
      <c r="F15" s="111" t="str">
        <f>HYPERLINK('пр.взвешивания'!E3)</f>
        <v>в.к.  60       кг.</v>
      </c>
    </row>
    <row r="16" spans="1:9" ht="12.75">
      <c r="A16" s="139" t="s">
        <v>25</v>
      </c>
      <c r="B16" s="139" t="s">
        <v>0</v>
      </c>
      <c r="C16" s="146" t="s">
        <v>1</v>
      </c>
      <c r="D16" s="139" t="s">
        <v>2</v>
      </c>
      <c r="E16" s="139" t="s">
        <v>3</v>
      </c>
      <c r="F16" s="139" t="s">
        <v>13</v>
      </c>
      <c r="G16" s="139" t="s">
        <v>14</v>
      </c>
      <c r="H16" s="139" t="s">
        <v>15</v>
      </c>
      <c r="I16" s="139" t="s">
        <v>16</v>
      </c>
    </row>
    <row r="17" spans="1:9" ht="12.75">
      <c r="A17" s="145"/>
      <c r="B17" s="145"/>
      <c r="C17" s="145"/>
      <c r="D17" s="145"/>
      <c r="E17" s="145"/>
      <c r="F17" s="145"/>
      <c r="G17" s="145"/>
      <c r="H17" s="145"/>
      <c r="I17" s="145"/>
    </row>
    <row r="18" spans="1:9" ht="12.75">
      <c r="A18" s="144"/>
      <c r="B18" s="149">
        <v>12</v>
      </c>
      <c r="C18" s="140" t="str">
        <f>VLOOKUP(B18,'пр.взвешивания'!B6:C37,2,FALSE)</f>
        <v>КОСТЕНКО Яна Сергеевна</v>
      </c>
      <c r="D18" s="147" t="str">
        <f>VLOOKUP(C18,'пр.взвешивания'!C6:D37,2,FALSE)</f>
        <v>09.09.87 мсмк</v>
      </c>
      <c r="E18" s="147" t="str">
        <f>VLOOKUP(D18,'пр.взвешивания'!D6:E37,2,FALSE)</f>
        <v>М, Москва, СДЮШОР № 28</v>
      </c>
      <c r="F18" s="141"/>
      <c r="G18" s="142"/>
      <c r="H18" s="143"/>
      <c r="I18" s="139"/>
    </row>
    <row r="19" spans="1:9" ht="12.75">
      <c r="A19" s="144"/>
      <c r="B19" s="139"/>
      <c r="C19" s="140"/>
      <c r="D19" s="147"/>
      <c r="E19" s="147"/>
      <c r="F19" s="141"/>
      <c r="G19" s="141"/>
      <c r="H19" s="143"/>
      <c r="I19" s="139"/>
    </row>
    <row r="20" spans="1:9" ht="12.75">
      <c r="A20" s="138"/>
      <c r="B20" s="148">
        <v>1</v>
      </c>
      <c r="C20" s="140" t="str">
        <f>'пр.взвешивания'!C6</f>
        <v>КОНДРАТЬЕВА Олеся Викторовна</v>
      </c>
      <c r="D20" s="147" t="str">
        <f>'пр.взвешивания'!D6</f>
        <v>14.12.83 мсмк</v>
      </c>
      <c r="E20" s="147" t="str">
        <f>'пр.взвешивания'!E6</f>
        <v>СФО,Иркутская, Ангарск,РС</v>
      </c>
      <c r="F20" s="141"/>
      <c r="G20" s="141"/>
      <c r="H20" s="139"/>
      <c r="I20" s="139"/>
    </row>
    <row r="21" spans="1:9" ht="12.75">
      <c r="A21" s="138"/>
      <c r="B21" s="139"/>
      <c r="C21" s="140"/>
      <c r="D21" s="147"/>
      <c r="E21" s="147"/>
      <c r="F21" s="141"/>
      <c r="G21" s="141"/>
      <c r="H21" s="139"/>
      <c r="I21" s="139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11" t="str">
        <f>HYPERLINK('пр.взвешивания'!E3)</f>
        <v>в.к.  60       кг.</v>
      </c>
    </row>
    <row r="29" spans="1:9" ht="12.75">
      <c r="A29" s="139" t="s">
        <v>25</v>
      </c>
      <c r="B29" s="139" t="s">
        <v>0</v>
      </c>
      <c r="C29" s="146" t="s">
        <v>1</v>
      </c>
      <c r="D29" s="139" t="s">
        <v>2</v>
      </c>
      <c r="E29" s="139" t="s">
        <v>3</v>
      </c>
      <c r="F29" s="139" t="s">
        <v>13</v>
      </c>
      <c r="G29" s="139" t="s">
        <v>14</v>
      </c>
      <c r="H29" s="139" t="s">
        <v>15</v>
      </c>
      <c r="I29" s="139" t="s">
        <v>16</v>
      </c>
    </row>
    <row r="30" spans="1:9" ht="12.75">
      <c r="A30" s="145"/>
      <c r="B30" s="145"/>
      <c r="C30" s="145"/>
      <c r="D30" s="145"/>
      <c r="E30" s="145"/>
      <c r="F30" s="145"/>
      <c r="G30" s="145"/>
      <c r="H30" s="145"/>
      <c r="I30" s="145"/>
    </row>
    <row r="31" spans="1:9" ht="12.75">
      <c r="A31" s="144"/>
      <c r="B31" s="139">
        <v>15</v>
      </c>
      <c r="C31" s="140" t="str">
        <f>VLOOKUP(B31,'пр.взвешивания'!B6:C37,2,FALSE)</f>
        <v>БУРЦЕВА Светлана Владимировна</v>
      </c>
      <c r="D31" s="140" t="str">
        <f>VLOOKUP(C31,'пр.взвешивания'!C6:D37,2,FALSE)</f>
        <v>14.11.84 мсмк</v>
      </c>
      <c r="E31" s="140" t="str">
        <f>VLOOKUP(D31,'пр.взвешивания'!D6:E37,2,FALSE)</f>
        <v>ПФО,Пермская,Березники,МО</v>
      </c>
      <c r="F31" s="141"/>
      <c r="G31" s="142"/>
      <c r="H31" s="143"/>
      <c r="I31" s="139"/>
    </row>
    <row r="32" spans="1:9" ht="12.75">
      <c r="A32" s="144"/>
      <c r="B32" s="139"/>
      <c r="C32" s="140"/>
      <c r="D32" s="140"/>
      <c r="E32" s="140"/>
      <c r="F32" s="141"/>
      <c r="G32" s="141"/>
      <c r="H32" s="143"/>
      <c r="I32" s="139"/>
    </row>
    <row r="33" spans="1:9" ht="12.75">
      <c r="A33" s="138"/>
      <c r="B33" s="139">
        <v>12</v>
      </c>
      <c r="C33" s="140" t="str">
        <f>VLOOKUP(B33,'пр.взвешивания'!B8:C39,2,FALSE)</f>
        <v>КОСТЕНКО Яна Сергеевна</v>
      </c>
      <c r="D33" s="140" t="str">
        <f>VLOOKUP(C33,'пр.взвешивания'!C8:D39,2,FALSE)</f>
        <v>09.09.87 мсмк</v>
      </c>
      <c r="E33" s="140" t="str">
        <f>VLOOKUP(D33,'пр.взвешивания'!D8:E39,2,FALSE)</f>
        <v>М, Москва, СДЮШОР № 28</v>
      </c>
      <c r="F33" s="141"/>
      <c r="G33" s="141"/>
      <c r="H33" s="139"/>
      <c r="I33" s="139"/>
    </row>
    <row r="34" spans="1:9" ht="12.75">
      <c r="A34" s="138"/>
      <c r="B34" s="139"/>
      <c r="C34" s="140"/>
      <c r="D34" s="140"/>
      <c r="E34" s="140"/>
      <c r="F34" s="141"/>
      <c r="G34" s="141"/>
      <c r="H34" s="139"/>
      <c r="I34" s="139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I33:I34"/>
    <mergeCell ref="E31:E32"/>
    <mergeCell ref="F31:F32"/>
    <mergeCell ref="G31:G32"/>
    <mergeCell ref="H31:H32"/>
    <mergeCell ref="I31:I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3">
      <selection activeCell="A1" sqref="A1:H40"/>
    </sheetView>
  </sheetViews>
  <sheetFormatPr defaultColWidth="9.140625" defaultRowHeight="12.75"/>
  <sheetData>
    <row r="1" spans="1:8" ht="27" customHeight="1" thickBot="1">
      <c r="A1" s="150" t="str">
        <f>'[2]реквизиты'!$A$2</f>
        <v>Чемпионат России по самбо среди женщин (отбор на чемпионат мира)</v>
      </c>
      <c r="B1" s="151"/>
      <c r="C1" s="151"/>
      <c r="D1" s="151"/>
      <c r="E1" s="151"/>
      <c r="F1" s="151"/>
      <c r="G1" s="151"/>
      <c r="H1" s="152"/>
    </row>
    <row r="2" spans="1:8" ht="12.75">
      <c r="A2" s="153" t="str">
        <f>'[2]реквизиты'!$A$3</f>
        <v>18-23 июня 2013 год  г.Челябинск</v>
      </c>
      <c r="B2" s="153"/>
      <c r="C2" s="153"/>
      <c r="D2" s="153"/>
      <c r="E2" s="153"/>
      <c r="F2" s="153"/>
      <c r="G2" s="153"/>
      <c r="H2" s="153"/>
    </row>
    <row r="3" spans="1:8" ht="18.75" thickBot="1">
      <c r="A3" s="154" t="s">
        <v>36</v>
      </c>
      <c r="B3" s="154"/>
      <c r="C3" s="154"/>
      <c r="D3" s="154"/>
      <c r="E3" s="154"/>
      <c r="F3" s="154"/>
      <c r="G3" s="154"/>
      <c r="H3" s="154"/>
    </row>
    <row r="4" spans="2:8" ht="18.75" thickBot="1">
      <c r="B4" s="122"/>
      <c r="C4" s="123"/>
      <c r="D4" s="155" t="str">
        <f>'пр.взвешивания'!E3</f>
        <v>в.к.  60       кг.</v>
      </c>
      <c r="E4" s="156"/>
      <c r="F4" s="157"/>
      <c r="G4" s="123"/>
      <c r="H4" s="123"/>
    </row>
    <row r="5" spans="1:8" ht="18.75" thickBot="1">
      <c r="A5" s="123"/>
      <c r="B5" s="123"/>
      <c r="C5" s="123"/>
      <c r="D5" s="123"/>
      <c r="E5" s="123"/>
      <c r="F5" s="123"/>
      <c r="G5" s="123"/>
      <c r="H5" s="123"/>
    </row>
    <row r="6" spans="1:10" ht="18">
      <c r="A6" s="158" t="s">
        <v>37</v>
      </c>
      <c r="B6" s="161" t="str">
        <f>VLOOKUP(J6,'пр.взвешивания'!B6:G71,2,FALSE)</f>
        <v>КОСТЕНКО Яна Сергеевна</v>
      </c>
      <c r="C6" s="161"/>
      <c r="D6" s="161"/>
      <c r="E6" s="161"/>
      <c r="F6" s="161"/>
      <c r="G6" s="161"/>
      <c r="H6" s="163" t="str">
        <f>VLOOKUP(J6,'пр.взвешивания'!B6:G71,3,FALSE)</f>
        <v>09.09.87 мсмк</v>
      </c>
      <c r="I6" s="123"/>
      <c r="J6" s="124">
        <v>12</v>
      </c>
    </row>
    <row r="7" spans="1:10" ht="18">
      <c r="A7" s="159"/>
      <c r="B7" s="162"/>
      <c r="C7" s="162"/>
      <c r="D7" s="162"/>
      <c r="E7" s="162"/>
      <c r="F7" s="162"/>
      <c r="G7" s="162"/>
      <c r="H7" s="164"/>
      <c r="I7" s="123"/>
      <c r="J7" s="124"/>
    </row>
    <row r="8" spans="1:10" ht="18">
      <c r="A8" s="159"/>
      <c r="B8" s="165" t="str">
        <f>VLOOKUP(J6,'пр.взвешивания'!B6:G71,4,FALSE)</f>
        <v>М, Москва, СДЮШОР № 28</v>
      </c>
      <c r="C8" s="165"/>
      <c r="D8" s="165"/>
      <c r="E8" s="165"/>
      <c r="F8" s="165"/>
      <c r="G8" s="165"/>
      <c r="H8" s="164"/>
      <c r="I8" s="123"/>
      <c r="J8" s="124"/>
    </row>
    <row r="9" spans="1:10" ht="18.75" thickBot="1">
      <c r="A9" s="160"/>
      <c r="B9" s="166"/>
      <c r="C9" s="166"/>
      <c r="D9" s="166"/>
      <c r="E9" s="166"/>
      <c r="F9" s="166"/>
      <c r="G9" s="166"/>
      <c r="H9" s="167"/>
      <c r="I9" s="123"/>
      <c r="J9" s="124"/>
    </row>
    <row r="10" spans="1:10" ht="18.75" thickBot="1">
      <c r="A10" s="123"/>
      <c r="B10" s="123"/>
      <c r="C10" s="123"/>
      <c r="D10" s="123"/>
      <c r="E10" s="123"/>
      <c r="F10" s="123"/>
      <c r="G10" s="123"/>
      <c r="H10" s="123"/>
      <c r="I10" s="123"/>
      <c r="J10" s="124"/>
    </row>
    <row r="11" spans="1:10" ht="18" customHeight="1">
      <c r="A11" s="168" t="s">
        <v>38</v>
      </c>
      <c r="B11" s="161" t="str">
        <f>VLOOKUP(J11,'пр.взвешивания'!B1:G76,2,FALSE)</f>
        <v>БУРЦЕВА Светлана Владимировна</v>
      </c>
      <c r="C11" s="161"/>
      <c r="D11" s="161"/>
      <c r="E11" s="161"/>
      <c r="F11" s="161"/>
      <c r="G11" s="161"/>
      <c r="H11" s="163" t="str">
        <f>VLOOKUP(J11,'пр.взвешивания'!B1:G76,3,FALSE)</f>
        <v>14.11.84 мсмк</v>
      </c>
      <c r="I11" s="123"/>
      <c r="J11" s="124">
        <v>15</v>
      </c>
    </row>
    <row r="12" spans="1:10" ht="18" customHeight="1">
      <c r="A12" s="169"/>
      <c r="B12" s="162"/>
      <c r="C12" s="162"/>
      <c r="D12" s="162"/>
      <c r="E12" s="162"/>
      <c r="F12" s="162"/>
      <c r="G12" s="162"/>
      <c r="H12" s="164"/>
      <c r="I12" s="123"/>
      <c r="J12" s="124"/>
    </row>
    <row r="13" spans="1:10" ht="18">
      <c r="A13" s="169"/>
      <c r="B13" s="165" t="str">
        <f>VLOOKUP(J11,'пр.взвешивания'!B1:G76,4,FALSE)</f>
        <v>ПФО,Пермская,Березники,МО</v>
      </c>
      <c r="C13" s="165"/>
      <c r="D13" s="165"/>
      <c r="E13" s="165"/>
      <c r="F13" s="165"/>
      <c r="G13" s="165"/>
      <c r="H13" s="164"/>
      <c r="I13" s="123"/>
      <c r="J13" s="124"/>
    </row>
    <row r="14" spans="1:10" ht="18.75" thickBot="1">
      <c r="A14" s="170"/>
      <c r="B14" s="166"/>
      <c r="C14" s="166"/>
      <c r="D14" s="166"/>
      <c r="E14" s="166"/>
      <c r="F14" s="166"/>
      <c r="G14" s="166"/>
      <c r="H14" s="167"/>
      <c r="I14" s="123"/>
      <c r="J14" s="124"/>
    </row>
    <row r="15" spans="1:10" ht="18.75" thickBot="1">
      <c r="A15" s="123"/>
      <c r="B15" s="123"/>
      <c r="C15" s="123"/>
      <c r="D15" s="123"/>
      <c r="E15" s="123"/>
      <c r="F15" s="123"/>
      <c r="G15" s="123"/>
      <c r="H15" s="123"/>
      <c r="I15" s="123"/>
      <c r="J15" s="124"/>
    </row>
    <row r="16" spans="1:10" ht="18" customHeight="1">
      <c r="A16" s="171" t="s">
        <v>39</v>
      </c>
      <c r="B16" s="161" t="str">
        <f>VLOOKUP(J16,'пр.взвешивания'!B6:G81,2,FALSE)</f>
        <v>ШИНКАРЕНКО Анастасия Александровна</v>
      </c>
      <c r="C16" s="161"/>
      <c r="D16" s="161"/>
      <c r="E16" s="161"/>
      <c r="F16" s="161"/>
      <c r="G16" s="161"/>
      <c r="H16" s="163" t="str">
        <f>VLOOKUP(J16,'пр.взвешивания'!B6:G81,3,FALSE)</f>
        <v>16.12.91 мс</v>
      </c>
      <c r="I16" s="123"/>
      <c r="J16" s="124">
        <v>8</v>
      </c>
    </row>
    <row r="17" spans="1:10" ht="18" customHeight="1">
      <c r="A17" s="172"/>
      <c r="B17" s="162"/>
      <c r="C17" s="162"/>
      <c r="D17" s="162"/>
      <c r="E17" s="162"/>
      <c r="F17" s="162"/>
      <c r="G17" s="162"/>
      <c r="H17" s="164"/>
      <c r="I17" s="123"/>
      <c r="J17" s="124"/>
    </row>
    <row r="18" spans="1:10" ht="18">
      <c r="A18" s="172"/>
      <c r="B18" s="165" t="str">
        <f>VLOOKUP(J16,'пр.взвешивания'!B6:G81,4,FALSE)</f>
        <v>ЦФО, Московская,Можайск,МО</v>
      </c>
      <c r="C18" s="165"/>
      <c r="D18" s="165"/>
      <c r="E18" s="165"/>
      <c r="F18" s="165"/>
      <c r="G18" s="165"/>
      <c r="H18" s="164"/>
      <c r="I18" s="123"/>
      <c r="J18" s="124"/>
    </row>
    <row r="19" spans="1:10" ht="18.75" thickBot="1">
      <c r="A19" s="173"/>
      <c r="B19" s="166"/>
      <c r="C19" s="166"/>
      <c r="D19" s="166"/>
      <c r="E19" s="166"/>
      <c r="F19" s="166"/>
      <c r="G19" s="166"/>
      <c r="H19" s="167"/>
      <c r="I19" s="123"/>
      <c r="J19" s="124"/>
    </row>
    <row r="20" spans="1:10" ht="18.75" thickBot="1">
      <c r="A20" s="123"/>
      <c r="B20" s="123"/>
      <c r="C20" s="123"/>
      <c r="D20" s="123"/>
      <c r="E20" s="123"/>
      <c r="F20" s="123"/>
      <c r="G20" s="123"/>
      <c r="H20" s="123"/>
      <c r="I20" s="123"/>
      <c r="J20" s="124"/>
    </row>
    <row r="21" spans="1:10" ht="18" customHeight="1">
      <c r="A21" s="171" t="s">
        <v>39</v>
      </c>
      <c r="B21" s="161" t="str">
        <f>VLOOKUP(J21,'пр.взвешивания'!B1:G86,2,FALSE)</f>
        <v>КОНДРАТЬЕВА Олеся Викторовна</v>
      </c>
      <c r="C21" s="161"/>
      <c r="D21" s="161"/>
      <c r="E21" s="161"/>
      <c r="F21" s="161"/>
      <c r="G21" s="161"/>
      <c r="H21" s="163" t="str">
        <f>VLOOKUP(J21,'пр.взвешивания'!B1:G86,3,FALSE)</f>
        <v>14.12.83 мсмк</v>
      </c>
      <c r="I21" s="123"/>
      <c r="J21" s="124">
        <v>1</v>
      </c>
    </row>
    <row r="22" spans="1:10" ht="18" customHeight="1">
      <c r="A22" s="172"/>
      <c r="B22" s="162"/>
      <c r="C22" s="162"/>
      <c r="D22" s="162"/>
      <c r="E22" s="162"/>
      <c r="F22" s="162"/>
      <c r="G22" s="162"/>
      <c r="H22" s="164"/>
      <c r="I22" s="123"/>
      <c r="J22" s="124"/>
    </row>
    <row r="23" spans="1:9" ht="18">
      <c r="A23" s="172"/>
      <c r="B23" s="165" t="str">
        <f>VLOOKUP(J21,'пр.взвешивания'!B1:G86,4,FALSE)</f>
        <v>СФО,Иркутская, Ангарск,РС</v>
      </c>
      <c r="C23" s="165"/>
      <c r="D23" s="165"/>
      <c r="E23" s="165"/>
      <c r="F23" s="165"/>
      <c r="G23" s="165"/>
      <c r="H23" s="164"/>
      <c r="I23" s="123"/>
    </row>
    <row r="24" spans="1:9" ht="18.75" thickBot="1">
      <c r="A24" s="173"/>
      <c r="B24" s="166"/>
      <c r="C24" s="166"/>
      <c r="D24" s="166"/>
      <c r="E24" s="166"/>
      <c r="F24" s="166"/>
      <c r="G24" s="166"/>
      <c r="H24" s="167"/>
      <c r="I24" s="123"/>
    </row>
    <row r="25" spans="1:8" ht="18">
      <c r="A25" s="123"/>
      <c r="B25" s="123"/>
      <c r="C25" s="123"/>
      <c r="D25" s="123"/>
      <c r="E25" s="123"/>
      <c r="F25" s="123"/>
      <c r="G25" s="123"/>
      <c r="H25" s="123"/>
    </row>
    <row r="26" spans="1:8" ht="18">
      <c r="A26" s="123" t="s">
        <v>40</v>
      </c>
      <c r="B26" s="123"/>
      <c r="C26" s="123"/>
      <c r="D26" s="123"/>
      <c r="E26" s="123"/>
      <c r="F26" s="123"/>
      <c r="G26" s="123"/>
      <c r="H26" s="123"/>
    </row>
    <row r="27" ht="13.5" thickBot="1"/>
    <row r="28" spans="1:10" ht="12.75">
      <c r="A28" s="174" t="str">
        <f>VLOOKUP(J28,'пр.взвешивания'!B6:G71,6,FALSE)</f>
        <v>Мартынов МГ Леонтьев ЮА Фалеева ОА</v>
      </c>
      <c r="B28" s="175"/>
      <c r="C28" s="175"/>
      <c r="D28" s="175"/>
      <c r="E28" s="175"/>
      <c r="F28" s="175"/>
      <c r="G28" s="175"/>
      <c r="H28" s="163"/>
      <c r="J28">
        <v>12</v>
      </c>
    </row>
    <row r="29" spans="1:8" ht="13.5" thickBot="1">
      <c r="A29" s="176"/>
      <c r="B29" s="166"/>
      <c r="C29" s="166"/>
      <c r="D29" s="166"/>
      <c r="E29" s="166"/>
      <c r="F29" s="166"/>
      <c r="G29" s="166"/>
      <c r="H29" s="167"/>
    </row>
    <row r="32" spans="1:8" ht="18">
      <c r="A32" s="123" t="s">
        <v>41</v>
      </c>
      <c r="B32" s="123"/>
      <c r="C32" s="123"/>
      <c r="D32" s="123"/>
      <c r="E32" s="123"/>
      <c r="F32" s="123"/>
      <c r="G32" s="123"/>
      <c r="H32" s="123"/>
    </row>
    <row r="33" spans="1:8" ht="18">
      <c r="A33" s="123"/>
      <c r="B33" s="123"/>
      <c r="C33" s="123"/>
      <c r="D33" s="123"/>
      <c r="E33" s="123"/>
      <c r="F33" s="123"/>
      <c r="G33" s="123"/>
      <c r="H33" s="123"/>
    </row>
    <row r="34" spans="1:8" ht="18">
      <c r="A34" s="123"/>
      <c r="B34" s="123"/>
      <c r="C34" s="123"/>
      <c r="D34" s="123"/>
      <c r="E34" s="123"/>
      <c r="F34" s="123"/>
      <c r="G34" s="123"/>
      <c r="H34" s="123"/>
    </row>
    <row r="35" spans="1:8" ht="18">
      <c r="A35" s="125"/>
      <c r="B35" s="125"/>
      <c r="C35" s="125"/>
      <c r="D35" s="125"/>
      <c r="E35" s="125"/>
      <c r="F35" s="125"/>
      <c r="G35" s="125"/>
      <c r="H35" s="125"/>
    </row>
    <row r="36" spans="1:8" ht="18">
      <c r="A36" s="126"/>
      <c r="B36" s="126"/>
      <c r="C36" s="126"/>
      <c r="D36" s="126"/>
      <c r="E36" s="126"/>
      <c r="F36" s="126"/>
      <c r="G36" s="126"/>
      <c r="H36" s="126"/>
    </row>
    <row r="37" spans="1:8" ht="18">
      <c r="A37" s="125"/>
      <c r="B37" s="125"/>
      <c r="C37" s="125"/>
      <c r="D37" s="125"/>
      <c r="E37" s="125"/>
      <c r="F37" s="125"/>
      <c r="G37" s="125"/>
      <c r="H37" s="125"/>
    </row>
    <row r="38" spans="1:8" ht="18">
      <c r="A38" s="127"/>
      <c r="B38" s="127"/>
      <c r="C38" s="127"/>
      <c r="D38" s="127"/>
      <c r="E38" s="127"/>
      <c r="F38" s="127"/>
      <c r="G38" s="127"/>
      <c r="H38" s="127"/>
    </row>
    <row r="39" spans="1:8" ht="18">
      <c r="A39" s="125"/>
      <c r="B39" s="125"/>
      <c r="C39" s="125"/>
      <c r="D39" s="125"/>
      <c r="E39" s="125"/>
      <c r="F39" s="125"/>
      <c r="G39" s="125"/>
      <c r="H39" s="12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7.57421875" style="0" customWidth="1"/>
    <col min="4" max="4" width="8.421875" style="0" customWidth="1"/>
    <col min="5" max="9" width="4.7109375" style="0" customWidth="1"/>
    <col min="10" max="10" width="5.57421875" style="0" customWidth="1"/>
    <col min="11" max="11" width="5.00390625" style="0" customWidth="1"/>
    <col min="12" max="12" width="21.57421875" style="0" customWidth="1"/>
    <col min="13" max="13" width="7.57421875" style="0" customWidth="1"/>
    <col min="14" max="14" width="7.7109375" style="0" customWidth="1"/>
    <col min="15" max="19" width="4.7109375" style="0" customWidth="1"/>
    <col min="20" max="20" width="5.57421875" style="0" customWidth="1"/>
  </cols>
  <sheetData>
    <row r="1" spans="1:21" ht="23.25" customHeight="1" thickBo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2"/>
    </row>
    <row r="2" spans="1:21" ht="27" customHeight="1" thickBot="1">
      <c r="A2" s="13"/>
      <c r="B2" s="214" t="s">
        <v>34</v>
      </c>
      <c r="C2" s="214"/>
      <c r="D2" s="214"/>
      <c r="E2" s="214"/>
      <c r="F2" s="214"/>
      <c r="G2" s="214"/>
      <c r="H2" s="214"/>
      <c r="I2" s="214"/>
      <c r="K2" s="215" t="str">
        <f>HYPERLINK('[2]реквизиты'!$A$2)</f>
        <v>Чемпионат России по самбо среди женщин (отбор на чемпионат мира)</v>
      </c>
      <c r="L2" s="216"/>
      <c r="M2" s="216"/>
      <c r="N2" s="216"/>
      <c r="O2" s="216"/>
      <c r="P2" s="216"/>
      <c r="Q2" s="216"/>
      <c r="R2" s="216"/>
      <c r="S2" s="216"/>
      <c r="T2" s="217"/>
      <c r="U2" s="2"/>
    </row>
    <row r="3" spans="1:21" ht="21.75" customHeight="1" thickBot="1">
      <c r="A3" s="79" t="s">
        <v>9</v>
      </c>
      <c r="B3" s="218" t="str">
        <f>HYPERLINK('[2]реквизиты'!$A$3)</f>
        <v>18-23 июня 2013 год  г.Челябинск</v>
      </c>
      <c r="C3" s="218"/>
      <c r="D3" s="218"/>
      <c r="E3" s="218"/>
      <c r="F3" s="218"/>
      <c r="G3" s="218"/>
      <c r="H3" s="218"/>
      <c r="I3" s="218"/>
      <c r="J3" s="80"/>
      <c r="K3" s="81" t="s">
        <v>11</v>
      </c>
      <c r="L3" s="80"/>
      <c r="N3" s="79"/>
      <c r="P3" s="219" t="str">
        <f>HYPERLINK('пр.взвешивания'!E3)</f>
        <v>в.к.  60       кг.</v>
      </c>
      <c r="Q3" s="220"/>
      <c r="R3" s="220"/>
      <c r="S3" s="220"/>
      <c r="T3" s="221"/>
      <c r="U3" s="2"/>
    </row>
    <row r="4" spans="1:24" ht="13.5" thickBot="1">
      <c r="A4" s="196" t="s">
        <v>0</v>
      </c>
      <c r="B4" s="196" t="s">
        <v>1</v>
      </c>
      <c r="C4" s="196" t="s">
        <v>2</v>
      </c>
      <c r="D4" s="196" t="s">
        <v>3</v>
      </c>
      <c r="E4" s="198" t="s">
        <v>4</v>
      </c>
      <c r="F4" s="199"/>
      <c r="G4" s="199"/>
      <c r="H4" s="200"/>
      <c r="I4" s="196" t="s">
        <v>5</v>
      </c>
      <c r="J4" s="196" t="s">
        <v>6</v>
      </c>
      <c r="K4" s="196" t="s">
        <v>0</v>
      </c>
      <c r="L4" s="196" t="s">
        <v>1</v>
      </c>
      <c r="M4" s="196" t="s">
        <v>2</v>
      </c>
      <c r="N4" s="196" t="s">
        <v>3</v>
      </c>
      <c r="O4" s="198" t="s">
        <v>4</v>
      </c>
      <c r="P4" s="199"/>
      <c r="Q4" s="199"/>
      <c r="R4" s="200"/>
      <c r="S4" s="196" t="s">
        <v>5</v>
      </c>
      <c r="T4" s="196" t="s">
        <v>6</v>
      </c>
      <c r="U4" s="4"/>
      <c r="V4" s="4"/>
      <c r="W4" s="4"/>
      <c r="X4" s="4"/>
    </row>
    <row r="5" spans="1:24" ht="13.5" thickBot="1">
      <c r="A5" s="201"/>
      <c r="B5" s="201"/>
      <c r="C5" s="201"/>
      <c r="D5" s="197"/>
      <c r="E5" s="48">
        <v>1</v>
      </c>
      <c r="F5" s="49">
        <v>2</v>
      </c>
      <c r="G5" s="49">
        <v>3</v>
      </c>
      <c r="H5" s="50">
        <v>4</v>
      </c>
      <c r="I5" s="201"/>
      <c r="J5" s="201"/>
      <c r="K5" s="201"/>
      <c r="L5" s="201"/>
      <c r="M5" s="201"/>
      <c r="N5" s="197"/>
      <c r="O5" s="48">
        <v>1</v>
      </c>
      <c r="P5" s="49">
        <v>2</v>
      </c>
      <c r="Q5" s="49">
        <v>3</v>
      </c>
      <c r="R5" s="50">
        <v>4</v>
      </c>
      <c r="S5" s="208"/>
      <c r="T5" s="201"/>
      <c r="U5" s="4"/>
      <c r="V5" s="4"/>
      <c r="W5" s="4"/>
      <c r="X5" s="4"/>
    </row>
    <row r="6" spans="1:24" ht="12.75" customHeight="1">
      <c r="A6" s="192">
        <v>1</v>
      </c>
      <c r="B6" s="194" t="str">
        <f>VLOOKUP(A6,'пр.взвешивания'!B6:E37,2,FALSE)</f>
        <v>КОНДРАТЬЕВА Олеся Викторовна</v>
      </c>
      <c r="C6" s="195" t="str">
        <f>VLOOKUP(A6,'пр.взвешивания'!B6:F37,3,FALSE)</f>
        <v>14.12.83 мсмк</v>
      </c>
      <c r="D6" s="186" t="str">
        <f>VLOOKUP(A6,'пр.взвешивания'!B6:G37,4,FALSE)</f>
        <v>СФО,Иркутская, Ангарск,РС</v>
      </c>
      <c r="E6" s="113"/>
      <c r="F6" s="33">
        <v>4</v>
      </c>
      <c r="G6" s="34">
        <v>3</v>
      </c>
      <c r="H6" s="103">
        <v>3</v>
      </c>
      <c r="I6" s="187">
        <f>SUM(E6:H6)</f>
        <v>10</v>
      </c>
      <c r="J6" s="202">
        <v>1</v>
      </c>
      <c r="K6" s="192">
        <v>1</v>
      </c>
      <c r="L6" s="194" t="str">
        <f>VLOOKUP(K6,'пр.взвешивания'!B6:O37,2,FALSE)</f>
        <v>КОНДРАТЬЕВА Олеся Викторовна</v>
      </c>
      <c r="M6" s="195" t="str">
        <f>VLOOKUP(K6,'пр.взвешивания'!B6:P37,3,FALSE)</f>
        <v>14.12.83 мсмк</v>
      </c>
      <c r="N6" s="186" t="str">
        <f>VLOOKUP(K6,'пр.взвешивания'!B6:Q37,4,FALSE)</f>
        <v>СФО,Иркутская, Ангарск,РС</v>
      </c>
      <c r="O6" s="132"/>
      <c r="P6" s="131">
        <v>0</v>
      </c>
      <c r="Q6" s="131">
        <v>3</v>
      </c>
      <c r="R6" s="133">
        <v>3</v>
      </c>
      <c r="S6" s="206">
        <f>SUM(O6:R6)</f>
        <v>6</v>
      </c>
      <c r="T6" s="202">
        <v>2</v>
      </c>
      <c r="U6" s="4"/>
      <c r="V6" s="4"/>
      <c r="W6" s="4"/>
      <c r="X6" s="4"/>
    </row>
    <row r="7" spans="1:24" ht="12.75" customHeight="1">
      <c r="A7" s="193"/>
      <c r="B7" s="190"/>
      <c r="C7" s="182"/>
      <c r="D7" s="184"/>
      <c r="E7" s="114"/>
      <c r="F7" s="129" t="s">
        <v>107</v>
      </c>
      <c r="G7" s="20" t="s">
        <v>114</v>
      </c>
      <c r="H7" s="104" t="s">
        <v>114</v>
      </c>
      <c r="I7" s="178"/>
      <c r="J7" s="203"/>
      <c r="K7" s="193"/>
      <c r="L7" s="190"/>
      <c r="M7" s="182"/>
      <c r="N7" s="184"/>
      <c r="O7" s="54"/>
      <c r="P7" s="62" t="s">
        <v>114</v>
      </c>
      <c r="Q7" s="62" t="s">
        <v>126</v>
      </c>
      <c r="R7" s="108" t="s">
        <v>114</v>
      </c>
      <c r="S7" s="207"/>
      <c r="T7" s="203"/>
      <c r="U7" s="4"/>
      <c r="V7" s="4"/>
      <c r="W7" s="4"/>
      <c r="X7" s="4"/>
    </row>
    <row r="8" spans="1:24" ht="12.75" customHeight="1">
      <c r="A8" s="193">
        <v>2</v>
      </c>
      <c r="B8" s="190" t="str">
        <f>VLOOKUP(A8,'пр.взвешивания'!B8:E39,2,FALSE)</f>
        <v>РЕШЕТОВА Яна Владимировна</v>
      </c>
      <c r="C8" s="182" t="str">
        <f>VLOOKUP(A8,'пр.взвешивания'!B6:F39,3,FALSE)</f>
        <v>20.05.81 кмс</v>
      </c>
      <c r="D8" s="184" t="str">
        <f>VLOOKUP(A8,'пр.взвешивания'!B6:G39,4,FALSE)</f>
        <v>СЗФО, Коми, Воркута,ФКиС</v>
      </c>
      <c r="E8" s="38">
        <v>0</v>
      </c>
      <c r="F8" s="37"/>
      <c r="G8" s="38">
        <v>0</v>
      </c>
      <c r="H8" s="105">
        <v>0</v>
      </c>
      <c r="I8" s="178">
        <f>SUM(E8:H8)</f>
        <v>0</v>
      </c>
      <c r="J8" s="203">
        <v>4</v>
      </c>
      <c r="K8" s="193">
        <v>8</v>
      </c>
      <c r="L8" s="190" t="str">
        <f>VLOOKUP(K8,'пр.взвешивания'!B6:O39,2,FALSE)</f>
        <v>ШИНКАРЕНКО Анастасия Александровна</v>
      </c>
      <c r="M8" s="182" t="str">
        <f>VLOOKUP(K8,'пр.взвешивания'!B6:P39,3,FALSE)</f>
        <v>16.12.91 мс</v>
      </c>
      <c r="N8" s="184" t="str">
        <f>VLOOKUP(K8,'пр.взвешивания'!B6:Q39,4,FALSE)</f>
        <v>ЦФО, Московская,Можайск,МО</v>
      </c>
      <c r="O8" s="137" t="s">
        <v>129</v>
      </c>
      <c r="P8" s="58"/>
      <c r="Q8" s="59">
        <v>2</v>
      </c>
      <c r="R8" s="134">
        <v>4</v>
      </c>
      <c r="S8" s="207" t="s">
        <v>130</v>
      </c>
      <c r="T8" s="203">
        <v>1</v>
      </c>
      <c r="U8" s="4"/>
      <c r="V8" s="4"/>
      <c r="W8" s="4"/>
      <c r="X8" s="4"/>
    </row>
    <row r="9" spans="1:24" ht="12.75" customHeight="1">
      <c r="A9" s="193"/>
      <c r="B9" s="190"/>
      <c r="C9" s="182"/>
      <c r="D9" s="184"/>
      <c r="E9" s="130" t="s">
        <v>107</v>
      </c>
      <c r="F9" s="23"/>
      <c r="G9" s="128" t="s">
        <v>116</v>
      </c>
      <c r="H9" s="104" t="s">
        <v>116</v>
      </c>
      <c r="I9" s="178"/>
      <c r="J9" s="203"/>
      <c r="K9" s="193"/>
      <c r="L9" s="190"/>
      <c r="M9" s="182"/>
      <c r="N9" s="184"/>
      <c r="O9" s="71" t="s">
        <v>114</v>
      </c>
      <c r="P9" s="58"/>
      <c r="Q9" s="59" t="s">
        <v>114</v>
      </c>
      <c r="R9" s="108" t="s">
        <v>127</v>
      </c>
      <c r="S9" s="207"/>
      <c r="T9" s="203"/>
      <c r="U9" s="4"/>
      <c r="V9" s="4"/>
      <c r="W9" s="4"/>
      <c r="X9" s="4"/>
    </row>
    <row r="10" spans="1:24" ht="12.75" customHeight="1">
      <c r="A10" s="188">
        <v>3</v>
      </c>
      <c r="B10" s="190" t="str">
        <f>VLOOKUP(A10,'пр.взвешивания'!B10:E41,2,FALSE)</f>
        <v>ЗОТОВА Мария Михайловна</v>
      </c>
      <c r="C10" s="182" t="str">
        <f>VLOOKUP(A10,'пр.взвешивания'!B6:F41,3,FALSE)</f>
        <v>10.11.92 мс</v>
      </c>
      <c r="D10" s="184" t="str">
        <f>VLOOKUP(A10,'пр.взвешивания'!B6:G41,4,FALSE)</f>
        <v>Приморский,Владивосток,ФКиС</v>
      </c>
      <c r="E10" s="116">
        <v>0</v>
      </c>
      <c r="F10" s="41">
        <v>3</v>
      </c>
      <c r="G10" s="42"/>
      <c r="H10" s="106">
        <v>0</v>
      </c>
      <c r="I10" s="178">
        <f>SUM(E10:H10)</f>
        <v>3</v>
      </c>
      <c r="J10" s="204">
        <v>3</v>
      </c>
      <c r="K10" s="188">
        <v>5</v>
      </c>
      <c r="L10" s="190" t="str">
        <f>VLOOKUP(K10,'пр.взвешивания'!B6:O41,2,FALSE)</f>
        <v>БИНДЕР Ирина Викторовна</v>
      </c>
      <c r="M10" s="182" t="str">
        <f>VLOOKUP(K10,'пр.взвешивания'!B6:P41,3,FALSE)</f>
        <v>29.02.88 мсмк</v>
      </c>
      <c r="N10" s="184" t="str">
        <f>VLOOKUP(K10,'пр.взвешивания'!B6:Q41,4,FALSE)</f>
        <v>ПФО,Пермская,Пермь,МО</v>
      </c>
      <c r="O10" s="64">
        <v>1</v>
      </c>
      <c r="P10" s="73">
        <v>0</v>
      </c>
      <c r="Q10" s="135"/>
      <c r="R10" s="134">
        <v>0</v>
      </c>
      <c r="S10" s="207">
        <f>SUM(O10:R10)</f>
        <v>1</v>
      </c>
      <c r="T10" s="204">
        <v>4</v>
      </c>
      <c r="U10" s="4"/>
      <c r="V10" s="4"/>
      <c r="W10" s="4"/>
      <c r="X10" s="4"/>
    </row>
    <row r="11" spans="1:24" ht="12.75" customHeight="1">
      <c r="A11" s="188"/>
      <c r="B11" s="190"/>
      <c r="C11" s="182"/>
      <c r="D11" s="184"/>
      <c r="E11" s="115" t="s">
        <v>114</v>
      </c>
      <c r="F11" s="19" t="s">
        <v>114</v>
      </c>
      <c r="G11" s="26"/>
      <c r="H11" s="104" t="s">
        <v>115</v>
      </c>
      <c r="I11" s="178"/>
      <c r="J11" s="204"/>
      <c r="K11" s="188"/>
      <c r="L11" s="190"/>
      <c r="M11" s="182"/>
      <c r="N11" s="184"/>
      <c r="O11" s="71" t="s">
        <v>114</v>
      </c>
      <c r="P11" s="62" t="s">
        <v>114</v>
      </c>
      <c r="Q11" s="63"/>
      <c r="R11" s="108" t="s">
        <v>120</v>
      </c>
      <c r="S11" s="207"/>
      <c r="T11" s="204"/>
      <c r="U11" s="4"/>
      <c r="V11" s="4"/>
      <c r="W11" s="4"/>
      <c r="X11" s="4"/>
    </row>
    <row r="12" spans="1:24" ht="12.75" customHeight="1">
      <c r="A12" s="188">
        <v>4</v>
      </c>
      <c r="B12" s="190" t="str">
        <f>VLOOKUP(A12,'пр.взвешивания'!B12:E43,2,FALSE)</f>
        <v>КАБУЛОВА Софья Назимовна</v>
      </c>
      <c r="C12" s="182" t="str">
        <f>VLOOKUP(A12,'пр.взвешивания'!B6:F43,3,FALSE)</f>
        <v>29.03.89 мс</v>
      </c>
      <c r="D12" s="184" t="str">
        <f>VLOOKUP(A12,'пр.взвешивания'!B6:G43,4,FALSE)</f>
        <v>С.П.,Санкт-Петербург,МО</v>
      </c>
      <c r="E12" s="117">
        <v>1</v>
      </c>
      <c r="F12" s="27">
        <v>4</v>
      </c>
      <c r="G12" s="25">
        <v>4</v>
      </c>
      <c r="H12" s="26"/>
      <c r="I12" s="178">
        <f>SUM(E12:H12)</f>
        <v>9</v>
      </c>
      <c r="J12" s="204">
        <v>2</v>
      </c>
      <c r="K12" s="188">
        <v>4</v>
      </c>
      <c r="L12" s="190" t="str">
        <f>VLOOKUP(K12,'пр.взвешивания'!B6:O43,2,FALSE)</f>
        <v>КАБУЛОВА Софья Назимовна</v>
      </c>
      <c r="M12" s="182" t="str">
        <f>VLOOKUP(K12,'пр.взвешивания'!B6:P43,3,FALSE)</f>
        <v>29.03.89 мс</v>
      </c>
      <c r="N12" s="184" t="str">
        <f>VLOOKUP(K12,'пр.взвешивания'!B6:Q43,4,FALSE)</f>
        <v>С.П.,Санкт-Петербург,МО</v>
      </c>
      <c r="O12" s="64">
        <v>1</v>
      </c>
      <c r="P12" s="73">
        <v>0</v>
      </c>
      <c r="Q12" s="73">
        <v>4</v>
      </c>
      <c r="R12" s="136"/>
      <c r="S12" s="207">
        <f>SUM(O12:R12)</f>
        <v>5</v>
      </c>
      <c r="T12" s="204">
        <v>3</v>
      </c>
      <c r="U12" s="4"/>
      <c r="V12" s="4"/>
      <c r="W12" s="4"/>
      <c r="X12" s="4"/>
    </row>
    <row r="13" spans="1:24" ht="12.75" customHeight="1" thickBot="1">
      <c r="A13" s="189"/>
      <c r="B13" s="191"/>
      <c r="C13" s="183"/>
      <c r="D13" s="185"/>
      <c r="E13" s="118" t="s">
        <v>114</v>
      </c>
      <c r="F13" s="30" t="s">
        <v>116</v>
      </c>
      <c r="G13" s="31" t="s">
        <v>110</v>
      </c>
      <c r="H13" s="107"/>
      <c r="I13" s="179"/>
      <c r="J13" s="205"/>
      <c r="K13" s="189"/>
      <c r="L13" s="191"/>
      <c r="M13" s="183"/>
      <c r="N13" s="185"/>
      <c r="O13" s="66" t="s">
        <v>114</v>
      </c>
      <c r="P13" s="74" t="s">
        <v>127</v>
      </c>
      <c r="Q13" s="74" t="s">
        <v>120</v>
      </c>
      <c r="R13" s="109"/>
      <c r="S13" s="209"/>
      <c r="T13" s="205"/>
      <c r="U13" s="4"/>
      <c r="V13" s="4"/>
      <c r="W13" s="4"/>
      <c r="X13" s="4"/>
    </row>
    <row r="14" spans="1:24" ht="17.25" customHeight="1" thickBot="1">
      <c r="A14" s="44" t="s">
        <v>10</v>
      </c>
      <c r="B14" s="4"/>
      <c r="C14" s="4"/>
      <c r="D14" s="4"/>
      <c r="E14" s="4"/>
      <c r="F14" s="4"/>
      <c r="G14" s="4"/>
      <c r="H14" s="4"/>
      <c r="I14" s="46"/>
      <c r="J14" s="4"/>
      <c r="K14" s="44" t="s">
        <v>8</v>
      </c>
      <c r="L14" s="4"/>
      <c r="M14" s="4"/>
      <c r="N14" s="4"/>
      <c r="O14" s="4"/>
      <c r="P14" s="4"/>
      <c r="Q14" s="4"/>
      <c r="R14" s="4"/>
      <c r="S14" s="46"/>
      <c r="T14" s="4"/>
      <c r="U14" s="4"/>
      <c r="V14" s="4"/>
      <c r="W14" s="4"/>
      <c r="X14" s="4"/>
    </row>
    <row r="15" spans="1:24" ht="12.75" customHeight="1">
      <c r="A15" s="192">
        <v>5</v>
      </c>
      <c r="B15" s="194" t="str">
        <f>VLOOKUP(A15,'пр.взвешивания'!B6:E37,2,FALSE)</f>
        <v>БИНДЕР Ирина Викторовна</v>
      </c>
      <c r="C15" s="195" t="str">
        <f>VLOOKUP(A15,'пр.взвешивания'!B6:F46,3,FALSE)</f>
        <v>29.02.88 мсмк</v>
      </c>
      <c r="D15" s="186" t="str">
        <f>VLOOKUP(A15,'пр.взвешивания'!B6:G46,4,FALSE)</f>
        <v>ПФО,Пермская,Пермь,МО</v>
      </c>
      <c r="E15" s="17"/>
      <c r="F15" s="33">
        <v>4</v>
      </c>
      <c r="G15" s="34">
        <v>4</v>
      </c>
      <c r="H15" s="35">
        <v>0</v>
      </c>
      <c r="I15" s="187">
        <f>SUM(E15:H15)</f>
        <v>8</v>
      </c>
      <c r="J15" s="206">
        <v>2</v>
      </c>
      <c r="K15" s="192">
        <v>12</v>
      </c>
      <c r="L15" s="194" t="str">
        <f>VLOOKUP(K15,'пр.взвешивания'!B6:O37,2,FALSE)</f>
        <v>КОСТЕНКО Яна Сергеевна</v>
      </c>
      <c r="M15" s="195" t="str">
        <f>VLOOKUP(K15,'пр.взвешивания'!B6:P46,3,FALSE)</f>
        <v>09.09.87 мсмк</v>
      </c>
      <c r="N15" s="186" t="str">
        <f>VLOOKUP(K15,'пр.взвешивания'!B6:Q46,4,FALSE)</f>
        <v>М, Москва, СДЮШОР № 28</v>
      </c>
      <c r="O15" s="52"/>
      <c r="P15" s="68">
        <v>4</v>
      </c>
      <c r="Q15" s="68">
        <v>4</v>
      </c>
      <c r="R15" s="53">
        <v>3</v>
      </c>
      <c r="S15" s="206">
        <f>SUM(O15:R15)</f>
        <v>11</v>
      </c>
      <c r="T15" s="206">
        <v>1</v>
      </c>
      <c r="U15" s="4"/>
      <c r="V15" s="4"/>
      <c r="W15" s="4"/>
      <c r="X15" s="4"/>
    </row>
    <row r="16" spans="1:24" ht="12.75" customHeight="1">
      <c r="A16" s="193"/>
      <c r="B16" s="190"/>
      <c r="C16" s="182"/>
      <c r="D16" s="184"/>
      <c r="E16" s="18"/>
      <c r="F16" s="19" t="s">
        <v>109</v>
      </c>
      <c r="G16" s="20" t="s">
        <v>113</v>
      </c>
      <c r="H16" s="21" t="s">
        <v>114</v>
      </c>
      <c r="I16" s="178"/>
      <c r="J16" s="207"/>
      <c r="K16" s="193"/>
      <c r="L16" s="190"/>
      <c r="M16" s="182"/>
      <c r="N16" s="184"/>
      <c r="O16" s="54"/>
      <c r="P16" s="62" t="s">
        <v>131</v>
      </c>
      <c r="Q16" s="62" t="s">
        <v>128</v>
      </c>
      <c r="R16" s="55" t="s">
        <v>126</v>
      </c>
      <c r="S16" s="207"/>
      <c r="T16" s="207"/>
      <c r="U16" s="4"/>
      <c r="V16" s="4"/>
      <c r="W16" s="4"/>
      <c r="X16" s="4"/>
    </row>
    <row r="17" spans="1:24" ht="12.75" customHeight="1">
      <c r="A17" s="193">
        <v>6</v>
      </c>
      <c r="B17" s="190" t="str">
        <f>VLOOKUP(A17,'пр.взвешивания'!B6:E39,2,FALSE)</f>
        <v>СОКОЛОВА Светлана Ивановна</v>
      </c>
      <c r="C17" s="182" t="str">
        <f>VLOOKUP(A17,'пр.взвешивания'!B6:F48,3,FALSE)</f>
        <v>05.12.92 кмс</v>
      </c>
      <c r="D17" s="184" t="str">
        <f>VLOOKUP(A17,'пр.взвешивания'!B6:G48,4,FALSE)</f>
        <v>УрФО,Челябинская,Челябинск</v>
      </c>
      <c r="E17" s="36">
        <v>0</v>
      </c>
      <c r="F17" s="37"/>
      <c r="G17" s="38">
        <v>0</v>
      </c>
      <c r="H17" s="39">
        <v>0</v>
      </c>
      <c r="I17" s="178">
        <f>SUM(E17:H17)</f>
        <v>0</v>
      </c>
      <c r="J17" s="207">
        <v>4</v>
      </c>
      <c r="K17" s="193">
        <v>15</v>
      </c>
      <c r="L17" s="190" t="str">
        <f>VLOOKUP(K17,'пр.взвешивания'!B6:O39,2,FALSE)</f>
        <v>БУРЦЕВА Светлана Владимировна</v>
      </c>
      <c r="M17" s="182" t="str">
        <f>VLOOKUP(K17,'пр.взвешивания'!B6:P48,3,FALSE)</f>
        <v>14.11.84 мсмк</v>
      </c>
      <c r="N17" s="184" t="str">
        <f>VLOOKUP(K17,'пр.взвешивания'!B6:Q48,4,FALSE)</f>
        <v>ПФО,Пермская,Березники,МО</v>
      </c>
      <c r="O17" s="69">
        <v>0</v>
      </c>
      <c r="P17" s="56"/>
      <c r="Q17" s="57">
        <v>3</v>
      </c>
      <c r="R17" s="70">
        <v>3</v>
      </c>
      <c r="S17" s="207">
        <f>SUM(O17:R17)</f>
        <v>6</v>
      </c>
      <c r="T17" s="207">
        <v>2</v>
      </c>
      <c r="U17" s="4"/>
      <c r="V17" s="4"/>
      <c r="W17" s="4"/>
      <c r="X17" s="4"/>
    </row>
    <row r="18" spans="1:24" ht="12.75" customHeight="1">
      <c r="A18" s="193"/>
      <c r="B18" s="190"/>
      <c r="C18" s="182"/>
      <c r="D18" s="184"/>
      <c r="E18" s="24" t="s">
        <v>109</v>
      </c>
      <c r="F18" s="23"/>
      <c r="G18" s="19" t="s">
        <v>122</v>
      </c>
      <c r="H18" s="21" t="s">
        <v>117</v>
      </c>
      <c r="I18" s="178"/>
      <c r="J18" s="207"/>
      <c r="K18" s="193"/>
      <c r="L18" s="190"/>
      <c r="M18" s="182"/>
      <c r="N18" s="184"/>
      <c r="O18" s="71" t="s">
        <v>131</v>
      </c>
      <c r="P18" s="58"/>
      <c r="Q18" s="59" t="s">
        <v>114</v>
      </c>
      <c r="R18" s="55" t="s">
        <v>114</v>
      </c>
      <c r="S18" s="207"/>
      <c r="T18" s="207"/>
      <c r="U18" s="4"/>
      <c r="V18" s="4"/>
      <c r="W18" s="4"/>
      <c r="X18" s="4"/>
    </row>
    <row r="19" spans="1:24" ht="12.75" customHeight="1">
      <c r="A19" s="188">
        <v>7</v>
      </c>
      <c r="B19" s="190" t="str">
        <f>VLOOKUP(A19,'пр.взвешивания'!B6:E41,2,FALSE)</f>
        <v>ПАРХИЛЮК Дарья Викторовна</v>
      </c>
      <c r="C19" s="182" t="str">
        <f>VLOOKUP(A19,'пр.взвешивания'!B6:F50,3,FALSE)</f>
        <v>19.02.92 мс</v>
      </c>
      <c r="D19" s="184" t="str">
        <f>VLOOKUP(A19,'пр.взвешивания'!B6:G50,4,FALSE)</f>
        <v>СибФО,Омск,МО</v>
      </c>
      <c r="E19" s="40">
        <v>0</v>
      </c>
      <c r="F19" s="41">
        <v>4</v>
      </c>
      <c r="G19" s="42"/>
      <c r="H19" s="43">
        <v>0</v>
      </c>
      <c r="I19" s="178">
        <f>SUM(E19:H19)</f>
        <v>4</v>
      </c>
      <c r="J19" s="180">
        <v>3</v>
      </c>
      <c r="K19" s="188">
        <v>16</v>
      </c>
      <c r="L19" s="190" t="str">
        <f>VLOOKUP(K19,'пр.взвешивания'!B6:O41,2,FALSE)</f>
        <v>КУРДЯЕВА Мария Александровна</v>
      </c>
      <c r="M19" s="182" t="str">
        <f>VLOOKUP(K19,'пр.взвешивания'!B6:P50,3,FALSE)</f>
        <v>04.05.90 мс</v>
      </c>
      <c r="N19" s="184" t="str">
        <f>VLOOKUP(K19,'пр.взвешивания'!B6:Q50,4,FALSE)</f>
        <v>ПФО, Балаково,ВС</v>
      </c>
      <c r="O19" s="69">
        <v>0</v>
      </c>
      <c r="P19" s="60">
        <v>0</v>
      </c>
      <c r="Q19" s="61"/>
      <c r="R19" s="72">
        <v>4</v>
      </c>
      <c r="S19" s="207">
        <f>SUM(O19:R19)</f>
        <v>4</v>
      </c>
      <c r="T19" s="180">
        <v>3</v>
      </c>
      <c r="U19" s="4"/>
      <c r="V19" s="4"/>
      <c r="W19" s="4"/>
      <c r="X19" s="4"/>
    </row>
    <row r="20" spans="1:24" ht="12.75" customHeight="1">
      <c r="A20" s="188"/>
      <c r="B20" s="190"/>
      <c r="C20" s="182"/>
      <c r="D20" s="184"/>
      <c r="E20" s="24" t="s">
        <v>113</v>
      </c>
      <c r="F20" s="19" t="s">
        <v>122</v>
      </c>
      <c r="G20" s="26"/>
      <c r="H20" s="21" t="s">
        <v>110</v>
      </c>
      <c r="I20" s="178"/>
      <c r="J20" s="180"/>
      <c r="K20" s="188"/>
      <c r="L20" s="190"/>
      <c r="M20" s="182"/>
      <c r="N20" s="184"/>
      <c r="O20" s="71" t="s">
        <v>128</v>
      </c>
      <c r="P20" s="62" t="s">
        <v>114</v>
      </c>
      <c r="Q20" s="63"/>
      <c r="R20" s="55" t="s">
        <v>132</v>
      </c>
      <c r="S20" s="207"/>
      <c r="T20" s="180"/>
      <c r="U20" s="4"/>
      <c r="V20" s="4"/>
      <c r="W20" s="4"/>
      <c r="X20" s="4"/>
    </row>
    <row r="21" spans="1:24" ht="12.75" customHeight="1">
      <c r="A21" s="188">
        <v>8</v>
      </c>
      <c r="B21" s="190" t="str">
        <f>VLOOKUP(A21,'пр.взвешивания'!B6:E43,2,FALSE)</f>
        <v>ШИНКАРЕНКО Анастасия Александровна</v>
      </c>
      <c r="C21" s="182" t="str">
        <f>VLOOKUP(A21,'пр.взвешивания'!B6:F52,3,FALSE)</f>
        <v>16.12.91 мс</v>
      </c>
      <c r="D21" s="184" t="str">
        <f>VLOOKUP(A21,'пр.взвешивания'!B6:G52,4,FALSE)</f>
        <v>ЦФО, Московская,Можайск,МО</v>
      </c>
      <c r="E21" s="22">
        <v>2</v>
      </c>
      <c r="F21" s="27">
        <v>4</v>
      </c>
      <c r="G21" s="25">
        <v>4</v>
      </c>
      <c r="H21" s="28"/>
      <c r="I21" s="178">
        <f>SUM(E21:H21)</f>
        <v>10</v>
      </c>
      <c r="J21" s="180">
        <v>1</v>
      </c>
      <c r="K21" s="188">
        <v>9</v>
      </c>
      <c r="L21" s="190" t="str">
        <f>VLOOKUP(K21,'пр.взвешивания'!B6:O43,2,FALSE)</f>
        <v>БУЗИНА Анна Сергеевна</v>
      </c>
      <c r="M21" s="182" t="str">
        <f>VLOOKUP(K21,'пр.взвешивания'!B6:P52,3,FALSE)</f>
        <v>06.09.89 мс</v>
      </c>
      <c r="N21" s="184" t="str">
        <f>VLOOKUP(K21,'пр.взвешивания'!B6:Q52,4,FALSE)</f>
        <v>ДФО,П.Камчатский,ГО</v>
      </c>
      <c r="O21" s="64">
        <v>0</v>
      </c>
      <c r="P21" s="73">
        <v>0</v>
      </c>
      <c r="Q21" s="73">
        <v>0</v>
      </c>
      <c r="R21" s="65"/>
      <c r="S21" s="207">
        <f>SUM(O21:R21)</f>
        <v>0</v>
      </c>
      <c r="T21" s="180">
        <v>4</v>
      </c>
      <c r="U21" s="4"/>
      <c r="V21" s="4"/>
      <c r="W21" s="4"/>
      <c r="X21" s="4"/>
    </row>
    <row r="22" spans="1:24" ht="12.75" customHeight="1" thickBot="1">
      <c r="A22" s="189"/>
      <c r="B22" s="191"/>
      <c r="C22" s="183"/>
      <c r="D22" s="185"/>
      <c r="E22" s="29" t="s">
        <v>114</v>
      </c>
      <c r="F22" s="30" t="s">
        <v>118</v>
      </c>
      <c r="G22" s="31" t="s">
        <v>110</v>
      </c>
      <c r="H22" s="32"/>
      <c r="I22" s="179"/>
      <c r="J22" s="181"/>
      <c r="K22" s="189"/>
      <c r="L22" s="191"/>
      <c r="M22" s="183"/>
      <c r="N22" s="185"/>
      <c r="O22" s="66" t="s">
        <v>114</v>
      </c>
      <c r="P22" s="74" t="s">
        <v>114</v>
      </c>
      <c r="Q22" s="74" t="s">
        <v>132</v>
      </c>
      <c r="R22" s="67"/>
      <c r="S22" s="209"/>
      <c r="T22" s="181"/>
      <c r="U22" s="4"/>
      <c r="V22" s="4"/>
      <c r="W22" s="4"/>
      <c r="X22" s="4"/>
    </row>
    <row r="23" spans="1:24" ht="17.25" customHeight="1" thickBot="1">
      <c r="A23" s="44" t="s">
        <v>11</v>
      </c>
      <c r="B23" s="4"/>
      <c r="C23" s="4"/>
      <c r="D23" s="4"/>
      <c r="E23" s="4"/>
      <c r="F23" s="4"/>
      <c r="G23" s="4"/>
      <c r="H23" s="4"/>
      <c r="I23" s="46"/>
      <c r="J23" s="4"/>
      <c r="K23" s="46"/>
      <c r="L23" s="4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thickBot="1">
      <c r="A24" s="192">
        <v>9</v>
      </c>
      <c r="B24" s="194" t="str">
        <f>VLOOKUP(A24,'пр.взвешивания'!B6:E37,2,FALSE)</f>
        <v>БУЗИНА Анна Сергеевна</v>
      </c>
      <c r="C24" s="195" t="str">
        <f>VLOOKUP(A24,'пр.взвешивания'!B6:F55,3,FALSE)</f>
        <v>06.09.89 мс</v>
      </c>
      <c r="D24" s="186" t="str">
        <f>VLOOKUP(A24,'пр.взвешивания'!B6:G55,4,FALSE)</f>
        <v>ДФО,П.Камчатский,ГО</v>
      </c>
      <c r="E24" s="17"/>
      <c r="F24" s="33">
        <v>4</v>
      </c>
      <c r="G24" s="34">
        <v>3</v>
      </c>
      <c r="H24" s="35">
        <v>0</v>
      </c>
      <c r="I24" s="187">
        <f>SUM(E24:H24)</f>
        <v>7</v>
      </c>
      <c r="J24" s="192">
        <v>2</v>
      </c>
      <c r="K24" s="210">
        <v>8</v>
      </c>
      <c r="L24" s="194" t="str">
        <f>VLOOKUP(K24,'пр.взвешивания'!B6:O37,2,FALSE)</f>
        <v>ШИНКАРЕНКО Анастасия Александровна</v>
      </c>
      <c r="M24" s="195" t="str">
        <f>VLOOKUP(K24,'пр.взвешивания'!B6:P55,3,FALSE)</f>
        <v>16.12.91 мс</v>
      </c>
      <c r="N24" s="186" t="str">
        <f>VLOOKUP(K24,'пр.взвешивания'!B6:Q55,4,FALSE)</f>
        <v>ЦФО, Московская,Можайск,МО</v>
      </c>
      <c r="O24" s="91"/>
      <c r="P24" s="91"/>
      <c r="Q24" s="91"/>
      <c r="R24" s="91"/>
      <c r="S24" s="92"/>
      <c r="T24" s="4"/>
      <c r="U24" s="4"/>
      <c r="V24" s="4"/>
      <c r="W24" s="4"/>
      <c r="X24" s="4"/>
    </row>
    <row r="25" spans="1:24" ht="12.75" customHeight="1">
      <c r="A25" s="193"/>
      <c r="B25" s="190"/>
      <c r="C25" s="182"/>
      <c r="D25" s="184"/>
      <c r="E25" s="18"/>
      <c r="F25" s="19" t="s">
        <v>111</v>
      </c>
      <c r="G25" s="20" t="s">
        <v>114</v>
      </c>
      <c r="H25" s="21" t="s">
        <v>114</v>
      </c>
      <c r="I25" s="178"/>
      <c r="J25" s="193"/>
      <c r="K25" s="211"/>
      <c r="L25" s="190"/>
      <c r="M25" s="182"/>
      <c r="N25" s="184"/>
      <c r="O25" s="93">
        <v>15</v>
      </c>
      <c r="P25" s="91"/>
      <c r="Q25" s="91"/>
      <c r="R25" s="91"/>
      <c r="S25" s="92"/>
      <c r="T25" s="4"/>
      <c r="U25" s="4"/>
      <c r="V25" s="4"/>
      <c r="W25" s="4"/>
      <c r="X25" s="4"/>
    </row>
    <row r="26" spans="1:24" ht="12.75" customHeight="1" thickBot="1">
      <c r="A26" s="193">
        <v>10</v>
      </c>
      <c r="B26" s="190" t="str">
        <f>VLOOKUP(A26,'пр.взвешивания'!B6:E39,2,FALSE)</f>
        <v>ШАПИЛОВА Сабира Исмаиловна</v>
      </c>
      <c r="C26" s="182" t="str">
        <f>VLOOKUP(A26,'пр.взвешивания'!B6:F57,3,FALSE)</f>
        <v>12.10.85 кмс</v>
      </c>
      <c r="D26" s="184" t="str">
        <f>VLOOKUP(A26,'пр.взвешивания'!B6:G57,4,FALSE)</f>
        <v>ЮФО, Астрахань,ПР</v>
      </c>
      <c r="E26" s="36">
        <v>0</v>
      </c>
      <c r="F26" s="37"/>
      <c r="G26" s="38">
        <v>0</v>
      </c>
      <c r="H26" s="39">
        <v>0</v>
      </c>
      <c r="I26" s="178">
        <f>SUM(E26:H26)</f>
        <v>0</v>
      </c>
      <c r="J26" s="193">
        <v>4</v>
      </c>
      <c r="K26" s="211">
        <v>15</v>
      </c>
      <c r="L26" s="190" t="str">
        <f>VLOOKUP(K26,'пр.взвешивания'!B6:O39,2,FALSE)</f>
        <v>БУРЦЕВА Светлана Владимировна</v>
      </c>
      <c r="M26" s="182" t="str">
        <f>VLOOKUP(K26,'пр.взвешивания'!B6:P57,3,FALSE)</f>
        <v>14.11.84 мсмк</v>
      </c>
      <c r="N26" s="184" t="str">
        <f>VLOOKUP(K26,'пр.взвешивания'!B6:Q57,4,FALSE)</f>
        <v>ПФО,Пермская,Березники,МО</v>
      </c>
      <c r="O26" s="94" t="s">
        <v>141</v>
      </c>
      <c r="P26" s="95"/>
      <c r="Q26" s="96"/>
      <c r="R26" s="91"/>
      <c r="S26" s="92"/>
      <c r="T26" s="4"/>
      <c r="U26" s="4"/>
      <c r="V26" s="4"/>
      <c r="W26" s="4"/>
      <c r="X26" s="4"/>
    </row>
    <row r="27" spans="1:24" ht="12.75" customHeight="1" thickBot="1">
      <c r="A27" s="193"/>
      <c r="B27" s="190"/>
      <c r="C27" s="182"/>
      <c r="D27" s="184"/>
      <c r="E27" s="24" t="s">
        <v>111</v>
      </c>
      <c r="F27" s="23"/>
      <c r="G27" s="19" t="s">
        <v>120</v>
      </c>
      <c r="H27" s="21" t="s">
        <v>119</v>
      </c>
      <c r="I27" s="178"/>
      <c r="J27" s="193"/>
      <c r="K27" s="212"/>
      <c r="L27" s="191"/>
      <c r="M27" s="183"/>
      <c r="N27" s="185"/>
      <c r="O27" s="91"/>
      <c r="P27" s="97"/>
      <c r="Q27" s="97"/>
      <c r="R27" s="93">
        <v>12</v>
      </c>
      <c r="S27" s="92"/>
      <c r="T27" s="4"/>
      <c r="U27" s="4"/>
      <c r="V27" s="4"/>
      <c r="W27" s="4"/>
      <c r="X27" s="4"/>
    </row>
    <row r="28" spans="1:24" ht="12.75" customHeight="1" thickBot="1">
      <c r="A28" s="188">
        <v>11</v>
      </c>
      <c r="B28" s="190" t="str">
        <f>VLOOKUP(A28,'пр.взвешивания'!B6:E41,2,FALSE)</f>
        <v>МАРТАКОВА Валерия Вячеславовна</v>
      </c>
      <c r="C28" s="182" t="str">
        <f>VLOOKUP(A28,'пр.взвешивания'!B6:F59,3,FALSE)</f>
        <v>20.05.95 кмс</v>
      </c>
      <c r="D28" s="184" t="str">
        <f>VLOOKUP(A28,'пр.взвешивания'!B6:G59,4,FALSE)</f>
        <v>Томская, Северск</v>
      </c>
      <c r="E28" s="40">
        <v>0</v>
      </c>
      <c r="F28" s="41">
        <v>4</v>
      </c>
      <c r="G28" s="42"/>
      <c r="H28" s="43">
        <v>0</v>
      </c>
      <c r="I28" s="178">
        <f>SUM(E28:H28)</f>
        <v>4</v>
      </c>
      <c r="J28" s="188">
        <v>3</v>
      </c>
      <c r="K28" s="213">
        <v>12</v>
      </c>
      <c r="L28" s="190" t="str">
        <f>VLOOKUP(K28,'пр.взвешивания'!B8:O41,2,FALSE)</f>
        <v>КОСТЕНКО Яна Сергеевна</v>
      </c>
      <c r="M28" s="182" t="str">
        <f>VLOOKUP(K28,'пр.взвешивания'!B8:P59,3,FALSE)</f>
        <v>09.09.87 мсмк</v>
      </c>
      <c r="N28" s="184" t="str">
        <f>VLOOKUP(K28,'пр.взвешивания'!B8:Q59,4,FALSE)</f>
        <v>М, Москва, СДЮШОР № 28</v>
      </c>
      <c r="O28" s="91"/>
      <c r="P28" s="97"/>
      <c r="Q28" s="97"/>
      <c r="R28" s="94" t="s">
        <v>141</v>
      </c>
      <c r="S28" s="92"/>
      <c r="T28" s="4"/>
      <c r="U28" s="4"/>
      <c r="V28" s="4"/>
      <c r="W28" s="4"/>
      <c r="X28" s="4"/>
    </row>
    <row r="29" spans="1:24" ht="12.75" customHeight="1" thickBot="1">
      <c r="A29" s="188"/>
      <c r="B29" s="190"/>
      <c r="C29" s="182"/>
      <c r="D29" s="184"/>
      <c r="E29" s="24" t="s">
        <v>114</v>
      </c>
      <c r="F29" s="19" t="s">
        <v>120</v>
      </c>
      <c r="G29" s="26"/>
      <c r="H29" s="21" t="s">
        <v>112</v>
      </c>
      <c r="I29" s="178"/>
      <c r="J29" s="188"/>
      <c r="K29" s="211"/>
      <c r="L29" s="191"/>
      <c r="M29" s="183"/>
      <c r="N29" s="185"/>
      <c r="O29" s="93">
        <v>12</v>
      </c>
      <c r="P29" s="98"/>
      <c r="Q29" s="99"/>
      <c r="R29" s="91"/>
      <c r="S29" s="92"/>
      <c r="T29" s="4"/>
      <c r="U29" s="4"/>
      <c r="V29" s="4"/>
      <c r="W29" s="4"/>
      <c r="X29" s="4"/>
    </row>
    <row r="30" spans="1:24" ht="12.75" customHeight="1" thickBot="1">
      <c r="A30" s="188">
        <v>12</v>
      </c>
      <c r="B30" s="190" t="str">
        <f>VLOOKUP(A30,'пр.взвешивания'!B6:E43,2,FALSE)</f>
        <v>КОСТЕНКО Яна Сергеевна</v>
      </c>
      <c r="C30" s="182" t="str">
        <f>VLOOKUP(A30,'пр.взвешивания'!B6:F61,3,FALSE)</f>
        <v>09.09.87 мсмк</v>
      </c>
      <c r="D30" s="184" t="str">
        <f>VLOOKUP(A30,'пр.взвешивания'!B6:G61,4,FALSE)</f>
        <v>М, Москва, СДЮШОР № 28</v>
      </c>
      <c r="E30" s="22">
        <v>3</v>
      </c>
      <c r="F30" s="27">
        <v>4</v>
      </c>
      <c r="G30" s="25">
        <v>4</v>
      </c>
      <c r="H30" s="28"/>
      <c r="I30" s="178">
        <f>SUM(E30:H30)</f>
        <v>11</v>
      </c>
      <c r="J30" s="188">
        <v>1</v>
      </c>
      <c r="K30" s="211">
        <v>1</v>
      </c>
      <c r="L30" s="190" t="str">
        <f>VLOOKUP(K30,'пр.взвешивания'!B6:O43,2,FALSE)</f>
        <v>КОНДРАТЬЕВА Олеся Викторовна</v>
      </c>
      <c r="M30" s="182" t="str">
        <f>VLOOKUP(K30,'пр.взвешивания'!B6:P61,3,FALSE)</f>
        <v>14.12.83 мсмк</v>
      </c>
      <c r="N30" s="184" t="str">
        <f>VLOOKUP(K30,'пр.взвешивания'!B6:Q61,4,FALSE)</f>
        <v>СФО,Иркутская, Ангарск,РС</v>
      </c>
      <c r="O30" s="94" t="s">
        <v>142</v>
      </c>
      <c r="P30" s="91"/>
      <c r="Q30" s="91"/>
      <c r="R30" s="91"/>
      <c r="S30" s="92"/>
      <c r="T30" s="4"/>
      <c r="U30" s="4"/>
      <c r="V30" s="4"/>
      <c r="W30" s="4"/>
      <c r="X30" s="4"/>
    </row>
    <row r="31" spans="1:24" ht="12.75" customHeight="1" thickBot="1">
      <c r="A31" s="189"/>
      <c r="B31" s="191"/>
      <c r="C31" s="183"/>
      <c r="D31" s="185"/>
      <c r="E31" s="29" t="s">
        <v>114</v>
      </c>
      <c r="F31" s="30" t="s">
        <v>119</v>
      </c>
      <c r="G31" s="31" t="s">
        <v>112</v>
      </c>
      <c r="H31" s="32"/>
      <c r="I31" s="179"/>
      <c r="J31" s="189"/>
      <c r="K31" s="212"/>
      <c r="L31" s="191"/>
      <c r="M31" s="183"/>
      <c r="N31" s="185"/>
      <c r="O31" s="91"/>
      <c r="P31" s="91"/>
      <c r="Q31" s="91"/>
      <c r="R31" s="91"/>
      <c r="S31" s="92"/>
      <c r="T31" s="4"/>
      <c r="U31" s="4"/>
      <c r="V31" s="4"/>
      <c r="W31" s="4"/>
      <c r="X31" s="4"/>
    </row>
    <row r="32" spans="1:24" ht="16.5" customHeight="1" thickBot="1">
      <c r="A32" s="44" t="s">
        <v>12</v>
      </c>
      <c r="B32" s="4"/>
      <c r="C32" s="4"/>
      <c r="D32" s="4"/>
      <c r="E32" s="51"/>
      <c r="F32" s="51"/>
      <c r="G32" s="51"/>
      <c r="H32" s="51"/>
      <c r="I32" s="4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192">
        <v>13</v>
      </c>
      <c r="B33" s="194" t="str">
        <f>VLOOKUP(A33,'пр.взвешивания'!B6:E37,2,FALSE)</f>
        <v>ВЛАСОВА Олеся Сергеевна</v>
      </c>
      <c r="C33" s="195" t="str">
        <f>VLOOKUP(A33,'пр.взвешивания'!B6:F64,3,FALSE)</f>
        <v>14.02.90 мс</v>
      </c>
      <c r="D33" s="186" t="str">
        <f>VLOOKUP(A33,'пр.взвешивания'!B6:G64,4,FALSE)</f>
        <v>СФО,Иркутская, Ангарск,РС</v>
      </c>
      <c r="E33" s="17"/>
      <c r="F33" s="33">
        <v>0</v>
      </c>
      <c r="G33" s="34">
        <v>0</v>
      </c>
      <c r="H33" s="35">
        <v>0</v>
      </c>
      <c r="I33" s="187">
        <f>SUM(E33:H33)</f>
        <v>0</v>
      </c>
      <c r="J33" s="206">
        <v>4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193"/>
      <c r="B34" s="190"/>
      <c r="C34" s="182"/>
      <c r="D34" s="184"/>
      <c r="E34" s="18"/>
      <c r="F34" s="19" t="s">
        <v>113</v>
      </c>
      <c r="G34" s="20" t="s">
        <v>120</v>
      </c>
      <c r="H34" s="21" t="s">
        <v>120</v>
      </c>
      <c r="I34" s="178"/>
      <c r="J34" s="207"/>
      <c r="K34" s="7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193">
        <v>14</v>
      </c>
      <c r="B35" s="190" t="str">
        <f>VLOOKUP(A35,'пр.взвешивания'!B6:E39,2,FALSE)</f>
        <v>БЕРЕЖНАЯ Ксения Сергеевна</v>
      </c>
      <c r="C35" s="182" t="str">
        <f>VLOOKUP(A35,'пр.взвешивания'!B6:F66,3,FALSE)</f>
        <v>23.12.91 мс</v>
      </c>
      <c r="D35" s="184" t="str">
        <f>VLOOKUP(A35,'пр.взвешивания'!B6:G66,4,FALSE)</f>
        <v>СФО,Кемеровская,Юрга</v>
      </c>
      <c r="E35" s="36">
        <v>4</v>
      </c>
      <c r="F35" s="37"/>
      <c r="G35" s="38">
        <v>0</v>
      </c>
      <c r="H35" s="39">
        <v>0</v>
      </c>
      <c r="I35" s="178">
        <f>SUM(E35:H35)</f>
        <v>4</v>
      </c>
      <c r="J35" s="207">
        <v>3</v>
      </c>
      <c r="K35" s="76"/>
      <c r="L35" s="82" t="str">
        <f>HYPERLINK('[2]реквизиты'!$A$6)</f>
        <v>Гл. судья, судья МК</v>
      </c>
      <c r="M35" s="83"/>
      <c r="N35" s="83"/>
      <c r="O35" s="13"/>
      <c r="P35" s="84"/>
      <c r="Q35" s="85" t="str">
        <f>HYPERLINK('[2]реквизиты'!$G$6)</f>
        <v>Шоя Ю.А</v>
      </c>
      <c r="R35" s="13"/>
      <c r="U35" s="4"/>
      <c r="V35" s="4"/>
      <c r="W35" s="4"/>
      <c r="X35" s="4"/>
    </row>
    <row r="36" spans="1:24" ht="12.75" customHeight="1">
      <c r="A36" s="193"/>
      <c r="B36" s="190"/>
      <c r="C36" s="182"/>
      <c r="D36" s="184"/>
      <c r="E36" s="24" t="s">
        <v>113</v>
      </c>
      <c r="F36" s="23"/>
      <c r="G36" s="19" t="s">
        <v>114</v>
      </c>
      <c r="H36" s="21" t="s">
        <v>114</v>
      </c>
      <c r="I36" s="178"/>
      <c r="J36" s="207"/>
      <c r="K36" s="77"/>
      <c r="L36" s="83"/>
      <c r="M36" s="83"/>
      <c r="N36" s="119"/>
      <c r="O36" s="88"/>
      <c r="P36" s="120"/>
      <c r="Q36" s="12" t="str">
        <f>HYPERLINK('[2]реквизиты'!$G$7)</f>
        <v>/Астрахань/</v>
      </c>
      <c r="R36" s="13"/>
      <c r="U36" s="4"/>
      <c r="V36" s="4"/>
      <c r="W36" s="4"/>
      <c r="X36" s="4"/>
    </row>
    <row r="37" spans="1:24" ht="12.75" customHeight="1">
      <c r="A37" s="188">
        <v>15</v>
      </c>
      <c r="B37" s="190" t="str">
        <f>VLOOKUP(A37,'пр.взвешивания'!B6:E41,2,FALSE)</f>
        <v>БУРЦЕВА Светлана Владимировна</v>
      </c>
      <c r="C37" s="182" t="str">
        <f>VLOOKUP(A37,'пр.взвешивания'!B6:F68,3,FALSE)</f>
        <v>14.11.84 мсмк</v>
      </c>
      <c r="D37" s="184" t="str">
        <f>VLOOKUP(A37,'пр.взвешивания'!B6:G68,4,FALSE)</f>
        <v>ПФО,Пермская,Березники,МО</v>
      </c>
      <c r="E37" s="40">
        <v>4</v>
      </c>
      <c r="F37" s="41">
        <v>3</v>
      </c>
      <c r="G37" s="42"/>
      <c r="H37" s="43">
        <v>3</v>
      </c>
      <c r="I37" s="178">
        <f>SUM(E37:H37)</f>
        <v>10</v>
      </c>
      <c r="J37" s="180">
        <v>1</v>
      </c>
      <c r="K37" s="77"/>
      <c r="L37" s="8"/>
      <c r="M37" s="8"/>
      <c r="N37" s="87"/>
      <c r="O37" s="2"/>
      <c r="P37" s="88"/>
      <c r="Q37" s="13"/>
      <c r="U37" s="4"/>
      <c r="V37" s="4"/>
      <c r="W37" s="4"/>
      <c r="X37" s="4"/>
    </row>
    <row r="38" spans="1:24" ht="12.75" customHeight="1">
      <c r="A38" s="188"/>
      <c r="B38" s="190"/>
      <c r="C38" s="182"/>
      <c r="D38" s="184"/>
      <c r="E38" s="24" t="s">
        <v>121</v>
      </c>
      <c r="F38" s="19" t="s">
        <v>114</v>
      </c>
      <c r="G38" s="26"/>
      <c r="H38" s="21" t="s">
        <v>114</v>
      </c>
      <c r="I38" s="178"/>
      <c r="J38" s="180"/>
      <c r="K38" s="76"/>
      <c r="L38" s="82" t="str">
        <f>'[2]реквизиты'!$A$8</f>
        <v>Гл. секретарь, судья РК</v>
      </c>
      <c r="M38" s="83"/>
      <c r="N38" s="119"/>
      <c r="O38" s="88"/>
      <c r="P38" s="120"/>
      <c r="Q38" s="85" t="str">
        <f>HYPERLINK('[2]реквизиты'!$G$8)</f>
        <v>Тимошин А.С.</v>
      </c>
      <c r="R38" s="13"/>
      <c r="U38" s="4"/>
      <c r="V38" s="4"/>
      <c r="W38" s="4"/>
      <c r="X38" s="4"/>
    </row>
    <row r="39" spans="1:24" ht="12.75" customHeight="1">
      <c r="A39" s="188">
        <v>16</v>
      </c>
      <c r="B39" s="190" t="str">
        <f>VLOOKUP(A39,'пр.взвешивания'!B6:E43,2,FALSE)</f>
        <v>КУРДЯЕВА Мария Александровна</v>
      </c>
      <c r="C39" s="182" t="str">
        <f>VLOOKUP(A39,'пр.взвешивания'!B6:F70,3,FALSE)</f>
        <v>04.05.90 мс</v>
      </c>
      <c r="D39" s="184" t="str">
        <f>VLOOKUP(A39,'пр.взвешивания'!B6:G70,4,FALSE)</f>
        <v>ПФО, Балаково,ВС</v>
      </c>
      <c r="E39" s="22">
        <v>4</v>
      </c>
      <c r="F39" s="27">
        <v>3</v>
      </c>
      <c r="G39" s="25">
        <v>0</v>
      </c>
      <c r="H39" s="28"/>
      <c r="I39" s="178">
        <f>SUM(E39:H39)</f>
        <v>7</v>
      </c>
      <c r="J39" s="180">
        <v>2</v>
      </c>
      <c r="K39" s="78"/>
      <c r="L39" s="90"/>
      <c r="M39" s="90"/>
      <c r="N39" s="121"/>
      <c r="O39" s="88"/>
      <c r="P39" s="88"/>
      <c r="Q39" s="12" t="str">
        <f>HYPERLINK('[2]реквизиты'!$G$9)</f>
        <v>/Рыбинск/</v>
      </c>
      <c r="R39" s="13"/>
      <c r="U39" s="4"/>
      <c r="V39" s="4"/>
      <c r="W39" s="4"/>
      <c r="X39" s="4"/>
    </row>
    <row r="40" spans="1:24" ht="12.75" customHeight="1" thickBot="1">
      <c r="A40" s="189"/>
      <c r="B40" s="191"/>
      <c r="C40" s="183"/>
      <c r="D40" s="185"/>
      <c r="E40" s="29" t="s">
        <v>120</v>
      </c>
      <c r="F40" s="30" t="s">
        <v>114</v>
      </c>
      <c r="G40" s="31" t="s">
        <v>114</v>
      </c>
      <c r="H40" s="32"/>
      <c r="I40" s="179"/>
      <c r="J40" s="181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4"/>
      <c r="V40" s="4"/>
      <c r="W40" s="4"/>
      <c r="X40" s="4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mergeCells count="179">
    <mergeCell ref="B2:I2"/>
    <mergeCell ref="K2:T2"/>
    <mergeCell ref="B3:I3"/>
    <mergeCell ref="P3:T3"/>
    <mergeCell ref="N30:N31"/>
    <mergeCell ref="K30:K31"/>
    <mergeCell ref="L30:L31"/>
    <mergeCell ref="M30:M31"/>
    <mergeCell ref="N28:N29"/>
    <mergeCell ref="K26:K27"/>
    <mergeCell ref="L26:L27"/>
    <mergeCell ref="M26:M27"/>
    <mergeCell ref="N26:N27"/>
    <mergeCell ref="K28:K29"/>
    <mergeCell ref="L28:L29"/>
    <mergeCell ref="M28:M29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9:S20"/>
    <mergeCell ref="T19:T20"/>
    <mergeCell ref="K17:K18"/>
    <mergeCell ref="L17:L18"/>
    <mergeCell ref="M17:M18"/>
    <mergeCell ref="N17:N18"/>
    <mergeCell ref="S17:S18"/>
    <mergeCell ref="T17:T18"/>
    <mergeCell ref="T12:T13"/>
    <mergeCell ref="K12:K13"/>
    <mergeCell ref="L12:L13"/>
    <mergeCell ref="K15:K16"/>
    <mergeCell ref="L15:L16"/>
    <mergeCell ref="M15:M16"/>
    <mergeCell ref="N15:N16"/>
    <mergeCell ref="S15:S16"/>
    <mergeCell ref="T15:T16"/>
    <mergeCell ref="M12:M13"/>
    <mergeCell ref="N12:N13"/>
    <mergeCell ref="S8:S9"/>
    <mergeCell ref="N8:N9"/>
    <mergeCell ref="S12:S13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7:I38"/>
    <mergeCell ref="J37:J38"/>
    <mergeCell ref="I33:I34"/>
    <mergeCell ref="J33:J34"/>
    <mergeCell ref="I35:I36"/>
    <mergeCell ref="J35:J36"/>
    <mergeCell ref="I28:I29"/>
    <mergeCell ref="A37:A38"/>
    <mergeCell ref="B37:B38"/>
    <mergeCell ref="C37:C38"/>
    <mergeCell ref="D37:D38"/>
    <mergeCell ref="B30:B31"/>
    <mergeCell ref="C30:C31"/>
    <mergeCell ref="D30:D31"/>
    <mergeCell ref="A35:A36"/>
    <mergeCell ref="B35:B36"/>
    <mergeCell ref="C35:C36"/>
    <mergeCell ref="D35:D36"/>
    <mergeCell ref="A28:A29"/>
    <mergeCell ref="B28:B29"/>
    <mergeCell ref="C28:C29"/>
    <mergeCell ref="J24:J25"/>
    <mergeCell ref="A26:A27"/>
    <mergeCell ref="B26:B27"/>
    <mergeCell ref="C26:C27"/>
    <mergeCell ref="D26:D27"/>
    <mergeCell ref="I26:I27"/>
    <mergeCell ref="J26:J27"/>
    <mergeCell ref="J19:J20"/>
    <mergeCell ref="J21:J22"/>
    <mergeCell ref="I19:I20"/>
    <mergeCell ref="I21:I22"/>
    <mergeCell ref="I17:I18"/>
    <mergeCell ref="J17:J18"/>
    <mergeCell ref="A15:A16"/>
    <mergeCell ref="B15:B16"/>
    <mergeCell ref="C15:C16"/>
    <mergeCell ref="D17:D18"/>
    <mergeCell ref="J12:J13"/>
    <mergeCell ref="A12:A13"/>
    <mergeCell ref="C12:C13"/>
    <mergeCell ref="J15:J16"/>
    <mergeCell ref="D15:D16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24:A25"/>
    <mergeCell ref="B24:B25"/>
    <mergeCell ref="C24:C25"/>
    <mergeCell ref="A17:A18"/>
    <mergeCell ref="B17:B18"/>
    <mergeCell ref="C17:C18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59">
      <selection activeCell="I61" sqref="I61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36" t="s">
        <v>31</v>
      </c>
      <c r="B1" s="236"/>
      <c r="C1" s="236"/>
      <c r="D1" s="236"/>
      <c r="E1" s="236"/>
      <c r="F1" s="236"/>
      <c r="G1" s="236"/>
      <c r="H1" s="236"/>
      <c r="I1" s="236" t="s">
        <v>31</v>
      </c>
      <c r="J1" s="236"/>
      <c r="K1" s="236"/>
      <c r="L1" s="236"/>
      <c r="M1" s="236"/>
      <c r="N1" s="236"/>
      <c r="O1" s="236"/>
      <c r="P1" s="236"/>
      <c r="Q1" s="4"/>
    </row>
    <row r="2" spans="1:17" ht="18" customHeight="1">
      <c r="A2" s="16" t="s">
        <v>9</v>
      </c>
      <c r="B2" s="3" t="s">
        <v>17</v>
      </c>
      <c r="C2" s="3"/>
      <c r="D2" s="3"/>
      <c r="E2" s="111" t="str">
        <f>HYPERLINK('пр.взвешивания'!E3)</f>
        <v>в.к.  60       кг.</v>
      </c>
      <c r="F2" s="3"/>
      <c r="G2" s="3"/>
      <c r="H2" s="3"/>
      <c r="I2" s="16" t="s">
        <v>11</v>
      </c>
      <c r="J2" s="3" t="s">
        <v>17</v>
      </c>
      <c r="K2" s="3"/>
      <c r="L2" s="3"/>
      <c r="M2" s="111" t="str">
        <f>HYPERLINK('пр.взвешивания'!E3)</f>
        <v>в.к.  60       кг.</v>
      </c>
      <c r="N2" s="3"/>
      <c r="O2" s="3"/>
      <c r="P2" s="3"/>
      <c r="Q2" s="4"/>
    </row>
    <row r="3" spans="1:17" ht="12.75" customHeight="1">
      <c r="A3" s="139" t="s">
        <v>0</v>
      </c>
      <c r="B3" s="139" t="s">
        <v>1</v>
      </c>
      <c r="C3" s="139" t="s">
        <v>2</v>
      </c>
      <c r="D3" s="139" t="s">
        <v>3</v>
      </c>
      <c r="E3" s="139" t="s">
        <v>13</v>
      </c>
      <c r="F3" s="139" t="s">
        <v>14</v>
      </c>
      <c r="G3" s="139" t="s">
        <v>15</v>
      </c>
      <c r="H3" s="139" t="s">
        <v>16</v>
      </c>
      <c r="I3" s="139" t="s">
        <v>0</v>
      </c>
      <c r="J3" s="139" t="s">
        <v>1</v>
      </c>
      <c r="K3" s="139" t="s">
        <v>2</v>
      </c>
      <c r="L3" s="139" t="s">
        <v>3</v>
      </c>
      <c r="M3" s="139" t="s">
        <v>13</v>
      </c>
      <c r="N3" s="139" t="s">
        <v>14</v>
      </c>
      <c r="O3" s="139" t="s">
        <v>15</v>
      </c>
      <c r="P3" s="139" t="s">
        <v>16</v>
      </c>
      <c r="Q3" s="4"/>
    </row>
    <row r="4" spans="1:17" ht="12.7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4"/>
    </row>
    <row r="5" spans="1:18" ht="12.75" customHeight="1">
      <c r="A5" s="139">
        <v>1</v>
      </c>
      <c r="B5" s="140" t="str">
        <f>VLOOKUP(A5,'пр.взвешивания'!B6:E37,2,FALSE)</f>
        <v>КОНДРАТЬЕВА Олеся Викторовна</v>
      </c>
      <c r="C5" s="140" t="str">
        <f>VLOOKUP(A5,'пр.взвешивания'!B6:F37,3,FALSE)</f>
        <v>14.12.83 мсмк</v>
      </c>
      <c r="D5" s="140" t="str">
        <f>VLOOKUP(A5,'пр.взвешивания'!B6:G37,4,FALSE)</f>
        <v>СФО,Иркутская, Ангарск,РС</v>
      </c>
      <c r="E5" s="141"/>
      <c r="F5" s="142"/>
      <c r="G5" s="143"/>
      <c r="H5" s="139"/>
      <c r="I5" s="139">
        <v>9</v>
      </c>
      <c r="J5" s="224" t="str">
        <f>VLOOKUP(I5,'пр.взвешивания'!B6:E37,2,FALSE)</f>
        <v>БУЗИНА Анна Сергеевна</v>
      </c>
      <c r="K5" s="140" t="str">
        <f>VLOOKUP(I5,'пр.взвешивания'!B6:N37,3,FALSE)</f>
        <v>06.09.89 мс</v>
      </c>
      <c r="L5" s="140" t="str">
        <f>VLOOKUP(I5,'пр.взвешивания'!B6:O37,4,FALSE)</f>
        <v>ДФО,П.Камчатский,ГО</v>
      </c>
      <c r="M5" s="139"/>
      <c r="N5" s="139"/>
      <c r="O5" s="139"/>
      <c r="P5" s="139"/>
      <c r="Q5" s="4"/>
      <c r="R5" s="5"/>
    </row>
    <row r="6" spans="1:18" ht="12.75">
      <c r="A6" s="139"/>
      <c r="B6" s="140"/>
      <c r="C6" s="140"/>
      <c r="D6" s="140"/>
      <c r="E6" s="141"/>
      <c r="F6" s="141"/>
      <c r="G6" s="143"/>
      <c r="H6" s="139"/>
      <c r="I6" s="139"/>
      <c r="J6" s="225"/>
      <c r="K6" s="140"/>
      <c r="L6" s="140"/>
      <c r="M6" s="139"/>
      <c r="N6" s="139"/>
      <c r="O6" s="139"/>
      <c r="P6" s="139"/>
      <c r="Q6" s="4"/>
      <c r="R6" s="5"/>
    </row>
    <row r="7" spans="1:18" ht="12.75" customHeight="1">
      <c r="A7" s="145">
        <v>2</v>
      </c>
      <c r="B7" s="140" t="str">
        <f>VLOOKUP(A7,'пр.взвешивания'!B6:E39,2,FALSE)</f>
        <v>РЕШЕТОВА Яна Владимировна</v>
      </c>
      <c r="C7" s="140" t="str">
        <f>VLOOKUP(A7,'пр.взвешивания'!B6:F39,3,FALSE)</f>
        <v>20.05.81 кмс</v>
      </c>
      <c r="D7" s="140" t="str">
        <f>VLOOKUP(A7,'пр.взвешивания'!B6:G39,4,FALSE)</f>
        <v>СЗФО, Коми, Воркута,ФКиС</v>
      </c>
      <c r="E7" s="222"/>
      <c r="F7" s="222"/>
      <c r="G7" s="145"/>
      <c r="H7" s="145"/>
      <c r="I7" s="145">
        <v>10</v>
      </c>
      <c r="J7" s="224" t="str">
        <f>VLOOKUP(I7,'пр.взвешивания'!B8:E39,2,FALSE)</f>
        <v>ШАПИЛОВА Сабира Исмаиловна</v>
      </c>
      <c r="K7" s="140" t="str">
        <f>VLOOKUP(I7,'пр.взвешивания'!B6:N39,3,FALSE)</f>
        <v>12.10.85 кмс</v>
      </c>
      <c r="L7" s="140" t="str">
        <f>VLOOKUP(I7,'пр.взвешивания'!B6:O39,4,FALSE)</f>
        <v>ЮФО, Астрахань,ПР</v>
      </c>
      <c r="M7" s="145"/>
      <c r="N7" s="145"/>
      <c r="O7" s="145"/>
      <c r="P7" s="145"/>
      <c r="Q7" s="4"/>
      <c r="R7" s="5"/>
    </row>
    <row r="8" spans="1:18" ht="13.5" thickBot="1">
      <c r="A8" s="232"/>
      <c r="B8" s="234"/>
      <c r="C8" s="234"/>
      <c r="D8" s="234"/>
      <c r="E8" s="235"/>
      <c r="F8" s="235"/>
      <c r="G8" s="232"/>
      <c r="H8" s="232"/>
      <c r="I8" s="232"/>
      <c r="J8" s="233"/>
      <c r="K8" s="234"/>
      <c r="L8" s="234"/>
      <c r="M8" s="232"/>
      <c r="N8" s="232"/>
      <c r="O8" s="232"/>
      <c r="P8" s="232"/>
      <c r="Q8" s="4"/>
      <c r="R8" s="5"/>
    </row>
    <row r="9" spans="1:18" ht="12.75" customHeight="1">
      <c r="A9" s="228">
        <v>4</v>
      </c>
      <c r="B9" s="230" t="str">
        <f>VLOOKUP(A9,'пр.взвешивания'!B6:E41,2,FALSE)</f>
        <v>КАБУЛОВА Софья Назимовна</v>
      </c>
      <c r="C9" s="230" t="str">
        <f>VLOOKUP(A9,'пр.взвешивания'!B6:F41,3,FALSE)</f>
        <v>29.03.89 мс</v>
      </c>
      <c r="D9" s="230" t="str">
        <f>VLOOKUP(A9,'пр.взвешивания'!B6:G41,4,FALSE)</f>
        <v>С.П.,Санкт-Петербург,МО</v>
      </c>
      <c r="E9" s="231"/>
      <c r="F9" s="226"/>
      <c r="G9" s="227"/>
      <c r="H9" s="228"/>
      <c r="I9" s="228">
        <v>12</v>
      </c>
      <c r="J9" s="229" t="str">
        <f>VLOOKUP(I9,'пр.взвешивания'!B10:E41,2,FALSE)</f>
        <v>КОСТЕНКО Яна Сергеевна</v>
      </c>
      <c r="K9" s="230" t="str">
        <f>VLOOKUP(I9,'пр.взвешивания'!B6:N41,3,FALSE)</f>
        <v>09.09.87 мсмк</v>
      </c>
      <c r="L9" s="230" t="str">
        <f>VLOOKUP(I9,'пр.взвешивания'!B6:O41,4,FALSE)</f>
        <v>М, Москва, СДЮШОР № 28</v>
      </c>
      <c r="M9" s="231"/>
      <c r="N9" s="226"/>
      <c r="O9" s="227"/>
      <c r="P9" s="228"/>
      <c r="Q9" s="4"/>
      <c r="R9" s="5"/>
    </row>
    <row r="10" spans="1:18" ht="12.75">
      <c r="A10" s="139"/>
      <c r="B10" s="140"/>
      <c r="C10" s="140"/>
      <c r="D10" s="140"/>
      <c r="E10" s="141"/>
      <c r="F10" s="141"/>
      <c r="G10" s="143"/>
      <c r="H10" s="139"/>
      <c r="I10" s="139"/>
      <c r="J10" s="225"/>
      <c r="K10" s="140"/>
      <c r="L10" s="140"/>
      <c r="M10" s="141"/>
      <c r="N10" s="141"/>
      <c r="O10" s="143"/>
      <c r="P10" s="139"/>
      <c r="Q10" s="4"/>
      <c r="R10" s="5"/>
    </row>
    <row r="11" spans="1:16" ht="12.75" customHeight="1">
      <c r="A11" s="145">
        <v>3</v>
      </c>
      <c r="B11" s="140" t="str">
        <f>VLOOKUP(A11,'пр.взвешивания'!B6:E37,2,FALSE)</f>
        <v>ЗОТОВА Мария Михайловна</v>
      </c>
      <c r="C11" s="140" t="str">
        <f>VLOOKUP(A11,'пр.взвешивания'!B6:F37,3,FALSE)</f>
        <v>10.11.92 мс</v>
      </c>
      <c r="D11" s="140" t="str">
        <f>VLOOKUP(A11,'пр.взвешивания'!B6:G37,4,FALSE)</f>
        <v>Приморский,Владивосток,ФКиС</v>
      </c>
      <c r="E11" s="222"/>
      <c r="F11" s="222"/>
      <c r="G11" s="145"/>
      <c r="H11" s="145"/>
      <c r="I11" s="145">
        <v>11</v>
      </c>
      <c r="J11" s="224" t="str">
        <f>VLOOKUP(I11,'пр.взвешивания'!B12:E43,2,FALSE)</f>
        <v>МАРТАКОВА Валерия Вячеславовна</v>
      </c>
      <c r="K11" s="140" t="str">
        <f>VLOOKUP(I11,'пр.взвешивания'!B6:N37,3,FALSE)</f>
        <v>20.05.95 кмс</v>
      </c>
      <c r="L11" s="140" t="str">
        <f>VLOOKUP(I11,'пр.взвешивания'!B6:O37,4,FALSE)</f>
        <v>Томская, Северск</v>
      </c>
      <c r="M11" s="222"/>
      <c r="N11" s="222"/>
      <c r="O11" s="145"/>
      <c r="P11" s="145"/>
    </row>
    <row r="12" spans="1:16" ht="12.75" customHeight="1">
      <c r="A12" s="146"/>
      <c r="B12" s="140"/>
      <c r="C12" s="140"/>
      <c r="D12" s="140"/>
      <c r="E12" s="223"/>
      <c r="F12" s="223"/>
      <c r="G12" s="146"/>
      <c r="H12" s="146"/>
      <c r="I12" s="146"/>
      <c r="J12" s="225"/>
      <c r="K12" s="140"/>
      <c r="L12" s="140"/>
      <c r="M12" s="223"/>
      <c r="N12" s="223"/>
      <c r="O12" s="146"/>
      <c r="P12" s="146"/>
    </row>
    <row r="13" spans="1:13" ht="18.75" customHeight="1">
      <c r="A13" s="16" t="s">
        <v>9</v>
      </c>
      <c r="B13" s="3" t="s">
        <v>18</v>
      </c>
      <c r="E13" s="111" t="str">
        <f>HYPERLINK('пр.взвешивания'!E3)</f>
        <v>в.к.  60       кг.</v>
      </c>
      <c r="I13" s="16" t="s">
        <v>11</v>
      </c>
      <c r="J13" s="3" t="s">
        <v>18</v>
      </c>
      <c r="M13" s="111" t="str">
        <f>HYPERLINK('пр.взвешивания'!E3)</f>
        <v>в.к.  60       кг.</v>
      </c>
    </row>
    <row r="14" spans="1:16" ht="12.75" customHeight="1">
      <c r="A14" s="139">
        <v>1</v>
      </c>
      <c r="B14" s="140" t="str">
        <f>VLOOKUP(A14,'пр.взвешивания'!B6:E37,2,FALSE)</f>
        <v>КОНДРАТЬЕВА Олеся Викторовна</v>
      </c>
      <c r="C14" s="140" t="str">
        <f>VLOOKUP(A14,'пр.взвешивания'!B6:F46,3,FALSE)</f>
        <v>14.12.83 мсмк</v>
      </c>
      <c r="D14" s="140" t="str">
        <f>VLOOKUP(A14,'пр.взвешивания'!B6:G46,4,FALSE)</f>
        <v>СФО,Иркутская, Ангарск,РС</v>
      </c>
      <c r="E14" s="141"/>
      <c r="F14" s="142"/>
      <c r="G14" s="143"/>
      <c r="H14" s="139"/>
      <c r="I14" s="139">
        <v>9</v>
      </c>
      <c r="J14" s="224" t="str">
        <f>VLOOKUP(I14,'пр.взвешивания'!B6:E37,2,FALSE)</f>
        <v>БУЗИНА Анна Сергеевна</v>
      </c>
      <c r="K14" s="140" t="str">
        <f>VLOOKUP(I14,'пр.взвешивания'!B6:N46,3,FALSE)</f>
        <v>06.09.89 мс</v>
      </c>
      <c r="L14" s="140" t="str">
        <f>VLOOKUP(I14,'пр.взвешивания'!B6:O46,4,FALSE)</f>
        <v>ДФО,П.Камчатский,ГО</v>
      </c>
      <c r="M14" s="139"/>
      <c r="N14" s="139"/>
      <c r="O14" s="139"/>
      <c r="P14" s="139"/>
    </row>
    <row r="15" spans="1:16" ht="12.75">
      <c r="A15" s="139"/>
      <c r="B15" s="140"/>
      <c r="C15" s="140"/>
      <c r="D15" s="140"/>
      <c r="E15" s="141"/>
      <c r="F15" s="141"/>
      <c r="G15" s="143"/>
      <c r="H15" s="139"/>
      <c r="I15" s="139"/>
      <c r="J15" s="225"/>
      <c r="K15" s="140"/>
      <c r="L15" s="140"/>
      <c r="M15" s="139"/>
      <c r="N15" s="139"/>
      <c r="O15" s="139"/>
      <c r="P15" s="139"/>
    </row>
    <row r="16" spans="1:16" ht="12.75" customHeight="1">
      <c r="A16" s="145">
        <v>3</v>
      </c>
      <c r="B16" s="140" t="str">
        <f>VLOOKUP(A16,'пр.взвешивания'!B8:E39,2,FALSE)</f>
        <v>ЗОТОВА Мария Михайловна</v>
      </c>
      <c r="C16" s="140" t="str">
        <f>VLOOKUP(A16,'пр.взвешивания'!B6:F48,3,FALSE)</f>
        <v>10.11.92 мс</v>
      </c>
      <c r="D16" s="140" t="str">
        <f>VLOOKUP(A16,'пр.взвешивания'!B6:G48,4,FALSE)</f>
        <v>Приморский,Владивосток,ФКиС</v>
      </c>
      <c r="E16" s="222"/>
      <c r="F16" s="222"/>
      <c r="G16" s="145"/>
      <c r="H16" s="145"/>
      <c r="I16" s="145">
        <v>11</v>
      </c>
      <c r="J16" s="224" t="str">
        <f>VLOOKUP(I16,'пр.взвешивания'!B8:E39,2,FALSE)</f>
        <v>МАРТАКОВА Валерия Вячеславовна</v>
      </c>
      <c r="K16" s="140" t="str">
        <f>VLOOKUP(I16,'пр.взвешивания'!B6:N48,3,FALSE)</f>
        <v>20.05.95 кмс</v>
      </c>
      <c r="L16" s="140" t="str">
        <f>VLOOKUP(I16,'пр.взвешивания'!B6:O48,4,FALSE)</f>
        <v>Томская, Северск</v>
      </c>
      <c r="M16" s="145"/>
      <c r="N16" s="145"/>
      <c r="O16" s="145"/>
      <c r="P16" s="145"/>
    </row>
    <row r="17" spans="1:16" ht="13.5" thickBot="1">
      <c r="A17" s="232"/>
      <c r="B17" s="234"/>
      <c r="C17" s="234"/>
      <c r="D17" s="234"/>
      <c r="E17" s="235"/>
      <c r="F17" s="235"/>
      <c r="G17" s="232"/>
      <c r="H17" s="232"/>
      <c r="I17" s="232"/>
      <c r="J17" s="233"/>
      <c r="K17" s="234"/>
      <c r="L17" s="234"/>
      <c r="M17" s="232"/>
      <c r="N17" s="232"/>
      <c r="O17" s="232"/>
      <c r="P17" s="232"/>
    </row>
    <row r="18" spans="1:16" ht="12.75" customHeight="1">
      <c r="A18" s="228">
        <v>2</v>
      </c>
      <c r="B18" s="230" t="str">
        <f>VLOOKUP(A18,'пр.взвешивания'!B6:E37,2,FALSE)</f>
        <v>РЕШЕТОВА Яна Владимировна</v>
      </c>
      <c r="C18" s="230" t="str">
        <f>VLOOKUP(A18,'пр.взвешивания'!B6:F50,3,FALSE)</f>
        <v>20.05.81 кмс</v>
      </c>
      <c r="D18" s="230" t="str">
        <f>VLOOKUP(A18,'пр.взвешивания'!B6:G50,4,FALSE)</f>
        <v>СЗФО, Коми, Воркута,ФКиС</v>
      </c>
      <c r="E18" s="231"/>
      <c r="F18" s="226"/>
      <c r="G18" s="227"/>
      <c r="H18" s="228"/>
      <c r="I18" s="228">
        <v>10</v>
      </c>
      <c r="J18" s="229" t="str">
        <f>VLOOKUP(I18,'пр.взвешивания'!B10:E41,2,FALSE)</f>
        <v>ШАПИЛОВА Сабира Исмаиловна</v>
      </c>
      <c r="K18" s="230" t="str">
        <f>VLOOKUP(I18,'пр.взвешивания'!B6:N50,3,FALSE)</f>
        <v>12.10.85 кмс</v>
      </c>
      <c r="L18" s="230" t="str">
        <f>VLOOKUP(I18,'пр.взвешивания'!B6:O50,4,FALSE)</f>
        <v>ЮФО, Астрахань,ПР</v>
      </c>
      <c r="M18" s="231"/>
      <c r="N18" s="226"/>
      <c r="O18" s="227"/>
      <c r="P18" s="228"/>
    </row>
    <row r="19" spans="1:16" ht="12.75" customHeight="1">
      <c r="A19" s="139"/>
      <c r="B19" s="140"/>
      <c r="C19" s="140"/>
      <c r="D19" s="140"/>
      <c r="E19" s="141"/>
      <c r="F19" s="141"/>
      <c r="G19" s="143"/>
      <c r="H19" s="139"/>
      <c r="I19" s="139"/>
      <c r="J19" s="225"/>
      <c r="K19" s="140"/>
      <c r="L19" s="140"/>
      <c r="M19" s="141"/>
      <c r="N19" s="141"/>
      <c r="O19" s="143"/>
      <c r="P19" s="139"/>
    </row>
    <row r="20" spans="1:16" ht="12.75" customHeight="1">
      <c r="A20" s="145">
        <v>4</v>
      </c>
      <c r="B20" s="140" t="str">
        <f>VLOOKUP(A20,'пр.взвешивания'!B12:E43,2,FALSE)</f>
        <v>КАБУЛОВА Софья Назимовна</v>
      </c>
      <c r="C20" s="140" t="str">
        <f>VLOOKUP(A20,'пр.взвешивания'!B6:F46,3,FALSE)</f>
        <v>29.03.89 мс</v>
      </c>
      <c r="D20" s="140" t="str">
        <f>VLOOKUP(A20,'пр.взвешивания'!B6:G46,4,FALSE)</f>
        <v>С.П.,Санкт-Петербург,МО</v>
      </c>
      <c r="E20" s="222"/>
      <c r="F20" s="222"/>
      <c r="G20" s="145"/>
      <c r="H20" s="145"/>
      <c r="I20" s="145">
        <v>12</v>
      </c>
      <c r="J20" s="224" t="str">
        <f>VLOOKUP(I20,'пр.взвешивания'!B12:E43,2,FALSE)</f>
        <v>КОСТЕНКО Яна Сергеевна</v>
      </c>
      <c r="K20" s="140" t="str">
        <f>VLOOKUP(I20,'пр.взвешивания'!B6:N46,3,FALSE)</f>
        <v>09.09.87 мсмк</v>
      </c>
      <c r="L20" s="140" t="str">
        <f>VLOOKUP(I20,'пр.взвешивания'!B6:O46,4,FALSE)</f>
        <v>М, Москва, СДЮШОР № 28</v>
      </c>
      <c r="M20" s="222"/>
      <c r="N20" s="222"/>
      <c r="O20" s="145"/>
      <c r="P20" s="145"/>
    </row>
    <row r="21" spans="1:16" ht="12.75">
      <c r="A21" s="146"/>
      <c r="B21" s="140"/>
      <c r="C21" s="140"/>
      <c r="D21" s="140"/>
      <c r="E21" s="223"/>
      <c r="F21" s="223"/>
      <c r="G21" s="146"/>
      <c r="H21" s="146"/>
      <c r="I21" s="146"/>
      <c r="J21" s="225"/>
      <c r="K21" s="140"/>
      <c r="L21" s="140"/>
      <c r="M21" s="223"/>
      <c r="N21" s="223"/>
      <c r="O21" s="146"/>
      <c r="P21" s="146"/>
    </row>
    <row r="22" spans="1:13" ht="21" customHeight="1">
      <c r="A22" s="16" t="s">
        <v>9</v>
      </c>
      <c r="B22" s="3" t="s">
        <v>19</v>
      </c>
      <c r="E22" s="111" t="str">
        <f>HYPERLINK('пр.взвешивания'!E3)</f>
        <v>в.к.  60       кг.</v>
      </c>
      <c r="I22" s="16" t="s">
        <v>11</v>
      </c>
      <c r="J22" s="3" t="s">
        <v>32</v>
      </c>
      <c r="M22" s="111" t="str">
        <f>HYPERLINK('пр.взвешивания'!E3)</f>
        <v>в.к.  60       кг.</v>
      </c>
    </row>
    <row r="23" spans="1:16" ht="12.75" customHeight="1">
      <c r="A23" s="139">
        <v>1</v>
      </c>
      <c r="B23" s="140" t="str">
        <f>VLOOKUP(A23,'пр.взвешивания'!B6:E37,2,FALSE)</f>
        <v>КОНДРАТЬЕВА Олеся Викторовна</v>
      </c>
      <c r="C23" s="140" t="str">
        <f>VLOOKUP(A23,'пр.взвешивания'!B6:F55,3,FALSE)</f>
        <v>14.12.83 мсмк</v>
      </c>
      <c r="D23" s="140" t="str">
        <f>VLOOKUP(A23,'пр.взвешивания'!B6:G55,4,FALSE)</f>
        <v>СФО,Иркутская, Ангарск,РС</v>
      </c>
      <c r="E23" s="141"/>
      <c r="F23" s="142"/>
      <c r="G23" s="143"/>
      <c r="H23" s="139"/>
      <c r="I23" s="139">
        <v>9</v>
      </c>
      <c r="J23" s="224" t="str">
        <f>VLOOKUP(I23,'пр.взвешивания'!B6:E37,2,FALSE)</f>
        <v>БУЗИНА Анна Сергеевна</v>
      </c>
      <c r="K23" s="140" t="str">
        <f>VLOOKUP(I23,'пр.взвешивания'!B6:N55,3,FALSE)</f>
        <v>06.09.89 мс</v>
      </c>
      <c r="L23" s="140" t="str">
        <f>VLOOKUP(I23,'пр.взвешивания'!B6:O55,4,FALSE)</f>
        <v>ДФО,П.Камчатский,ГО</v>
      </c>
      <c r="M23" s="139"/>
      <c r="N23" s="139"/>
      <c r="O23" s="139"/>
      <c r="P23" s="139"/>
    </row>
    <row r="24" spans="1:16" ht="12.75">
      <c r="A24" s="139"/>
      <c r="B24" s="140"/>
      <c r="C24" s="140"/>
      <c r="D24" s="140"/>
      <c r="E24" s="141"/>
      <c r="F24" s="141"/>
      <c r="G24" s="143"/>
      <c r="H24" s="139"/>
      <c r="I24" s="139"/>
      <c r="J24" s="225"/>
      <c r="K24" s="140"/>
      <c r="L24" s="140"/>
      <c r="M24" s="139"/>
      <c r="N24" s="139"/>
      <c r="O24" s="139"/>
      <c r="P24" s="139"/>
    </row>
    <row r="25" spans="1:16" ht="12.75" customHeight="1">
      <c r="A25" s="145">
        <v>4</v>
      </c>
      <c r="B25" s="140" t="str">
        <f>VLOOKUP(A25,'пр.взвешивания'!B8:E39,2,FALSE)</f>
        <v>КАБУЛОВА Софья Назимовна</v>
      </c>
      <c r="C25" s="140" t="str">
        <f>VLOOKUP(A25,'пр.взвешивания'!B6:F57,3,FALSE)</f>
        <v>29.03.89 мс</v>
      </c>
      <c r="D25" s="140" t="str">
        <f>VLOOKUP(A25,'пр.взвешивания'!B6:G57,4,FALSE)</f>
        <v>С.П.,Санкт-Петербург,МО</v>
      </c>
      <c r="E25" s="222"/>
      <c r="F25" s="222"/>
      <c r="G25" s="145"/>
      <c r="H25" s="145"/>
      <c r="I25" s="145">
        <v>12</v>
      </c>
      <c r="J25" s="224" t="str">
        <f>VLOOKUP(I25,'пр.взвешивания'!B8:E39,2,FALSE)</f>
        <v>КОСТЕНКО Яна Сергеевна</v>
      </c>
      <c r="K25" s="140" t="str">
        <f>VLOOKUP(I25,'пр.взвешивания'!B6:N57,3,FALSE)</f>
        <v>09.09.87 мсмк</v>
      </c>
      <c r="L25" s="140" t="str">
        <f>VLOOKUP(I25,'пр.взвешивания'!B6:O57,4,FALSE)</f>
        <v>М, Москва, СДЮШОР № 28</v>
      </c>
      <c r="M25" s="145"/>
      <c r="N25" s="145"/>
      <c r="O25" s="145"/>
      <c r="P25" s="145"/>
    </row>
    <row r="26" spans="1:16" ht="12.75" customHeight="1" thickBot="1">
      <c r="A26" s="232"/>
      <c r="B26" s="234"/>
      <c r="C26" s="234"/>
      <c r="D26" s="234"/>
      <c r="E26" s="235"/>
      <c r="F26" s="235"/>
      <c r="G26" s="232"/>
      <c r="H26" s="232"/>
      <c r="I26" s="232"/>
      <c r="J26" s="233"/>
      <c r="K26" s="234"/>
      <c r="L26" s="234"/>
      <c r="M26" s="232"/>
      <c r="N26" s="232"/>
      <c r="O26" s="232"/>
      <c r="P26" s="232"/>
    </row>
    <row r="27" spans="1:16" ht="12.75" customHeight="1">
      <c r="A27" s="228">
        <v>3</v>
      </c>
      <c r="B27" s="230" t="str">
        <f>VLOOKUP(A27,'пр.взвешивания'!B10:E41,2,FALSE)</f>
        <v>ЗОТОВА Мария Михайловна</v>
      </c>
      <c r="C27" s="230" t="str">
        <f>VLOOKUP(A27,'пр.взвешивания'!B6:F59,3,FALSE)</f>
        <v>10.11.92 мс</v>
      </c>
      <c r="D27" s="230" t="str">
        <f>VLOOKUP(A27,'пр.взвешивания'!B6:G59,4,FALSE)</f>
        <v>Приморский,Владивосток,ФКиС</v>
      </c>
      <c r="E27" s="231"/>
      <c r="F27" s="226"/>
      <c r="G27" s="227"/>
      <c r="H27" s="228"/>
      <c r="I27" s="228">
        <v>11</v>
      </c>
      <c r="J27" s="229" t="str">
        <f>VLOOKUP(I27,'пр.взвешивания'!B10:E41,2,FALSE)</f>
        <v>МАРТАКОВА Валерия Вячеславовна</v>
      </c>
      <c r="K27" s="230" t="str">
        <f>VLOOKUP(I27,'пр.взвешивания'!B6:N59,3,FALSE)</f>
        <v>20.05.95 кмс</v>
      </c>
      <c r="L27" s="230" t="str">
        <f>VLOOKUP(I27,'пр.взвешивания'!B6:O59,4,FALSE)</f>
        <v>Томская, Северск</v>
      </c>
      <c r="M27" s="231"/>
      <c r="N27" s="226"/>
      <c r="O27" s="227"/>
      <c r="P27" s="228"/>
    </row>
    <row r="28" spans="1:16" ht="12.75">
      <c r="A28" s="139"/>
      <c r="B28" s="140"/>
      <c r="C28" s="140"/>
      <c r="D28" s="140"/>
      <c r="E28" s="141"/>
      <c r="F28" s="141"/>
      <c r="G28" s="143"/>
      <c r="H28" s="139"/>
      <c r="I28" s="139"/>
      <c r="J28" s="225"/>
      <c r="K28" s="140"/>
      <c r="L28" s="140"/>
      <c r="M28" s="141"/>
      <c r="N28" s="141"/>
      <c r="O28" s="143"/>
      <c r="P28" s="139"/>
    </row>
    <row r="29" spans="1:16" ht="12.75" customHeight="1">
      <c r="A29" s="145">
        <v>2</v>
      </c>
      <c r="B29" s="140" t="str">
        <f>VLOOKUP(A29,'пр.взвешивания'!B6:E37,2,FALSE)</f>
        <v>РЕШЕТОВА Яна Владимировна</v>
      </c>
      <c r="C29" s="140" t="str">
        <f>VLOOKUP(A29,'пр.взвешивания'!B6:F55,3,FALSE)</f>
        <v>20.05.81 кмс</v>
      </c>
      <c r="D29" s="140" t="str">
        <f>VLOOKUP(A29,'пр.взвешивания'!B6:G55,4,FALSE)</f>
        <v>СЗФО, Коми, Воркута,ФКиС</v>
      </c>
      <c r="E29" s="222"/>
      <c r="F29" s="222"/>
      <c r="G29" s="145"/>
      <c r="H29" s="145"/>
      <c r="I29" s="145">
        <v>10</v>
      </c>
      <c r="J29" s="224" t="str">
        <f>VLOOKUP(I29,'пр.взвешивания'!B12:E43,2,FALSE)</f>
        <v>ШАПИЛОВА Сабира Исмаиловна</v>
      </c>
      <c r="K29" s="140" t="str">
        <f>VLOOKUP(I29,'пр.взвешивания'!B6:N55,3,FALSE)</f>
        <v>12.10.85 кмс</v>
      </c>
      <c r="L29" s="140" t="str">
        <f>VLOOKUP(I29,'пр.взвешивания'!B6:O55,4,FALSE)</f>
        <v>ЮФО, Астрахань,ПР</v>
      </c>
      <c r="M29" s="222"/>
      <c r="N29" s="222"/>
      <c r="O29" s="145"/>
      <c r="P29" s="145"/>
    </row>
    <row r="30" spans="1:16" ht="12.75">
      <c r="A30" s="146"/>
      <c r="B30" s="140"/>
      <c r="C30" s="140"/>
      <c r="D30" s="140"/>
      <c r="E30" s="223"/>
      <c r="F30" s="223"/>
      <c r="G30" s="146"/>
      <c r="H30" s="146"/>
      <c r="I30" s="146"/>
      <c r="J30" s="225"/>
      <c r="K30" s="140"/>
      <c r="L30" s="140"/>
      <c r="M30" s="223"/>
      <c r="N30" s="223"/>
      <c r="O30" s="146"/>
      <c r="P30" s="146"/>
    </row>
    <row r="31" spans="1:16" ht="21" customHeight="1">
      <c r="A31" s="16" t="s">
        <v>10</v>
      </c>
      <c r="B31" s="3" t="s">
        <v>17</v>
      </c>
      <c r="C31" s="3"/>
      <c r="D31" s="3"/>
      <c r="E31" s="111" t="str">
        <f>HYPERLINK('пр.взвешивания'!E3)</f>
        <v>в.к.  60       кг.</v>
      </c>
      <c r="F31" s="3"/>
      <c r="G31" s="3"/>
      <c r="H31" s="3"/>
      <c r="I31" s="16" t="s">
        <v>12</v>
      </c>
      <c r="J31" s="3" t="s">
        <v>17</v>
      </c>
      <c r="K31" s="3"/>
      <c r="L31" s="3"/>
      <c r="M31" s="111" t="str">
        <f>HYPERLINK('пр.взвешивания'!E3)</f>
        <v>в.к.  60       кг.</v>
      </c>
      <c r="N31" s="3"/>
      <c r="O31" s="3"/>
      <c r="P31" s="3"/>
    </row>
    <row r="32" spans="1:16" ht="12.75" customHeight="1">
      <c r="A32" s="139" t="s">
        <v>0</v>
      </c>
      <c r="B32" s="139" t="s">
        <v>1</v>
      </c>
      <c r="C32" s="139" t="s">
        <v>2</v>
      </c>
      <c r="D32" s="139" t="s">
        <v>3</v>
      </c>
      <c r="E32" s="139" t="s">
        <v>13</v>
      </c>
      <c r="F32" s="139" t="s">
        <v>14</v>
      </c>
      <c r="G32" s="139" t="s">
        <v>15</v>
      </c>
      <c r="H32" s="139" t="s">
        <v>16</v>
      </c>
      <c r="I32" s="139" t="s">
        <v>0</v>
      </c>
      <c r="J32" s="139" t="s">
        <v>1</v>
      </c>
      <c r="K32" s="139" t="s">
        <v>2</v>
      </c>
      <c r="L32" s="139" t="s">
        <v>3</v>
      </c>
      <c r="M32" s="139" t="s">
        <v>13</v>
      </c>
      <c r="N32" s="139" t="s">
        <v>14</v>
      </c>
      <c r="O32" s="139" t="s">
        <v>15</v>
      </c>
      <c r="P32" s="139" t="s">
        <v>16</v>
      </c>
    </row>
    <row r="33" spans="1:16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</row>
    <row r="34" spans="1:16" ht="12.75" customHeight="1">
      <c r="A34" s="139">
        <v>5</v>
      </c>
      <c r="B34" s="140" t="str">
        <f>VLOOKUP(A34,'пр.взвешивания'!B6:E37,2,FALSE)</f>
        <v>БИНДЕР Ирина Викторовна</v>
      </c>
      <c r="C34" s="140" t="str">
        <f>VLOOKUP(A34,'пр.взвешивания'!B6:F66,3,FALSE)</f>
        <v>29.02.88 мсмк</v>
      </c>
      <c r="D34" s="140" t="str">
        <f>VLOOKUP(A34,'пр.взвешивания'!B6:G66,4,FALSE)</f>
        <v>ПФО,Пермская,Пермь,МО</v>
      </c>
      <c r="E34" s="141"/>
      <c r="F34" s="142"/>
      <c r="G34" s="143"/>
      <c r="H34" s="139"/>
      <c r="I34" s="139">
        <v>13</v>
      </c>
      <c r="J34" s="224" t="str">
        <f>VLOOKUP(I34,'пр.взвешивания'!B6:E37,2,FALSE)</f>
        <v>ВЛАСОВА Олеся Сергеевна</v>
      </c>
      <c r="K34" s="140" t="str">
        <f>VLOOKUP(I34,'пр.взвешивания'!B6:N66,3,FALSE)</f>
        <v>14.02.90 мс</v>
      </c>
      <c r="L34" s="140" t="str">
        <f>VLOOKUP(I34,'пр.взвешивания'!B6:O66,4,FALSE)</f>
        <v>СФО,Иркутская, Ангарск,РС</v>
      </c>
      <c r="M34" s="139"/>
      <c r="N34" s="139"/>
      <c r="O34" s="139"/>
      <c r="P34" s="139"/>
    </row>
    <row r="35" spans="1:16" ht="12.75" customHeight="1">
      <c r="A35" s="139"/>
      <c r="B35" s="140"/>
      <c r="C35" s="140"/>
      <c r="D35" s="140"/>
      <c r="E35" s="141"/>
      <c r="F35" s="141"/>
      <c r="G35" s="143"/>
      <c r="H35" s="139"/>
      <c r="I35" s="139"/>
      <c r="J35" s="225"/>
      <c r="K35" s="140"/>
      <c r="L35" s="140"/>
      <c r="M35" s="139"/>
      <c r="N35" s="139"/>
      <c r="O35" s="139"/>
      <c r="P35" s="139"/>
    </row>
    <row r="36" spans="1:16" ht="12.75" customHeight="1">
      <c r="A36" s="145">
        <v>6</v>
      </c>
      <c r="B36" s="140" t="str">
        <f>VLOOKUP(A36,'пр.взвешивания'!B8:E39,2,FALSE)</f>
        <v>СОКОЛОВА Светлана Ивановна</v>
      </c>
      <c r="C36" s="140" t="str">
        <f>VLOOKUP(A36,'пр.взвешивания'!B6:F68,3,FALSE)</f>
        <v>05.12.92 кмс</v>
      </c>
      <c r="D36" s="140" t="str">
        <f>VLOOKUP(A36,'пр.взвешивания'!B6:G68,4,FALSE)</f>
        <v>УрФО,Челябинская,Челябинск</v>
      </c>
      <c r="E36" s="222"/>
      <c r="F36" s="222"/>
      <c r="G36" s="145"/>
      <c r="H36" s="145"/>
      <c r="I36" s="145">
        <v>14</v>
      </c>
      <c r="J36" s="224" t="str">
        <f>VLOOKUP(I36,'пр.взвешивания'!B8:E39,2,FALSE)</f>
        <v>БЕРЕЖНАЯ Ксения Сергеевна</v>
      </c>
      <c r="K36" s="140" t="str">
        <f>VLOOKUP(I36,'пр.взвешивания'!B6:N68,3,FALSE)</f>
        <v>23.12.91 мс</v>
      </c>
      <c r="L36" s="140" t="str">
        <f>VLOOKUP(I36,'пр.взвешивания'!B6:O68,4,FALSE)</f>
        <v>СФО,Кемеровская,Юрга</v>
      </c>
      <c r="M36" s="145"/>
      <c r="N36" s="145"/>
      <c r="O36" s="145"/>
      <c r="P36" s="145"/>
    </row>
    <row r="37" spans="1:16" ht="13.5" thickBot="1">
      <c r="A37" s="232"/>
      <c r="B37" s="234"/>
      <c r="C37" s="234"/>
      <c r="D37" s="234"/>
      <c r="E37" s="235"/>
      <c r="F37" s="235"/>
      <c r="G37" s="232"/>
      <c r="H37" s="232"/>
      <c r="I37" s="232"/>
      <c r="J37" s="233"/>
      <c r="K37" s="234"/>
      <c r="L37" s="234"/>
      <c r="M37" s="232"/>
      <c r="N37" s="232"/>
      <c r="O37" s="232"/>
      <c r="P37" s="232"/>
    </row>
    <row r="38" spans="1:16" ht="12.75" customHeight="1">
      <c r="A38" s="228">
        <v>8</v>
      </c>
      <c r="B38" s="230" t="str">
        <f>VLOOKUP(A38,'пр.взвешивания'!B10:E41,2,FALSE)</f>
        <v>ШИНКАРЕНКО Анастасия Александровна</v>
      </c>
      <c r="C38" s="230" t="str">
        <f>VLOOKUP(A38,'пр.взвешивания'!B6:F70,3,FALSE)</f>
        <v>16.12.91 мс</v>
      </c>
      <c r="D38" s="230" t="str">
        <f>VLOOKUP(A38,'пр.взвешивания'!B6:G70,4,FALSE)</f>
        <v>ЦФО, Московская,Можайск,МО</v>
      </c>
      <c r="E38" s="231"/>
      <c r="F38" s="226"/>
      <c r="G38" s="227"/>
      <c r="H38" s="228"/>
      <c r="I38" s="228">
        <v>16</v>
      </c>
      <c r="J38" s="229" t="str">
        <f>VLOOKUP(I38,'пр.взвешивания'!B10:E41,2,FALSE)</f>
        <v>КУРДЯЕВА Мария Александровна</v>
      </c>
      <c r="K38" s="230" t="str">
        <f>VLOOKUP(I38,'пр.взвешивания'!B6:N70,3,FALSE)</f>
        <v>04.05.90 мс</v>
      </c>
      <c r="L38" s="230" t="str">
        <f>VLOOKUP(I38,'пр.взвешивания'!B6:O70,4,FALSE)</f>
        <v>ПФО, Балаково,ВС</v>
      </c>
      <c r="M38" s="231"/>
      <c r="N38" s="226"/>
      <c r="O38" s="227"/>
      <c r="P38" s="228"/>
    </row>
    <row r="39" spans="1:16" ht="12.75">
      <c r="A39" s="139"/>
      <c r="B39" s="140"/>
      <c r="C39" s="140"/>
      <c r="D39" s="140"/>
      <c r="E39" s="141"/>
      <c r="F39" s="141"/>
      <c r="G39" s="143"/>
      <c r="H39" s="139"/>
      <c r="I39" s="139"/>
      <c r="J39" s="225"/>
      <c r="K39" s="140"/>
      <c r="L39" s="140"/>
      <c r="M39" s="141"/>
      <c r="N39" s="141"/>
      <c r="O39" s="143"/>
      <c r="P39" s="139"/>
    </row>
    <row r="40" spans="1:16" ht="12.75" customHeight="1">
      <c r="A40" s="145">
        <v>7</v>
      </c>
      <c r="B40" s="140" t="str">
        <f>VLOOKUP(A40,'пр.взвешивания'!B12:E43,2,FALSE)</f>
        <v>ПАРХИЛЮК Дарья Викторовна</v>
      </c>
      <c r="C40" s="140" t="str">
        <f>VLOOKUP(A40,'пр.взвешивания'!B6:F66,3,FALSE)</f>
        <v>19.02.92 мс</v>
      </c>
      <c r="D40" s="140" t="str">
        <f>VLOOKUP(A40,'пр.взвешивания'!B6:G66,4,FALSE)</f>
        <v>СибФО,Омск,МО</v>
      </c>
      <c r="E40" s="222"/>
      <c r="F40" s="222"/>
      <c r="G40" s="145"/>
      <c r="H40" s="145"/>
      <c r="I40" s="145">
        <v>15</v>
      </c>
      <c r="J40" s="224" t="str">
        <f>VLOOKUP(I40,'пр.взвешивания'!B12:E43,2,FALSE)</f>
        <v>БУРЦЕВА Светлана Владимировна</v>
      </c>
      <c r="K40" s="140" t="str">
        <f>VLOOKUP(I40,'пр.взвешивания'!B6:N66,3,FALSE)</f>
        <v>14.11.84 мсмк</v>
      </c>
      <c r="L40" s="140" t="str">
        <f>VLOOKUP(I40,'пр.взвешивания'!B6:O66,4,FALSE)</f>
        <v>ПФО,Пермская,Березники,МО</v>
      </c>
      <c r="M40" s="222"/>
      <c r="N40" s="222"/>
      <c r="O40" s="145"/>
      <c r="P40" s="145"/>
    </row>
    <row r="41" spans="1:16" ht="12.75" customHeight="1">
      <c r="A41" s="146"/>
      <c r="B41" s="140"/>
      <c r="C41" s="140"/>
      <c r="D41" s="140"/>
      <c r="E41" s="223"/>
      <c r="F41" s="223"/>
      <c r="G41" s="146"/>
      <c r="H41" s="146"/>
      <c r="I41" s="146"/>
      <c r="J41" s="225"/>
      <c r="K41" s="140"/>
      <c r="L41" s="140"/>
      <c r="M41" s="223"/>
      <c r="N41" s="223"/>
      <c r="O41" s="146"/>
      <c r="P41" s="146"/>
    </row>
    <row r="42" spans="1:13" ht="18" customHeight="1">
      <c r="A42" s="16" t="s">
        <v>10</v>
      </c>
      <c r="B42" s="3" t="s">
        <v>18</v>
      </c>
      <c r="E42" s="111" t="str">
        <f>HYPERLINK('пр.взвешивания'!E3)</f>
        <v>в.к.  60       кг.</v>
      </c>
      <c r="I42" s="16" t="s">
        <v>12</v>
      </c>
      <c r="J42" s="3" t="s">
        <v>18</v>
      </c>
      <c r="M42" s="111" t="str">
        <f>HYPERLINK('пр.взвешивания'!E3)</f>
        <v>в.к.  60       кг.</v>
      </c>
    </row>
    <row r="43" spans="1:16" ht="12.75" customHeight="1">
      <c r="A43" s="139">
        <v>5</v>
      </c>
      <c r="B43" s="140" t="str">
        <f>VLOOKUP(A43,'пр.взвешивания'!B6:E37,2,FALSE)</f>
        <v>БИНДЕР Ирина Викторовна</v>
      </c>
      <c r="C43" s="140" t="str">
        <f>VLOOKUP(A43,'пр.взвешивания'!B6:F75,3,FALSE)</f>
        <v>29.02.88 мсмк</v>
      </c>
      <c r="D43" s="140" t="str">
        <f>VLOOKUP(A43,'пр.взвешивания'!B6:G75,4,FALSE)</f>
        <v>ПФО,Пермская,Пермь,МО</v>
      </c>
      <c r="E43" s="141"/>
      <c r="F43" s="142"/>
      <c r="G43" s="143"/>
      <c r="H43" s="139"/>
      <c r="I43" s="139">
        <v>13</v>
      </c>
      <c r="J43" s="224" t="str">
        <f>VLOOKUP(I43,'пр.взвешивания'!B6:E37,2,FALSE)</f>
        <v>ВЛАСОВА Олеся Сергеевна</v>
      </c>
      <c r="K43" s="140" t="str">
        <f>VLOOKUP(I43,'пр.взвешивания'!B6:N75,3,FALSE)</f>
        <v>14.02.90 мс</v>
      </c>
      <c r="L43" s="140" t="str">
        <f>VLOOKUP(I43,'пр.взвешивания'!B6:O75,4,FALSE)</f>
        <v>СФО,Иркутская, Ангарск,РС</v>
      </c>
      <c r="M43" s="139"/>
      <c r="N43" s="139"/>
      <c r="O43" s="139"/>
      <c r="P43" s="139"/>
    </row>
    <row r="44" spans="1:16" ht="12.75">
      <c r="A44" s="139"/>
      <c r="B44" s="140"/>
      <c r="C44" s="140"/>
      <c r="D44" s="140"/>
      <c r="E44" s="141"/>
      <c r="F44" s="141"/>
      <c r="G44" s="143"/>
      <c r="H44" s="139"/>
      <c r="I44" s="139"/>
      <c r="J44" s="225"/>
      <c r="K44" s="140"/>
      <c r="L44" s="140"/>
      <c r="M44" s="139"/>
      <c r="N44" s="139"/>
      <c r="O44" s="139"/>
      <c r="P44" s="139"/>
    </row>
    <row r="45" spans="1:16" ht="12.75" customHeight="1">
      <c r="A45" s="145">
        <v>7</v>
      </c>
      <c r="B45" s="140" t="str">
        <f>VLOOKUP(A45,'пр.взвешивания'!B8:E39,2,FALSE)</f>
        <v>ПАРХИЛЮК Дарья Викторовна</v>
      </c>
      <c r="C45" s="140" t="str">
        <f>VLOOKUP(A45,'пр.взвешивания'!B6:F77,3,FALSE)</f>
        <v>19.02.92 мс</v>
      </c>
      <c r="D45" s="140" t="str">
        <f>VLOOKUP(A45,'пр.взвешивания'!B6:G77,4,FALSE)</f>
        <v>СибФО,Омск,МО</v>
      </c>
      <c r="E45" s="222"/>
      <c r="F45" s="222"/>
      <c r="G45" s="145"/>
      <c r="H45" s="145"/>
      <c r="I45" s="145">
        <v>15</v>
      </c>
      <c r="J45" s="224" t="str">
        <f>VLOOKUP(I45,'пр.взвешивания'!B8:E39,2,FALSE)</f>
        <v>БУРЦЕВА Светлана Владимировна</v>
      </c>
      <c r="K45" s="140" t="str">
        <f>VLOOKUP(I45,'пр.взвешивания'!B6:N77,3,FALSE)</f>
        <v>14.11.84 мсмк</v>
      </c>
      <c r="L45" s="140" t="str">
        <f>VLOOKUP(I45,'пр.взвешивания'!B6:O77,4,FALSE)</f>
        <v>ПФО,Пермская,Березники,МО</v>
      </c>
      <c r="M45" s="145"/>
      <c r="N45" s="145"/>
      <c r="O45" s="145"/>
      <c r="P45" s="145"/>
    </row>
    <row r="46" spans="1:16" ht="13.5" thickBot="1">
      <c r="A46" s="232"/>
      <c r="B46" s="234"/>
      <c r="C46" s="234"/>
      <c r="D46" s="234"/>
      <c r="E46" s="235"/>
      <c r="F46" s="235"/>
      <c r="G46" s="232"/>
      <c r="H46" s="232"/>
      <c r="I46" s="232"/>
      <c r="J46" s="233"/>
      <c r="K46" s="234"/>
      <c r="L46" s="234"/>
      <c r="M46" s="232"/>
      <c r="N46" s="232"/>
      <c r="O46" s="232"/>
      <c r="P46" s="232"/>
    </row>
    <row r="47" spans="1:16" ht="12.75" customHeight="1">
      <c r="A47" s="228">
        <v>6</v>
      </c>
      <c r="B47" s="230" t="str">
        <f>VLOOKUP(A47,'пр.взвешивания'!B10:E41,2,FALSE)</f>
        <v>СОКОЛОВА Светлана Ивановна</v>
      </c>
      <c r="C47" s="230" t="str">
        <f>VLOOKUP(A47,'пр.взвешивания'!B6:F79,3,FALSE)</f>
        <v>05.12.92 кмс</v>
      </c>
      <c r="D47" s="230" t="str">
        <f>VLOOKUP(A47,'пр.взвешивания'!B6:G79,4,FALSE)</f>
        <v>УрФО,Челябинская,Челябинск</v>
      </c>
      <c r="E47" s="231"/>
      <c r="F47" s="226"/>
      <c r="G47" s="227"/>
      <c r="H47" s="228"/>
      <c r="I47" s="228">
        <v>14</v>
      </c>
      <c r="J47" s="229" t="str">
        <f>VLOOKUP(I47,'пр.взвешивания'!B10:E41,2,FALSE)</f>
        <v>БЕРЕЖНАЯ Ксения Сергеевна</v>
      </c>
      <c r="K47" s="230" t="str">
        <f>VLOOKUP(I47,'пр.взвешивания'!B6:N79,3,FALSE)</f>
        <v>23.12.91 мс</v>
      </c>
      <c r="L47" s="230" t="str">
        <f>VLOOKUP(I47,'пр.взвешивания'!B6:O79,4,FALSE)</f>
        <v>СФО,Кемеровская,Юрга</v>
      </c>
      <c r="M47" s="231"/>
      <c r="N47" s="226"/>
      <c r="O47" s="227"/>
      <c r="P47" s="228"/>
    </row>
    <row r="48" spans="1:16" ht="12.75">
      <c r="A48" s="139"/>
      <c r="B48" s="140"/>
      <c r="C48" s="140"/>
      <c r="D48" s="140"/>
      <c r="E48" s="141"/>
      <c r="F48" s="141"/>
      <c r="G48" s="143"/>
      <c r="H48" s="139"/>
      <c r="I48" s="139"/>
      <c r="J48" s="225"/>
      <c r="K48" s="140"/>
      <c r="L48" s="140"/>
      <c r="M48" s="141"/>
      <c r="N48" s="141"/>
      <c r="O48" s="143"/>
      <c r="P48" s="139"/>
    </row>
    <row r="49" spans="1:16" ht="12.75" customHeight="1">
      <c r="A49" s="145">
        <v>8</v>
      </c>
      <c r="B49" s="140" t="str">
        <f>VLOOKUP(A49,'пр.взвешивания'!B12:E43,2,FALSE)</f>
        <v>ШИНКАРЕНКО Анастасия Александровна</v>
      </c>
      <c r="C49" s="140" t="str">
        <f>VLOOKUP(A49,'пр.взвешивания'!B6:F75,3,FALSE)</f>
        <v>16.12.91 мс</v>
      </c>
      <c r="D49" s="140" t="str">
        <f>VLOOKUP(A49,'пр.взвешивания'!B6:G75,4,FALSE)</f>
        <v>ЦФО, Московская,Можайск,МО</v>
      </c>
      <c r="E49" s="222"/>
      <c r="F49" s="222"/>
      <c r="G49" s="145"/>
      <c r="H49" s="145"/>
      <c r="I49" s="145">
        <v>16</v>
      </c>
      <c r="J49" s="224" t="str">
        <f>VLOOKUP(I49,'пр.взвешивания'!B12:E43,2,FALSE)</f>
        <v>КУРДЯЕВА Мария Александровна</v>
      </c>
      <c r="K49" s="140" t="str">
        <f>VLOOKUP(I49,'пр.взвешивания'!B6:N75,3,FALSE)</f>
        <v>04.05.90 мс</v>
      </c>
      <c r="L49" s="140" t="str">
        <f>VLOOKUP(I49,'пр.взвешивания'!B6:O75,4,FALSE)</f>
        <v>ПФО, Балаково,ВС</v>
      </c>
      <c r="M49" s="222"/>
      <c r="N49" s="222"/>
      <c r="O49" s="145"/>
      <c r="P49" s="145"/>
    </row>
    <row r="50" spans="1:16" ht="12.75">
      <c r="A50" s="146"/>
      <c r="B50" s="140"/>
      <c r="C50" s="140"/>
      <c r="D50" s="140"/>
      <c r="E50" s="223"/>
      <c r="F50" s="223"/>
      <c r="G50" s="146"/>
      <c r="H50" s="146"/>
      <c r="I50" s="146"/>
      <c r="J50" s="225"/>
      <c r="K50" s="140"/>
      <c r="L50" s="140"/>
      <c r="M50" s="223"/>
      <c r="N50" s="223"/>
      <c r="O50" s="146"/>
      <c r="P50" s="146"/>
    </row>
    <row r="51" spans="1:13" ht="17.25" customHeight="1">
      <c r="A51" s="16" t="s">
        <v>10</v>
      </c>
      <c r="B51" s="3" t="s">
        <v>19</v>
      </c>
      <c r="E51" s="111" t="str">
        <f>HYPERLINK('пр.взвешивания'!E3)</f>
        <v>в.к.  60       кг.</v>
      </c>
      <c r="I51" s="16" t="s">
        <v>12</v>
      </c>
      <c r="J51" s="3" t="s">
        <v>32</v>
      </c>
      <c r="M51" s="111" t="str">
        <f>HYPERLINK('пр.взвешивания'!E3)</f>
        <v>в.к.  60       кг.</v>
      </c>
    </row>
    <row r="52" spans="1:16" ht="12.75" customHeight="1">
      <c r="A52" s="139">
        <v>5</v>
      </c>
      <c r="B52" s="140" t="str">
        <f>VLOOKUP(A52,'пр.взвешивания'!B6:E37,2,FALSE)</f>
        <v>БИНДЕР Ирина Викторовна</v>
      </c>
      <c r="C52" s="140" t="str">
        <f>VLOOKUP(A52,'пр.взвешивания'!B6:F84,3,FALSE)</f>
        <v>29.02.88 мсмк</v>
      </c>
      <c r="D52" s="140" t="str">
        <f>VLOOKUP(A52,'пр.взвешивания'!B6:G84,4,FALSE)</f>
        <v>ПФО,Пермская,Пермь,МО</v>
      </c>
      <c r="E52" s="141"/>
      <c r="F52" s="142"/>
      <c r="G52" s="143"/>
      <c r="H52" s="139"/>
      <c r="I52" s="139">
        <v>13</v>
      </c>
      <c r="J52" s="224" t="str">
        <f>VLOOKUP(I52,'пр.взвешивания'!B6:E37,2,FALSE)</f>
        <v>ВЛАСОВА Олеся Сергеевна</v>
      </c>
      <c r="K52" s="140" t="str">
        <f>VLOOKUP(I52,'пр.взвешивания'!B6:N84,3,FALSE)</f>
        <v>14.02.90 мс</v>
      </c>
      <c r="L52" s="140" t="str">
        <f>VLOOKUP(I52,'пр.взвешивания'!B6:O84,4,FALSE)</f>
        <v>СФО,Иркутская, Ангарск,РС</v>
      </c>
      <c r="M52" s="139"/>
      <c r="N52" s="139"/>
      <c r="O52" s="139"/>
      <c r="P52" s="139"/>
    </row>
    <row r="53" spans="1:16" ht="12.75">
      <c r="A53" s="139"/>
      <c r="B53" s="140"/>
      <c r="C53" s="140"/>
      <c r="D53" s="140"/>
      <c r="E53" s="141"/>
      <c r="F53" s="141"/>
      <c r="G53" s="143"/>
      <c r="H53" s="139"/>
      <c r="I53" s="139"/>
      <c r="J53" s="225"/>
      <c r="K53" s="140"/>
      <c r="L53" s="140"/>
      <c r="M53" s="139"/>
      <c r="N53" s="139"/>
      <c r="O53" s="139"/>
      <c r="P53" s="139"/>
    </row>
    <row r="54" spans="1:16" ht="12.75" customHeight="1">
      <c r="A54" s="145">
        <v>8</v>
      </c>
      <c r="B54" s="140" t="str">
        <f>VLOOKUP(A54,'пр.взвешивания'!B8:E39,2,FALSE)</f>
        <v>ШИНКАРЕНКО Анастасия Александровна</v>
      </c>
      <c r="C54" s="140" t="str">
        <f>VLOOKUP(A54,'пр.взвешивания'!B6:F86,3,FALSE)</f>
        <v>16.12.91 мс</v>
      </c>
      <c r="D54" s="140" t="str">
        <f>VLOOKUP(A54,'пр.взвешивания'!B6:G86,4,FALSE)</f>
        <v>ЦФО, Московская,Можайск,МО</v>
      </c>
      <c r="E54" s="222"/>
      <c r="F54" s="222"/>
      <c r="G54" s="145"/>
      <c r="H54" s="145"/>
      <c r="I54" s="145">
        <v>16</v>
      </c>
      <c r="J54" s="224" t="str">
        <f>VLOOKUP(I54,'пр.взвешивания'!B8:E39,2,FALSE)</f>
        <v>КУРДЯЕВА Мария Александровна</v>
      </c>
      <c r="K54" s="140" t="str">
        <f>VLOOKUP(I54,'пр.взвешивания'!B6:N86,3,FALSE)</f>
        <v>04.05.90 мс</v>
      </c>
      <c r="L54" s="140" t="str">
        <f>VLOOKUP(I54,'пр.взвешивания'!B6:O86,4,FALSE)</f>
        <v>ПФО, Балаково,ВС</v>
      </c>
      <c r="M54" s="145"/>
      <c r="N54" s="145"/>
      <c r="O54" s="145"/>
      <c r="P54" s="145"/>
    </row>
    <row r="55" spans="1:16" ht="13.5" thickBot="1">
      <c r="A55" s="232"/>
      <c r="B55" s="234"/>
      <c r="C55" s="234"/>
      <c r="D55" s="234"/>
      <c r="E55" s="235"/>
      <c r="F55" s="235"/>
      <c r="G55" s="232"/>
      <c r="H55" s="232"/>
      <c r="I55" s="232"/>
      <c r="J55" s="233"/>
      <c r="K55" s="234"/>
      <c r="L55" s="234"/>
      <c r="M55" s="232"/>
      <c r="N55" s="232"/>
      <c r="O55" s="232"/>
      <c r="P55" s="232"/>
    </row>
    <row r="56" spans="1:16" ht="12.75" customHeight="1">
      <c r="A56" s="228">
        <v>7</v>
      </c>
      <c r="B56" s="230" t="str">
        <f>VLOOKUP(A56,'пр.взвешивания'!B10:E41,2,FALSE)</f>
        <v>ПАРХИЛЮК Дарья Викторовна</v>
      </c>
      <c r="C56" s="230" t="str">
        <f>VLOOKUP(A56,'пр.взвешивания'!B6:F88,3,FALSE)</f>
        <v>19.02.92 мс</v>
      </c>
      <c r="D56" s="230" t="str">
        <f>VLOOKUP(A56,'пр.взвешивания'!B6:G88,4,FALSE)</f>
        <v>СибФО,Омск,МО</v>
      </c>
      <c r="E56" s="231"/>
      <c r="F56" s="226"/>
      <c r="G56" s="227"/>
      <c r="H56" s="228"/>
      <c r="I56" s="228">
        <v>15</v>
      </c>
      <c r="J56" s="229" t="str">
        <f>VLOOKUP(I56,'пр.взвешивания'!B10:E41,2,FALSE)</f>
        <v>БУРЦЕВА Светлана Владимировна</v>
      </c>
      <c r="K56" s="230" t="str">
        <f>VLOOKUP(I56,'пр.взвешивания'!B6:N88,3,FALSE)</f>
        <v>14.11.84 мсмк</v>
      </c>
      <c r="L56" s="230" t="str">
        <f>VLOOKUP(I56,'пр.взвешивания'!B6:O88,4,FALSE)</f>
        <v>ПФО,Пермская,Березники,МО</v>
      </c>
      <c r="M56" s="231"/>
      <c r="N56" s="226"/>
      <c r="O56" s="227"/>
      <c r="P56" s="228"/>
    </row>
    <row r="57" spans="1:16" ht="12.75" customHeight="1">
      <c r="A57" s="139"/>
      <c r="B57" s="140"/>
      <c r="C57" s="140"/>
      <c r="D57" s="140"/>
      <c r="E57" s="141"/>
      <c r="F57" s="141"/>
      <c r="G57" s="143"/>
      <c r="H57" s="139"/>
      <c r="I57" s="139"/>
      <c r="J57" s="225"/>
      <c r="K57" s="140"/>
      <c r="L57" s="140"/>
      <c r="M57" s="141"/>
      <c r="N57" s="141"/>
      <c r="O57" s="143"/>
      <c r="P57" s="139"/>
    </row>
    <row r="58" spans="1:16" ht="12.75" customHeight="1">
      <c r="A58" s="145">
        <v>6</v>
      </c>
      <c r="B58" s="140" t="str">
        <f>VLOOKUP(A58,'пр.взвешивания'!B12:E43,2,FALSE)</f>
        <v>СОКОЛОВА Светлана Ивановна</v>
      </c>
      <c r="C58" s="140" t="str">
        <f>VLOOKUP(A58,'пр.взвешивания'!B6:F84,3,FALSE)</f>
        <v>05.12.92 кмс</v>
      </c>
      <c r="D58" s="140" t="str">
        <f>VLOOKUP(A58,'пр.взвешивания'!B6:G84,4,FALSE)</f>
        <v>УрФО,Челябинская,Челябинск</v>
      </c>
      <c r="E58" s="222"/>
      <c r="F58" s="222"/>
      <c r="G58" s="145"/>
      <c r="H58" s="145"/>
      <c r="I58" s="145">
        <v>14</v>
      </c>
      <c r="J58" s="224" t="str">
        <f>VLOOKUP(I58,'пр.взвешивания'!B12:E43,2,FALSE)</f>
        <v>БЕРЕЖНАЯ Ксения Сергеевна</v>
      </c>
      <c r="K58" s="140" t="str">
        <f>VLOOKUP(I58,'пр.взвешивания'!B6:N84,3,FALSE)</f>
        <v>23.12.91 мс</v>
      </c>
      <c r="L58" s="140" t="str">
        <f>VLOOKUP(I58,'пр.взвешивания'!B6:O84,4,FALSE)</f>
        <v>СФО,Кемеровская,Юрга</v>
      </c>
      <c r="M58" s="222"/>
      <c r="N58" s="222"/>
      <c r="O58" s="145"/>
      <c r="P58" s="145"/>
    </row>
    <row r="59" spans="1:16" ht="12.75" customHeight="1">
      <c r="A59" s="146"/>
      <c r="B59" s="140"/>
      <c r="C59" s="140"/>
      <c r="D59" s="140"/>
      <c r="E59" s="223"/>
      <c r="F59" s="223"/>
      <c r="G59" s="146"/>
      <c r="H59" s="146"/>
      <c r="I59" s="146"/>
      <c r="J59" s="225"/>
      <c r="K59" s="140"/>
      <c r="L59" s="140"/>
      <c r="M59" s="223"/>
      <c r="N59" s="223"/>
      <c r="O59" s="146"/>
      <c r="P59" s="146"/>
    </row>
    <row r="61" spans="1:16" ht="28.5" customHeight="1">
      <c r="A61" s="236" t="s">
        <v>31</v>
      </c>
      <c r="B61" s="236"/>
      <c r="C61" s="236"/>
      <c r="D61" s="236"/>
      <c r="E61" s="236"/>
      <c r="F61" s="236"/>
      <c r="G61" s="236"/>
      <c r="H61" s="236"/>
      <c r="I61" s="236" t="s">
        <v>31</v>
      </c>
      <c r="J61" s="236"/>
      <c r="K61" s="236"/>
      <c r="L61" s="236"/>
      <c r="M61" s="236"/>
      <c r="N61" s="236"/>
      <c r="O61" s="236"/>
      <c r="P61" s="236"/>
    </row>
    <row r="62" spans="1:16" ht="29.25" customHeight="1">
      <c r="A62" s="16" t="s">
        <v>7</v>
      </c>
      <c r="B62" s="3" t="s">
        <v>123</v>
      </c>
      <c r="C62" s="3"/>
      <c r="D62" s="3"/>
      <c r="E62" s="111" t="str">
        <f>HYPERLINK('пр.взвешивания'!E3)</f>
        <v>в.к.  60       кг.</v>
      </c>
      <c r="F62" s="3"/>
      <c r="G62" s="3"/>
      <c r="H62" s="3"/>
      <c r="I62" s="16" t="s">
        <v>8</v>
      </c>
      <c r="J62" s="3" t="s">
        <v>125</v>
      </c>
      <c r="K62" s="3"/>
      <c r="L62" s="3"/>
      <c r="M62" s="111" t="str">
        <f>HYPERLINK('пр.взвешивания'!E3)</f>
        <v>в.к.  60       кг.</v>
      </c>
      <c r="N62" s="3"/>
      <c r="O62" s="3"/>
      <c r="P62" s="3"/>
    </row>
    <row r="63" spans="1:16" ht="12.75">
      <c r="A63" s="139" t="s">
        <v>0</v>
      </c>
      <c r="B63" s="139" t="s">
        <v>1</v>
      </c>
      <c r="C63" s="139" t="s">
        <v>2</v>
      </c>
      <c r="D63" s="139" t="s">
        <v>3</v>
      </c>
      <c r="E63" s="139" t="s">
        <v>13</v>
      </c>
      <c r="F63" s="139" t="s">
        <v>14</v>
      </c>
      <c r="G63" s="139" t="s">
        <v>15</v>
      </c>
      <c r="H63" s="139" t="s">
        <v>16</v>
      </c>
      <c r="I63" s="139" t="s">
        <v>0</v>
      </c>
      <c r="J63" s="139" t="s">
        <v>1</v>
      </c>
      <c r="K63" s="139" t="s">
        <v>2</v>
      </c>
      <c r="L63" s="139" t="s">
        <v>3</v>
      </c>
      <c r="M63" s="139" t="s">
        <v>13</v>
      </c>
      <c r="N63" s="139" t="s">
        <v>14</v>
      </c>
      <c r="O63" s="139" t="s">
        <v>15</v>
      </c>
      <c r="P63" s="139" t="s">
        <v>16</v>
      </c>
    </row>
    <row r="64" spans="1:16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1:16" ht="12.75" customHeight="1">
      <c r="A65" s="237">
        <v>1</v>
      </c>
      <c r="B65" s="140" t="str">
        <f>VLOOKUP(A65,'пр.взвешивания'!B6:C37,2,FALSE)</f>
        <v>КОНДРАТЬЕВА Олеся Викторовна</v>
      </c>
      <c r="C65" s="140" t="str">
        <f>VLOOKUP(A65,'пр.взвешивания'!B6:F97,3,FALSE)</f>
        <v>14.12.83 мсмк</v>
      </c>
      <c r="D65" s="140" t="str">
        <f>'пр.взвешивания'!E6</f>
        <v>СФО,Иркутская, Ангарск,РС</v>
      </c>
      <c r="E65" s="141"/>
      <c r="F65" s="142"/>
      <c r="G65" s="143"/>
      <c r="H65" s="139"/>
      <c r="I65" s="237">
        <v>12</v>
      </c>
      <c r="J65" s="140" t="str">
        <f>VLOOKUP(I65,'пр.взвешивания'!B6:C37,2,FALSE)</f>
        <v>КОСТЕНКО Яна Сергеевна</v>
      </c>
      <c r="K65" s="140" t="str">
        <f>VLOOKUP(I65,'пр.взвешивания'!B6:N97,3,FALSE)</f>
        <v>09.09.87 мсмк</v>
      </c>
      <c r="L65" s="140" t="str">
        <f>VLOOKUP(I65,'пр.взвешивания'!B6:O97,4,FALSE)</f>
        <v>М, Москва, СДЮШОР № 28</v>
      </c>
      <c r="M65" s="141"/>
      <c r="N65" s="142"/>
      <c r="O65" s="143"/>
      <c r="P65" s="139"/>
    </row>
    <row r="66" spans="1:16" ht="12.75" customHeight="1">
      <c r="A66" s="238"/>
      <c r="B66" s="140"/>
      <c r="C66" s="140"/>
      <c r="D66" s="140"/>
      <c r="E66" s="141"/>
      <c r="F66" s="141"/>
      <c r="G66" s="143"/>
      <c r="H66" s="139"/>
      <c r="I66" s="238"/>
      <c r="J66" s="140"/>
      <c r="K66" s="140"/>
      <c r="L66" s="140"/>
      <c r="M66" s="141"/>
      <c r="N66" s="141"/>
      <c r="O66" s="143"/>
      <c r="P66" s="139"/>
    </row>
    <row r="67" spans="1:16" ht="12.75" customHeight="1">
      <c r="A67" s="145">
        <v>5</v>
      </c>
      <c r="B67" s="140" t="str">
        <f>VLOOKUP(A67,'пр.взвешивания'!B6:C39,2,FALSE)</f>
        <v>БИНДЕР Ирина Викторовна</v>
      </c>
      <c r="C67" s="140" t="str">
        <f>VLOOKUP(A67,'пр.взвешивания'!B6:F99,3,FALSE)</f>
        <v>29.02.88 мсмк</v>
      </c>
      <c r="D67" s="140" t="str">
        <f>'пр.взвешивания'!E14</f>
        <v>ПФО,Пермская,Пермь,МО</v>
      </c>
      <c r="E67" s="222"/>
      <c r="F67" s="222"/>
      <c r="G67" s="145"/>
      <c r="H67" s="145"/>
      <c r="I67" s="145">
        <v>16</v>
      </c>
      <c r="J67" s="140" t="str">
        <f>VLOOKUP(I67,'пр.взвешивания'!B6:C39,2,FALSE)</f>
        <v>КУРДЯЕВА Мария Александровна</v>
      </c>
      <c r="K67" s="140" t="str">
        <f>VLOOKUP(I67,'пр.взвешивания'!B6:N99,3,FALSE)</f>
        <v>04.05.90 мс</v>
      </c>
      <c r="L67" s="140" t="str">
        <f>VLOOKUP(I67,'пр.взвешивания'!B6:O99,4,FALSE)</f>
        <v>ПФО, Балаково,ВС</v>
      </c>
      <c r="M67" s="222"/>
      <c r="N67" s="222"/>
      <c r="O67" s="145"/>
      <c r="P67" s="145"/>
    </row>
    <row r="68" spans="1:16" ht="12.75" customHeight="1" thickBot="1">
      <c r="A68" s="232"/>
      <c r="B68" s="234"/>
      <c r="C68" s="234"/>
      <c r="D68" s="234"/>
      <c r="E68" s="235"/>
      <c r="F68" s="235"/>
      <c r="G68" s="232"/>
      <c r="H68" s="232"/>
      <c r="I68" s="232"/>
      <c r="J68" s="234"/>
      <c r="K68" s="234"/>
      <c r="L68" s="234"/>
      <c r="M68" s="235"/>
      <c r="N68" s="235"/>
      <c r="O68" s="232"/>
      <c r="P68" s="232"/>
    </row>
    <row r="69" spans="1:16" ht="12.75" customHeight="1">
      <c r="A69" s="239">
        <v>8</v>
      </c>
      <c r="B69" s="230" t="str">
        <f>VLOOKUP(A69,'пр.взвешивания'!B6:C41,2,FALSE)</f>
        <v>ШИНКАРЕНКО Анастасия Александровна</v>
      </c>
      <c r="C69" s="230" t="str">
        <f>VLOOKUP(A69,'пр.взвешивания'!B6:F101,3,FALSE)</f>
        <v>16.12.91 мс</v>
      </c>
      <c r="D69" s="230" t="str">
        <f>VLOOKUP(A69,'пр.взвешивания'!B19:G101,4,FALSE)</f>
        <v>ЦФО, Московская,Можайск,МО</v>
      </c>
      <c r="E69" s="231"/>
      <c r="F69" s="226"/>
      <c r="G69" s="227"/>
      <c r="H69" s="228"/>
      <c r="I69" s="239">
        <v>15</v>
      </c>
      <c r="J69" s="230" t="str">
        <f>VLOOKUP(I69,'пр.взвешивания'!B6:C41,2,FALSE)</f>
        <v>БУРЦЕВА Светлана Владимировна</v>
      </c>
      <c r="K69" s="230" t="str">
        <f>VLOOKUP(I69,'пр.взвешивания'!B6:N101,3,FALSE)</f>
        <v>14.11.84 мсмк</v>
      </c>
      <c r="L69" s="230" t="str">
        <f>VLOOKUP(I69,'пр.взвешивания'!B6:O101,4,FALSE)</f>
        <v>ПФО,Пермская,Березники,МО</v>
      </c>
      <c r="M69" s="231"/>
      <c r="N69" s="226"/>
      <c r="O69" s="227"/>
      <c r="P69" s="228"/>
    </row>
    <row r="70" spans="1:16" ht="12.75" customHeight="1">
      <c r="A70" s="146"/>
      <c r="B70" s="140"/>
      <c r="C70" s="140"/>
      <c r="D70" s="140"/>
      <c r="E70" s="141"/>
      <c r="F70" s="141"/>
      <c r="G70" s="143"/>
      <c r="H70" s="139"/>
      <c r="I70" s="146"/>
      <c r="J70" s="140"/>
      <c r="K70" s="140"/>
      <c r="L70" s="140"/>
      <c r="M70" s="141"/>
      <c r="N70" s="141"/>
      <c r="O70" s="143"/>
      <c r="P70" s="139"/>
    </row>
    <row r="71" spans="1:16" ht="12.75" customHeight="1">
      <c r="A71" s="145">
        <v>4</v>
      </c>
      <c r="B71" s="230" t="str">
        <f>VLOOKUP(A71,'пр.взвешивания'!B8:C43,2,FALSE)</f>
        <v>КАБУЛОВА Софья Назимовна</v>
      </c>
      <c r="C71" s="230" t="str">
        <f>VLOOKUP(A71,'пр.взвешивания'!B8:F103,3,FALSE)</f>
        <v>29.03.89 мс</v>
      </c>
      <c r="D71" s="230" t="str">
        <f>'пр.взвешивания'!E12</f>
        <v>С.П.,Санкт-Петербург,МО</v>
      </c>
      <c r="E71" s="222"/>
      <c r="F71" s="222"/>
      <c r="G71" s="145"/>
      <c r="H71" s="145"/>
      <c r="I71" s="145">
        <v>9</v>
      </c>
      <c r="J71" s="140" t="str">
        <f>VLOOKUP(I71,'пр.взвешивания'!B6:C43,2,FALSE)</f>
        <v>БУЗИНА Анна Сергеевна</v>
      </c>
      <c r="K71" s="140" t="str">
        <f>VLOOKUP(I71,'пр.взвешивания'!B6:N97,3,FALSE)</f>
        <v>06.09.89 мс</v>
      </c>
      <c r="L71" s="140" t="str">
        <f>VLOOKUP(I71,'пр.взвешивания'!B6:O97,4,FALSE)</f>
        <v>ДФО,П.Камчатский,ГО</v>
      </c>
      <c r="M71" s="222"/>
      <c r="N71" s="222"/>
      <c r="O71" s="145"/>
      <c r="P71" s="145"/>
    </row>
    <row r="72" spans="1:16" ht="12.75" customHeight="1" thickBot="1">
      <c r="A72" s="232"/>
      <c r="B72" s="140"/>
      <c r="C72" s="140"/>
      <c r="D72" s="140"/>
      <c r="E72" s="223"/>
      <c r="F72" s="223"/>
      <c r="G72" s="146"/>
      <c r="H72" s="146"/>
      <c r="I72" s="232"/>
      <c r="J72" s="140"/>
      <c r="K72" s="140"/>
      <c r="L72" s="140"/>
      <c r="M72" s="223"/>
      <c r="N72" s="223"/>
      <c r="O72" s="146"/>
      <c r="P72" s="146"/>
    </row>
    <row r="73" spans="1:13" ht="33.75" customHeight="1">
      <c r="A73" s="16" t="s">
        <v>7</v>
      </c>
      <c r="B73" s="3" t="s">
        <v>124</v>
      </c>
      <c r="E73" s="111" t="str">
        <f>HYPERLINK('пр.взвешивания'!E3)</f>
        <v>в.к.  60       кг.</v>
      </c>
      <c r="I73" s="16" t="s">
        <v>8</v>
      </c>
      <c r="J73" s="3" t="s">
        <v>124</v>
      </c>
      <c r="M73" s="111" t="str">
        <f>HYPERLINK('пр.взвешивания'!E3)</f>
        <v>в.к.  60       кг.</v>
      </c>
    </row>
    <row r="74" spans="1:16" ht="12.75" customHeight="1">
      <c r="A74" s="237">
        <v>1</v>
      </c>
      <c r="B74" s="140" t="str">
        <f>VLOOKUP(A74,'пр.взвешивания'!B6:C37,2,FALSE)</f>
        <v>КОНДРАТЬЕВА Олеся Викторовна</v>
      </c>
      <c r="C74" s="140" t="str">
        <f>VLOOKUP(A74,'пр.взвешивания'!B6:F106,3,FALSE)</f>
        <v>14.12.83 мсмк</v>
      </c>
      <c r="D74" s="140" t="str">
        <f>VLOOKUP(A74,'пр.взвешивания'!B6:G106,4,FALSE)</f>
        <v>СФО,Иркутская, Ангарск,РС</v>
      </c>
      <c r="E74" s="141"/>
      <c r="F74" s="142"/>
      <c r="G74" s="143"/>
      <c r="H74" s="139"/>
      <c r="I74" s="237">
        <v>12</v>
      </c>
      <c r="J74" s="140" t="str">
        <f>VLOOKUP(I74,'пр.взвешивания'!B6:C37,2,FALSE)</f>
        <v>КОСТЕНКО Яна Сергеевна</v>
      </c>
      <c r="K74" s="140" t="str">
        <f>VLOOKUP(I74,'пр.взвешивания'!B6:N106,3,FALSE)</f>
        <v>09.09.87 мсмк</v>
      </c>
      <c r="L74" s="140" t="str">
        <f>VLOOKUP(I74,'пр.взвешивания'!B6:O106,4,FALSE)</f>
        <v>М, Москва, СДЮШОР № 28</v>
      </c>
      <c r="M74" s="141"/>
      <c r="N74" s="142"/>
      <c r="O74" s="143"/>
      <c r="P74" s="139"/>
    </row>
    <row r="75" spans="1:16" ht="12.75" customHeight="1">
      <c r="A75" s="238"/>
      <c r="B75" s="140"/>
      <c r="C75" s="140"/>
      <c r="D75" s="140"/>
      <c r="E75" s="141"/>
      <c r="F75" s="141"/>
      <c r="G75" s="143"/>
      <c r="H75" s="139"/>
      <c r="I75" s="238"/>
      <c r="J75" s="140"/>
      <c r="K75" s="140"/>
      <c r="L75" s="140"/>
      <c r="M75" s="141"/>
      <c r="N75" s="141"/>
      <c r="O75" s="143"/>
      <c r="P75" s="139"/>
    </row>
    <row r="76" spans="1:16" ht="12.75" customHeight="1">
      <c r="A76" s="145">
        <v>8</v>
      </c>
      <c r="B76" s="140" t="str">
        <f>VLOOKUP(A76,'пр.взвешивания'!B6:C39,2,FALSE)</f>
        <v>ШИНКАРЕНКО Анастасия Александровна</v>
      </c>
      <c r="C76" s="140" t="str">
        <f>VLOOKUP(A76,'пр.взвешивания'!B6:F108,3,FALSE)</f>
        <v>16.12.91 мс</v>
      </c>
      <c r="D76" s="140" t="str">
        <f>VLOOKUP(A76,'пр.взвешивания'!B6:G108,4,FALSE)</f>
        <v>ЦФО, Московская,Можайск,МО</v>
      </c>
      <c r="E76" s="222"/>
      <c r="F76" s="222"/>
      <c r="G76" s="145"/>
      <c r="H76" s="145"/>
      <c r="I76" s="145">
        <v>15</v>
      </c>
      <c r="J76" s="140" t="str">
        <f>VLOOKUP(I76,'пр.взвешивания'!B6:C39,2,FALSE)</f>
        <v>БУРЦЕВА Светлана Владимировна</v>
      </c>
      <c r="K76" s="140" t="str">
        <f>VLOOKUP(I76,'пр.взвешивания'!B6:N108,3,FALSE)</f>
        <v>14.11.84 мсмк</v>
      </c>
      <c r="L76" s="140" t="str">
        <f>VLOOKUP(I76,'пр.взвешивания'!B6:O108,4,FALSE)</f>
        <v>ПФО,Пермская,Березники,МО</v>
      </c>
      <c r="M76" s="222"/>
      <c r="N76" s="222"/>
      <c r="O76" s="145"/>
      <c r="P76" s="145"/>
    </row>
    <row r="77" spans="1:16" ht="12.75" customHeight="1" thickBot="1">
      <c r="A77" s="232"/>
      <c r="B77" s="234"/>
      <c r="C77" s="234"/>
      <c r="D77" s="234"/>
      <c r="E77" s="235"/>
      <c r="F77" s="235"/>
      <c r="G77" s="232"/>
      <c r="H77" s="232"/>
      <c r="I77" s="232"/>
      <c r="J77" s="234"/>
      <c r="K77" s="234"/>
      <c r="L77" s="234"/>
      <c r="M77" s="235"/>
      <c r="N77" s="235"/>
      <c r="O77" s="232"/>
      <c r="P77" s="232"/>
    </row>
    <row r="78" spans="1:16" ht="12.75" customHeight="1">
      <c r="A78" s="239">
        <v>5</v>
      </c>
      <c r="B78" s="230" t="str">
        <f>VLOOKUP(A78,'пр.взвешивания'!B6:C37,2,FALSE)</f>
        <v>БИНДЕР Ирина Викторовна</v>
      </c>
      <c r="C78" s="230" t="str">
        <f>VLOOKUP(A78,'пр.взвешивания'!B6:F110,3,FALSE)</f>
        <v>29.02.88 мсмк</v>
      </c>
      <c r="D78" s="230" t="str">
        <f>VLOOKUP(A78,'пр.взвешивания'!B6:G110,4,FALSE)</f>
        <v>ПФО,Пермская,Пермь,МО</v>
      </c>
      <c r="E78" s="231"/>
      <c r="F78" s="226"/>
      <c r="G78" s="227"/>
      <c r="H78" s="228"/>
      <c r="I78" s="239">
        <v>16</v>
      </c>
      <c r="J78" s="230" t="str">
        <f>VLOOKUP(I78,'пр.взвешивания'!B6:C41,2,FALSE)</f>
        <v>КУРДЯЕВА Мария Александровна</v>
      </c>
      <c r="K78" s="230" t="str">
        <f>VLOOKUP(I78,'пр.взвешивания'!B6:N110,3,FALSE)</f>
        <v>04.05.90 мс</v>
      </c>
      <c r="L78" s="230" t="str">
        <f>VLOOKUP(I78,'пр.взвешивания'!B6:O110,4,FALSE)</f>
        <v>ПФО, Балаково,ВС</v>
      </c>
      <c r="M78" s="231"/>
      <c r="N78" s="226"/>
      <c r="O78" s="227"/>
      <c r="P78" s="228"/>
    </row>
    <row r="79" spans="1:16" ht="12.75" customHeight="1">
      <c r="A79" s="146"/>
      <c r="B79" s="140"/>
      <c r="C79" s="140"/>
      <c r="D79" s="140"/>
      <c r="E79" s="141"/>
      <c r="F79" s="141"/>
      <c r="G79" s="143"/>
      <c r="H79" s="139"/>
      <c r="I79" s="146"/>
      <c r="J79" s="140"/>
      <c r="K79" s="140"/>
      <c r="L79" s="140"/>
      <c r="M79" s="141"/>
      <c r="N79" s="141"/>
      <c r="O79" s="143"/>
      <c r="P79" s="139"/>
    </row>
    <row r="80" spans="1:16" ht="12.75" customHeight="1">
      <c r="A80" s="145">
        <v>4</v>
      </c>
      <c r="B80" s="140" t="str">
        <f>VLOOKUP(A80,'пр.взвешивания'!B6:C43,2,FALSE)</f>
        <v>КАБУЛОВА Софья Назимовна</v>
      </c>
      <c r="C80" s="140" t="str">
        <f>VLOOKUP(A80,'пр.взвешивания'!B6:F106,3,FALSE)</f>
        <v>29.03.89 мс</v>
      </c>
      <c r="D80" s="140" t="str">
        <f>VLOOKUP(A80,'пр.взвешивания'!B6:G106,4,FALSE)</f>
        <v>С.П.,Санкт-Петербург,МО</v>
      </c>
      <c r="E80" s="222"/>
      <c r="F80" s="222"/>
      <c r="G80" s="145"/>
      <c r="H80" s="145"/>
      <c r="I80" s="145">
        <v>9</v>
      </c>
      <c r="J80" s="140" t="str">
        <f>VLOOKUP(I80,'пр.взвешивания'!B6:C43,2,FALSE)</f>
        <v>БУЗИНА Анна Сергеевна</v>
      </c>
      <c r="K80" s="140" t="str">
        <f>VLOOKUP(I80,'пр.взвешивания'!B6:N106,3,FALSE)</f>
        <v>06.09.89 мс</v>
      </c>
      <c r="L80" s="140" t="str">
        <f>VLOOKUP(I80,'пр.взвешивания'!B6:O106,4,FALSE)</f>
        <v>ДФО,П.Камчатский,ГО</v>
      </c>
      <c r="M80" s="222"/>
      <c r="N80" s="222"/>
      <c r="O80" s="145"/>
      <c r="P80" s="145"/>
    </row>
    <row r="81" spans="1:16" ht="12.75" customHeight="1" thickBot="1">
      <c r="A81" s="232"/>
      <c r="B81" s="140"/>
      <c r="C81" s="140"/>
      <c r="D81" s="140"/>
      <c r="E81" s="223"/>
      <c r="F81" s="223"/>
      <c r="G81" s="146"/>
      <c r="H81" s="146"/>
      <c r="I81" s="232"/>
      <c r="J81" s="140"/>
      <c r="K81" s="140"/>
      <c r="L81" s="140"/>
      <c r="M81" s="223"/>
      <c r="N81" s="223"/>
      <c r="O81" s="146"/>
      <c r="P81" s="146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64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I40:I41"/>
    <mergeCell ref="J40:J41"/>
    <mergeCell ref="K40:K41"/>
    <mergeCell ref="L40:L41"/>
    <mergeCell ref="M40:M41"/>
    <mergeCell ref="N40:N41"/>
    <mergeCell ref="O40:O41"/>
    <mergeCell ref="P40:P41"/>
    <mergeCell ref="I49:I50"/>
    <mergeCell ref="J49:J50"/>
    <mergeCell ref="K49:K50"/>
    <mergeCell ref="L49:L50"/>
    <mergeCell ref="M49:M50"/>
    <mergeCell ref="N49:N50"/>
    <mergeCell ref="O49:O50"/>
    <mergeCell ref="P49:P50"/>
    <mergeCell ref="I58:I59"/>
    <mergeCell ref="J58:J59"/>
    <mergeCell ref="K58:K59"/>
    <mergeCell ref="L58:L59"/>
    <mergeCell ref="M58:M59"/>
    <mergeCell ref="N58:N59"/>
    <mergeCell ref="O58:O59"/>
    <mergeCell ref="P58:P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workbookViewId="0" topLeftCell="A16">
      <selection activeCell="A1" sqref="A1:G45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177" t="s">
        <v>35</v>
      </c>
      <c r="B1" s="177"/>
      <c r="C1" s="177"/>
      <c r="D1" s="177"/>
      <c r="E1" s="177"/>
      <c r="F1" s="177"/>
      <c r="G1" s="177"/>
    </row>
    <row r="2" spans="1:10" ht="33" customHeight="1" thickBot="1">
      <c r="A2" s="214" t="s">
        <v>33</v>
      </c>
      <c r="B2" s="214"/>
      <c r="C2" s="240"/>
      <c r="D2" s="241" t="str">
        <f>HYPERLINK('[2]реквизиты'!$A$2)</f>
        <v>Чемпионат России по самбо среди женщин (отбор на чемпионат мира)</v>
      </c>
      <c r="E2" s="242"/>
      <c r="F2" s="242"/>
      <c r="G2" s="243"/>
      <c r="H2" s="47"/>
      <c r="I2" s="47"/>
      <c r="J2" s="47"/>
    </row>
    <row r="3" spans="1:7" ht="26.25" customHeight="1" thickBot="1">
      <c r="A3" s="244" t="str">
        <f>HYPERLINK('[2]реквизиты'!$A$3)</f>
        <v>18-23 июня 2013 год  г.Челябинск</v>
      </c>
      <c r="B3" s="244"/>
      <c r="C3" s="244"/>
      <c r="D3" s="100"/>
      <c r="E3" s="101"/>
      <c r="F3" s="245" t="str">
        <f>HYPERLINK('пр.взвешивания'!E3)</f>
        <v>в.к.  60       кг.</v>
      </c>
      <c r="G3" s="246"/>
    </row>
    <row r="4" spans="1:7" ht="12.75">
      <c r="A4" s="145" t="s">
        <v>30</v>
      </c>
      <c r="B4" s="145" t="s">
        <v>0</v>
      </c>
      <c r="C4" s="145" t="s">
        <v>1</v>
      </c>
      <c r="D4" s="145" t="s">
        <v>21</v>
      </c>
      <c r="E4" s="145" t="s">
        <v>22</v>
      </c>
      <c r="F4" s="145" t="s">
        <v>23</v>
      </c>
      <c r="G4" s="145" t="s">
        <v>24</v>
      </c>
    </row>
    <row r="5" spans="1:7" ht="12.75">
      <c r="A5" s="146"/>
      <c r="B5" s="146"/>
      <c r="C5" s="146"/>
      <c r="D5" s="146"/>
      <c r="E5" s="146"/>
      <c r="F5" s="146"/>
      <c r="G5" s="146"/>
    </row>
    <row r="6" spans="1:7" ht="12.75">
      <c r="A6" s="247" t="s">
        <v>133</v>
      </c>
      <c r="B6" s="248">
        <v>12</v>
      </c>
      <c r="C6" s="249" t="str">
        <f>VLOOKUP(B6,'пр.взвешивания'!B6:G41,2,FALSE)</f>
        <v>КОСТЕНКО Яна Сергеевна</v>
      </c>
      <c r="D6" s="249" t="str">
        <f>VLOOKUP(B6,'пр.взвешивания'!B6:G59,3,FALSE)</f>
        <v>09.09.87 мсмк</v>
      </c>
      <c r="E6" s="249" t="str">
        <f>VLOOKUP(B6,'пр.взвешивания'!B6:G57,4,FALSE)</f>
        <v>М, Москва, СДЮШОР № 28</v>
      </c>
      <c r="F6" s="250">
        <f>VLOOKUP(B6,'пр.взвешивания'!B6:G57,5,FALSE)</f>
        <v>0</v>
      </c>
      <c r="G6" s="249" t="str">
        <f>VLOOKUP(B6,'пр.взвешивания'!B6:G57,6,FALSE)</f>
        <v>Мартынов МГ Леонтьев ЮА Фалеева ОА</v>
      </c>
    </row>
    <row r="7" spans="1:7" ht="12.75">
      <c r="A7" s="247"/>
      <c r="B7" s="248"/>
      <c r="C7" s="249"/>
      <c r="D7" s="249"/>
      <c r="E7" s="249"/>
      <c r="F7" s="250"/>
      <c r="G7" s="249"/>
    </row>
    <row r="8" spans="1:7" ht="12.75">
      <c r="A8" s="247" t="s">
        <v>134</v>
      </c>
      <c r="B8" s="248">
        <v>15</v>
      </c>
      <c r="C8" s="249" t="str">
        <f>VLOOKUP(B8,'пр.взвешивания'!B6:G41,2,FALSE)</f>
        <v>БУРЦЕВА Светлана Владимировна</v>
      </c>
      <c r="D8" s="249" t="str">
        <f>VLOOKUP(B8,'пр.взвешивания'!B6:G59,3,FALSE)</f>
        <v>14.11.84 мсмк</v>
      </c>
      <c r="E8" s="249" t="str">
        <f>VLOOKUP(B8,'пр.взвешивания'!B6:G59,4,FALSE)</f>
        <v>ПФО,Пермская,Березники,МО</v>
      </c>
      <c r="F8" s="249" t="str">
        <f>VLOOKUP(B8,'пр.взвешивания'!B6:G59,5,FALSE)</f>
        <v>000442</v>
      </c>
      <c r="G8" s="249" t="str">
        <f>VLOOKUP(B8,'пр.взвешивания'!B6:G59,6,FALSE)</f>
        <v>Рахмуллин ВВ</v>
      </c>
    </row>
    <row r="9" spans="1:7" ht="12.75">
      <c r="A9" s="247"/>
      <c r="B9" s="248"/>
      <c r="C9" s="249"/>
      <c r="D9" s="249"/>
      <c r="E9" s="249"/>
      <c r="F9" s="249"/>
      <c r="G9" s="249"/>
    </row>
    <row r="10" spans="1:7" ht="12.75">
      <c r="A10" s="247" t="s">
        <v>135</v>
      </c>
      <c r="B10" s="248">
        <v>8</v>
      </c>
      <c r="C10" s="249" t="str">
        <f>VLOOKUP(B10,'пр.взвешивания'!B6:G41,2,FALSE)</f>
        <v>ШИНКАРЕНКО Анастасия Александровна</v>
      </c>
      <c r="D10" s="249" t="str">
        <f>VLOOKUP(B10,'пр.взвешивания'!B6:G61,3,FALSE)</f>
        <v>16.12.91 мс</v>
      </c>
      <c r="E10" s="249" t="str">
        <f>VLOOKUP(B10,'пр.взвешивания'!B6:G61,4,FALSE)</f>
        <v>ЦФО, Московская,Можайск,МО</v>
      </c>
      <c r="F10" s="265">
        <f>VLOOKUP(B10,'пр.взвешивания'!B6:G61,5,FALSE)</f>
        <v>0</v>
      </c>
      <c r="G10" s="249" t="str">
        <f>VLOOKUP(B10,'пр.взвешивания'!B6:G61,6,FALSE)</f>
        <v>Нагулин ВА Нагулин АВ</v>
      </c>
    </row>
    <row r="11" spans="1:7" ht="12.75">
      <c r="A11" s="247"/>
      <c r="B11" s="248"/>
      <c r="C11" s="249"/>
      <c r="D11" s="249"/>
      <c r="E11" s="249"/>
      <c r="F11" s="265"/>
      <c r="G11" s="249"/>
    </row>
    <row r="12" spans="1:7" ht="12.75">
      <c r="A12" s="247" t="s">
        <v>135</v>
      </c>
      <c r="B12" s="248">
        <v>1</v>
      </c>
      <c r="C12" s="249" t="str">
        <f>VLOOKUP(B12,'пр.взвешивания'!B6:G41,2,FALSE)</f>
        <v>КОНДРАТЬЕВА Олеся Викторовна</v>
      </c>
      <c r="D12" s="249" t="str">
        <f>VLOOKUP(B12,'пр.взвешивания'!B6:G63,3,FALSE)</f>
        <v>14.12.83 мсмк</v>
      </c>
      <c r="E12" s="249" t="str">
        <f>VLOOKUP(B12,'пр.взвешивания'!B6:G63,4,FALSE)</f>
        <v>СФО,Иркутская, Ангарск,РС</v>
      </c>
      <c r="F12" s="249" t="str">
        <f>VLOOKUP(B12,'пр.взвешивания'!B6:G63,5,FALSE)</f>
        <v>000596</v>
      </c>
      <c r="G12" s="249" t="str">
        <f>VLOOKUP(B12,'пр.взвешивания'!B6:G63,6,FALSE)</f>
        <v>Ефимов НН Курьерова СВ</v>
      </c>
    </row>
    <row r="13" spans="1:7" ht="12.75">
      <c r="A13" s="247"/>
      <c r="B13" s="248"/>
      <c r="C13" s="249"/>
      <c r="D13" s="249"/>
      <c r="E13" s="249"/>
      <c r="F13" s="249"/>
      <c r="G13" s="249"/>
    </row>
    <row r="14" spans="1:7" ht="12.75">
      <c r="A14" s="247" t="s">
        <v>136</v>
      </c>
      <c r="B14" s="248">
        <v>16</v>
      </c>
      <c r="C14" s="249" t="str">
        <f>VLOOKUP(B14,'пр.взвешивания'!B6:G41,2,FALSE)</f>
        <v>КУРДЯЕВА Мария Александровна</v>
      </c>
      <c r="D14" s="249" t="str">
        <f>VLOOKUP(B14,'пр.взвешивания'!B6:G65,3,FALSE)</f>
        <v>04.05.90 мс</v>
      </c>
      <c r="E14" s="249" t="str">
        <f>VLOOKUP(B14,'пр.взвешивания'!B6:G65,4,FALSE)</f>
        <v>ПФО, Балаково,ВС</v>
      </c>
      <c r="F14" s="249" t="str">
        <f>VLOOKUP(B14,'пр.взвешивания'!B6:G65,5,FALSE)</f>
        <v>000911</v>
      </c>
      <c r="G14" s="249" t="str">
        <f>VLOOKUP(B14,'пр.взвешивания'!B6:G65,6,FALSE)</f>
        <v>Борисов КМ Сучков АА</v>
      </c>
    </row>
    <row r="15" spans="1:7" ht="12.75">
      <c r="A15" s="247"/>
      <c r="B15" s="248"/>
      <c r="C15" s="249"/>
      <c r="D15" s="249"/>
      <c r="E15" s="249"/>
      <c r="F15" s="249"/>
      <c r="G15" s="249"/>
    </row>
    <row r="16" spans="1:7" ht="12.75">
      <c r="A16" s="247" t="s">
        <v>136</v>
      </c>
      <c r="B16" s="248">
        <v>4</v>
      </c>
      <c r="C16" s="249" t="str">
        <f>VLOOKUP(B16,'пр.взвешивания'!B6:G41,2,FALSE)</f>
        <v>КАБУЛОВА Софья Назимовна</v>
      </c>
      <c r="D16" s="249" t="str">
        <f>VLOOKUP(B16,'пр.взвешивания'!B6:G67,3,FALSE)</f>
        <v>29.03.89 мс</v>
      </c>
      <c r="E16" s="249" t="str">
        <f>VLOOKUP(B16,'пр.взвешивания'!B6:G67,4,FALSE)</f>
        <v>С.П.,Санкт-Петербург,МО</v>
      </c>
      <c r="F16" s="250">
        <f>VLOOKUP(B16,'пр.взвешивания'!B6:G67,5,FALSE)</f>
        <v>0</v>
      </c>
      <c r="G16" s="249" t="str">
        <f>VLOOKUP(B16,'пр.взвешивания'!B6:G67,6,FALSE)</f>
        <v>Платонов АП</v>
      </c>
    </row>
    <row r="17" spans="1:7" ht="12.75">
      <c r="A17" s="247"/>
      <c r="B17" s="248"/>
      <c r="C17" s="249"/>
      <c r="D17" s="249"/>
      <c r="E17" s="249"/>
      <c r="F17" s="250"/>
      <c r="G17" s="249"/>
    </row>
    <row r="18" spans="1:7" ht="12.75">
      <c r="A18" s="142" t="s">
        <v>137</v>
      </c>
      <c r="B18" s="248">
        <v>5</v>
      </c>
      <c r="C18" s="249" t="str">
        <f>VLOOKUP(B18,'пр.взвешивания'!B6:G41,2,FALSE)</f>
        <v>БИНДЕР Ирина Викторовна</v>
      </c>
      <c r="D18" s="249" t="str">
        <f>VLOOKUP(B18,'пр.взвешивания'!B6:G69,3,FALSE)</f>
        <v>29.02.88 мсмк</v>
      </c>
      <c r="E18" s="249" t="str">
        <f>VLOOKUP(B18,'пр.взвешивания'!B6:G69,4,FALSE)</f>
        <v>ПФО,Пермская,Пермь,МО</v>
      </c>
      <c r="F18" s="250">
        <f>VLOOKUP(B18,'пр.взвешивания'!B6:G69,5,FALSE)</f>
        <v>0</v>
      </c>
      <c r="G18" s="249" t="str">
        <f>VLOOKUP(B18,'пр.взвешивания'!B6:G69,6,FALSE)</f>
        <v>Бузилов ВН</v>
      </c>
    </row>
    <row r="19" spans="1:7" ht="12.75">
      <c r="A19" s="142"/>
      <c r="B19" s="248"/>
      <c r="C19" s="249"/>
      <c r="D19" s="249"/>
      <c r="E19" s="249"/>
      <c r="F19" s="250"/>
      <c r="G19" s="249"/>
    </row>
    <row r="20" spans="1:7" ht="12.75">
      <c r="A20" s="142" t="s">
        <v>137</v>
      </c>
      <c r="B20" s="248">
        <v>9</v>
      </c>
      <c r="C20" s="249" t="str">
        <f>VLOOKUP(B20,'пр.взвешивания'!B6:G41,2,FALSE)</f>
        <v>БУЗИНА Анна Сергеевна</v>
      </c>
      <c r="D20" s="249" t="str">
        <f>VLOOKUP(B20,'пр.взвешивания'!B6:G71,3,FALSE)</f>
        <v>06.09.89 мс</v>
      </c>
      <c r="E20" s="249" t="str">
        <f>VLOOKUP(B20,'пр.взвешивания'!B6:G71,4,FALSE)</f>
        <v>ДФО,П.Камчатский,ГО</v>
      </c>
      <c r="F20" s="250">
        <f>VLOOKUP(B20,'пр.взвешивания'!B6:G71,5,FALSE)</f>
        <v>0</v>
      </c>
      <c r="G20" s="249" t="str">
        <f>VLOOKUP(B20,'пр.взвешивания'!B6:G71,6,FALSE)</f>
        <v>Бузин ГА</v>
      </c>
    </row>
    <row r="21" spans="1:7" ht="12.75">
      <c r="A21" s="142"/>
      <c r="B21" s="248"/>
      <c r="C21" s="249"/>
      <c r="D21" s="249"/>
      <c r="E21" s="249"/>
      <c r="F21" s="250"/>
      <c r="G21" s="249"/>
    </row>
    <row r="22" spans="1:7" ht="12.75">
      <c r="A22" s="142" t="s">
        <v>138</v>
      </c>
      <c r="B22" s="248">
        <v>3</v>
      </c>
      <c r="C22" s="249" t="str">
        <f>VLOOKUP(B22,'пр.взвешивания'!B6:G41,2,FALSE)</f>
        <v>ЗОТОВА Мария Михайловна</v>
      </c>
      <c r="D22" s="249" t="str">
        <f>VLOOKUP(B22,'пр.взвешивания'!B6:G73,3,FALSE)</f>
        <v>10.11.92 мс</v>
      </c>
      <c r="E22" s="249" t="str">
        <f>VLOOKUP(B22,'пр.взвешивания'!B6:G73,4,FALSE)</f>
        <v>Приморский,Владивосток,ФКиС</v>
      </c>
      <c r="F22" s="250">
        <f>VLOOKUP(B22,'пр.взвешивания'!B6:G73,5,FALSE)</f>
        <v>0</v>
      </c>
      <c r="G22" s="249" t="str">
        <f>VLOOKUP(B22,'пр.взвешивания'!B6:G73,6,FALSE)</f>
        <v>Леонтьев ЮА Фалеева ОА</v>
      </c>
    </row>
    <row r="23" spans="1:7" ht="12.75">
      <c r="A23" s="142"/>
      <c r="B23" s="248"/>
      <c r="C23" s="249"/>
      <c r="D23" s="249"/>
      <c r="E23" s="249"/>
      <c r="F23" s="250"/>
      <c r="G23" s="249"/>
    </row>
    <row r="24" spans="1:7" ht="12.75">
      <c r="A24" s="142" t="s">
        <v>138</v>
      </c>
      <c r="B24" s="248">
        <v>7</v>
      </c>
      <c r="C24" s="249" t="str">
        <f>VLOOKUP(B24,'пр.взвешивания'!B6:G41,2,FALSE)</f>
        <v>ПАРХИЛЮК Дарья Викторовна</v>
      </c>
      <c r="D24" s="249" t="str">
        <f>VLOOKUP(B24,'пр.взвешивания'!B6:G75,3,FALSE)</f>
        <v>19.02.92 мс</v>
      </c>
      <c r="E24" s="249" t="str">
        <f>VLOOKUP(B24,'пр.взвешивания'!B6:G75,4,FALSE)</f>
        <v>СибФО,Омск,МО</v>
      </c>
      <c r="F24" s="250">
        <f>VLOOKUP(B24,'пр.взвешивания'!B6:G75,5,FALSE)</f>
        <v>0</v>
      </c>
      <c r="G24" s="249" t="str">
        <f>VLOOKUP(B24,'пр.взвешивания'!B6:G75,6,FALSE)</f>
        <v>Горбунов АВ Бобровский ВА</v>
      </c>
    </row>
    <row r="25" spans="1:7" ht="12.75">
      <c r="A25" s="142"/>
      <c r="B25" s="248"/>
      <c r="C25" s="249"/>
      <c r="D25" s="249"/>
      <c r="E25" s="249"/>
      <c r="F25" s="250"/>
      <c r="G25" s="249"/>
    </row>
    <row r="26" spans="1:7" ht="12.75">
      <c r="A26" s="142" t="s">
        <v>138</v>
      </c>
      <c r="B26" s="248">
        <v>11</v>
      </c>
      <c r="C26" s="249" t="str">
        <f>VLOOKUP(B26,'пр.взвешивания'!B6:G41,2,FALSE)</f>
        <v>МАРТАКОВА Валерия Вячеславовна</v>
      </c>
      <c r="D26" s="249" t="str">
        <f>VLOOKUP(B26,'пр.взвешивания'!B6:G77,3,FALSE)</f>
        <v>20.05.95 кмс</v>
      </c>
      <c r="E26" s="249" t="str">
        <f>VLOOKUP(B26,'пр.взвешивания'!B6:G77,4,FALSE)</f>
        <v>Томская, Северск</v>
      </c>
      <c r="F26" s="250">
        <f>VLOOKUP(B26,'пр.взвешивания'!B6:G77,5,FALSE)</f>
        <v>0</v>
      </c>
      <c r="G26" s="249" t="str">
        <f>VLOOKUP(B26,'пр.взвешивания'!B6:G77,6,FALSE)</f>
        <v>Вахмистрова НА Вышегородцев ДЕ</v>
      </c>
    </row>
    <row r="27" spans="1:7" ht="12.75">
      <c r="A27" s="142"/>
      <c r="B27" s="248"/>
      <c r="C27" s="249"/>
      <c r="D27" s="249"/>
      <c r="E27" s="249"/>
      <c r="F27" s="250"/>
      <c r="G27" s="249"/>
    </row>
    <row r="28" spans="1:7" ht="12.75">
      <c r="A28" s="142" t="s">
        <v>138</v>
      </c>
      <c r="B28" s="248">
        <v>14</v>
      </c>
      <c r="C28" s="249" t="str">
        <f>VLOOKUP(B28,'пр.взвешивания'!B6:G41,2,FALSE)</f>
        <v>БЕРЕЖНАЯ Ксения Сергеевна</v>
      </c>
      <c r="D28" s="249" t="str">
        <f>VLOOKUP(B28,'пр.взвешивания'!B6:G79,3,FALSE)</f>
        <v>23.12.91 мс</v>
      </c>
      <c r="E28" s="249" t="str">
        <f>VLOOKUP(B28,'пр.взвешивания'!B6:G79,4,FALSE)</f>
        <v>СФО,Кемеровская,Юрга</v>
      </c>
      <c r="F28" s="249" t="str">
        <f>VLOOKUP(B28,'пр.взвешивания'!B6:G79,5,FALSE)</f>
        <v>003213042</v>
      </c>
      <c r="G28" s="249" t="str">
        <f>VLOOKUP(B28,'пр.взвешивания'!B6:G79,6,FALSE)</f>
        <v>Гончаров ВИ</v>
      </c>
    </row>
    <row r="29" spans="1:7" ht="12.75">
      <c r="A29" s="142"/>
      <c r="B29" s="248"/>
      <c r="C29" s="249"/>
      <c r="D29" s="249"/>
      <c r="E29" s="249"/>
      <c r="F29" s="249"/>
      <c r="G29" s="249"/>
    </row>
    <row r="30" spans="1:7" ht="12.75">
      <c r="A30" s="251" t="s">
        <v>139</v>
      </c>
      <c r="B30" s="248">
        <v>2</v>
      </c>
      <c r="C30" s="249" t="str">
        <f>VLOOKUP(B30,'пр.взвешивания'!B6:G41,2,FALSE)</f>
        <v>РЕШЕТОВА Яна Владимировна</v>
      </c>
      <c r="D30" s="249" t="str">
        <f>VLOOKUP(B30,'пр.взвешивания'!B6:G81,3,FALSE)</f>
        <v>20.05.81 кмс</v>
      </c>
      <c r="E30" s="249" t="str">
        <f>VLOOKUP(B30,'пр.взвешивания'!B6:G81,4,FALSE)</f>
        <v>СЗФО, Коми, Воркута,ФКиС</v>
      </c>
      <c r="F30" s="250">
        <f>VLOOKUP(B30,'пр.взвешивания'!B6:G81,5,FALSE)</f>
        <v>0</v>
      </c>
      <c r="G30" s="249" t="str">
        <f>VLOOKUP(B30,'пр.взвешивания'!B6:G81,6,FALSE)</f>
        <v>Алёхин ВВ</v>
      </c>
    </row>
    <row r="31" spans="1:7" ht="12.75">
      <c r="A31" s="252"/>
      <c r="B31" s="248"/>
      <c r="C31" s="249"/>
      <c r="D31" s="249"/>
      <c r="E31" s="249"/>
      <c r="F31" s="250"/>
      <c r="G31" s="249"/>
    </row>
    <row r="32" spans="1:7" ht="12.75">
      <c r="A32" s="142" t="s">
        <v>139</v>
      </c>
      <c r="B32" s="248">
        <v>6</v>
      </c>
      <c r="C32" s="249" t="str">
        <f>VLOOKUP(B32,'пр.взвешивания'!B6:G41,2,FALSE)</f>
        <v>СОКОЛОВА Светлана Ивановна</v>
      </c>
      <c r="D32" s="249" t="str">
        <f>VLOOKUP(B32,'пр.взвешивания'!B6:G83,3,FALSE)</f>
        <v>05.12.92 кмс</v>
      </c>
      <c r="E32" s="249" t="str">
        <f>VLOOKUP(B32,'пр.взвешивания'!B6:G83,4,FALSE)</f>
        <v>УрФО,Челябинская,Челябинск</v>
      </c>
      <c r="F32" s="250">
        <f>VLOOKUP(B32,'пр.взвешивания'!B6:G83,5,FALSE)</f>
        <v>0</v>
      </c>
      <c r="G32" s="249" t="str">
        <f>VLOOKUP(B32,'пр.взвешивания'!B6:G83,6,FALSE)</f>
        <v>Никитенко АА</v>
      </c>
    </row>
    <row r="33" spans="1:7" ht="12.75">
      <c r="A33" s="142"/>
      <c r="B33" s="248"/>
      <c r="C33" s="249"/>
      <c r="D33" s="249"/>
      <c r="E33" s="249"/>
      <c r="F33" s="250"/>
      <c r="G33" s="249"/>
    </row>
    <row r="34" spans="1:7" ht="12.75">
      <c r="A34" s="142" t="s">
        <v>139</v>
      </c>
      <c r="B34" s="248">
        <v>10</v>
      </c>
      <c r="C34" s="249" t="str">
        <f>VLOOKUP(B34,'пр.взвешивания'!B6:G41,2,FALSE)</f>
        <v>ШАПИЛОВА Сабира Исмаиловна</v>
      </c>
      <c r="D34" s="249" t="str">
        <f>VLOOKUP(B34,'пр.взвешивания'!B6:G85,3,FALSE)</f>
        <v>12.10.85 кмс</v>
      </c>
      <c r="E34" s="249" t="str">
        <f>VLOOKUP(B34,'пр.взвешивания'!B6:G85,4,FALSE)</f>
        <v>ЮФО, Астрахань,ПР</v>
      </c>
      <c r="F34" s="250">
        <f>VLOOKUP(B34,'пр.взвешивания'!B6:G85,5,FALSE)</f>
        <v>0</v>
      </c>
      <c r="G34" s="249" t="str">
        <f>VLOOKUP(B34,'пр.взвешивания'!B6:G85,6,FALSE)</f>
        <v>Шоя ЮА Дусейнов Р</v>
      </c>
    </row>
    <row r="35" spans="1:7" ht="12.75">
      <c r="A35" s="142"/>
      <c r="B35" s="248"/>
      <c r="C35" s="249"/>
      <c r="D35" s="249"/>
      <c r="E35" s="249"/>
      <c r="F35" s="250"/>
      <c r="G35" s="249"/>
    </row>
    <row r="36" spans="1:7" ht="12.75">
      <c r="A36" s="142" t="s">
        <v>139</v>
      </c>
      <c r="B36" s="248">
        <v>13</v>
      </c>
      <c r="C36" s="249" t="str">
        <f>VLOOKUP(B36,'пр.взвешивания'!B6:G41,2,FALSE)</f>
        <v>ВЛАСОВА Олеся Сергеевна</v>
      </c>
      <c r="D36" s="249" t="str">
        <f>VLOOKUP(B36,'пр.взвешивания'!B6:G87,3,FALSE)</f>
        <v>14.02.90 мс</v>
      </c>
      <c r="E36" s="249" t="str">
        <f>VLOOKUP(B36,'пр.взвешивания'!B6:G87,4,FALSE)</f>
        <v>СФО,Иркутская, Ангарск,РС</v>
      </c>
      <c r="F36" s="250">
        <f>VLOOKUP(B36,'пр.взвешивания'!B6:G87,5,FALSE)</f>
        <v>0</v>
      </c>
      <c r="G36" s="249" t="str">
        <f>VLOOKUP(B36,'пр.взвешивания'!B6:G87,6,FALSE)</f>
        <v>Ефимов НН Курьерова СВ</v>
      </c>
    </row>
    <row r="37" spans="1:7" ht="12.75">
      <c r="A37" s="142"/>
      <c r="B37" s="248"/>
      <c r="C37" s="249"/>
      <c r="D37" s="249"/>
      <c r="E37" s="249"/>
      <c r="F37" s="250"/>
      <c r="G37" s="249"/>
    </row>
    <row r="40" ht="12.75">
      <c r="A40" s="102"/>
    </row>
    <row r="41" spans="1:7" ht="15.75">
      <c r="A41" s="82" t="str">
        <f>HYPERLINK('[2]реквизиты'!$A$6)</f>
        <v>Гл. судья, судья МК</v>
      </c>
      <c r="B41" s="83"/>
      <c r="C41" s="83"/>
      <c r="D41" s="13"/>
      <c r="E41" s="84"/>
      <c r="F41" s="84"/>
      <c r="G41" s="85" t="str">
        <f>HYPERLINK('[2]реквизиты'!$G$6)</f>
        <v>Шоя Ю.А</v>
      </c>
    </row>
    <row r="42" spans="1:7" ht="15.75">
      <c r="A42" s="83"/>
      <c r="B42" s="83"/>
      <c r="C42" s="83"/>
      <c r="D42" s="14"/>
      <c r="E42" s="86"/>
      <c r="F42" s="86"/>
      <c r="G42" s="12" t="str">
        <f>HYPERLINK('[2]реквизиты'!$G$7)</f>
        <v>/Астрахань/</v>
      </c>
    </row>
    <row r="43" spans="1:7" ht="12.75">
      <c r="A43" s="90"/>
      <c r="B43" s="90"/>
      <c r="C43" s="90"/>
      <c r="D43" s="88"/>
      <c r="E43" s="88"/>
      <c r="F43" s="88"/>
      <c r="G43" s="13"/>
    </row>
    <row r="44" spans="1:7" ht="15.75">
      <c r="A44" s="82" t="str">
        <f>'[2]реквизиты'!$A$8</f>
        <v>Гл. секретарь, судья РК</v>
      </c>
      <c r="B44" s="83"/>
      <c r="C44" s="83"/>
      <c r="D44" s="15"/>
      <c r="E44" s="89"/>
      <c r="F44" s="89"/>
      <c r="G44" s="85" t="str">
        <f>HYPERLINK('[2]реквизиты'!$G$8)</f>
        <v>Тимошин А.С.</v>
      </c>
    </row>
    <row r="45" spans="1:7" ht="12.75">
      <c r="A45" s="90"/>
      <c r="B45" s="90"/>
      <c r="C45" s="90"/>
      <c r="D45" s="13"/>
      <c r="E45" s="13"/>
      <c r="F45" s="13"/>
      <c r="G45" s="12" t="str">
        <f>HYPERLINK('[2]реквизиты'!$G$9)</f>
        <v>/Рыбинск/</v>
      </c>
    </row>
  </sheetData>
  <mergeCells count="124">
    <mergeCell ref="A32:A33"/>
    <mergeCell ref="E36:E37"/>
    <mergeCell ref="D36:D37"/>
    <mergeCell ref="E34:E35"/>
    <mergeCell ref="E32:E33"/>
    <mergeCell ref="B32:B33"/>
    <mergeCell ref="C32:C33"/>
    <mergeCell ref="F34:F35"/>
    <mergeCell ref="G34:G35"/>
    <mergeCell ref="F36:F37"/>
    <mergeCell ref="G36:G37"/>
    <mergeCell ref="F32:F33"/>
    <mergeCell ref="G32:G33"/>
    <mergeCell ref="A36:A37"/>
    <mergeCell ref="B36:B37"/>
    <mergeCell ref="C36:C37"/>
    <mergeCell ref="D32:D33"/>
    <mergeCell ref="A34:A35"/>
    <mergeCell ref="B34:B35"/>
    <mergeCell ref="C34:C35"/>
    <mergeCell ref="D34:D3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A1:G1"/>
    <mergeCell ref="A2:C2"/>
    <mergeCell ref="D2:G2"/>
    <mergeCell ref="A3:C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workbookViewId="0" topLeftCell="A7">
      <selection activeCell="G22" sqref="G22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62" t="str">
        <f>HYPERLINK('[2]реквизиты'!$A$2)</f>
        <v>Чемпионат России по самбо среди женщин (отбор на чемпионат мира)</v>
      </c>
      <c r="B1" s="263"/>
      <c r="C1" s="263"/>
      <c r="D1" s="263"/>
      <c r="E1" s="263"/>
      <c r="F1" s="263"/>
      <c r="G1" s="263"/>
    </row>
    <row r="2" spans="1:7" ht="20.25" customHeight="1">
      <c r="A2" s="264" t="str">
        <f>HYPERLINK('[2]реквизиты'!$A$3)</f>
        <v>18-23 июня 2013 год  г.Челябинск</v>
      </c>
      <c r="B2" s="264"/>
      <c r="C2" s="264"/>
      <c r="D2" s="264"/>
      <c r="E2" s="264"/>
      <c r="F2" s="264"/>
      <c r="G2" s="264"/>
    </row>
    <row r="3" spans="1:7" ht="20.25" customHeight="1">
      <c r="A3" s="110"/>
      <c r="B3" s="110"/>
      <c r="C3" s="110"/>
      <c r="D3" s="110"/>
      <c r="E3" s="110" t="s">
        <v>106</v>
      </c>
      <c r="F3" s="110"/>
      <c r="G3" s="110"/>
    </row>
    <row r="4" spans="1:7" ht="12.75">
      <c r="A4" s="145" t="s">
        <v>20</v>
      </c>
      <c r="B4" s="145" t="s">
        <v>0</v>
      </c>
      <c r="C4" s="145" t="s">
        <v>1</v>
      </c>
      <c r="D4" s="145" t="s">
        <v>21</v>
      </c>
      <c r="E4" s="145" t="s">
        <v>22</v>
      </c>
      <c r="F4" s="145" t="s">
        <v>23</v>
      </c>
      <c r="G4" s="145" t="s">
        <v>24</v>
      </c>
    </row>
    <row r="5" spans="1:7" ht="12.75">
      <c r="A5" s="146"/>
      <c r="B5" s="146"/>
      <c r="C5" s="146"/>
      <c r="D5" s="146"/>
      <c r="E5" s="146"/>
      <c r="F5" s="146"/>
      <c r="G5" s="146"/>
    </row>
    <row r="6" spans="1:7" ht="12.75" customHeight="1">
      <c r="A6" s="253">
        <v>1</v>
      </c>
      <c r="B6" s="254">
        <v>1</v>
      </c>
      <c r="C6" s="256" t="s">
        <v>42</v>
      </c>
      <c r="D6" s="139" t="s">
        <v>43</v>
      </c>
      <c r="E6" s="139" t="s">
        <v>44</v>
      </c>
      <c r="F6" s="143" t="s">
        <v>45</v>
      </c>
      <c r="G6" s="225" t="s">
        <v>46</v>
      </c>
    </row>
    <row r="7" spans="1:7" ht="12.75">
      <c r="A7" s="253"/>
      <c r="B7" s="255"/>
      <c r="C7" s="256"/>
      <c r="D7" s="139"/>
      <c r="E7" s="139"/>
      <c r="F7" s="143"/>
      <c r="G7" s="225"/>
    </row>
    <row r="8" spans="1:7" ht="12.75" customHeight="1">
      <c r="A8" s="253">
        <v>2</v>
      </c>
      <c r="B8" s="254">
        <v>2</v>
      </c>
      <c r="C8" s="256" t="s">
        <v>47</v>
      </c>
      <c r="D8" s="139" t="s">
        <v>48</v>
      </c>
      <c r="E8" s="139" t="s">
        <v>49</v>
      </c>
      <c r="F8" s="143"/>
      <c r="G8" s="225" t="s">
        <v>50</v>
      </c>
    </row>
    <row r="9" spans="1:7" ht="12.75">
      <c r="A9" s="253"/>
      <c r="B9" s="255"/>
      <c r="C9" s="256"/>
      <c r="D9" s="139"/>
      <c r="E9" s="139"/>
      <c r="F9" s="143"/>
      <c r="G9" s="225"/>
    </row>
    <row r="10" spans="1:7" ht="12.75" customHeight="1">
      <c r="A10" s="253">
        <v>3</v>
      </c>
      <c r="B10" s="255">
        <v>3</v>
      </c>
      <c r="C10" s="256" t="s">
        <v>51</v>
      </c>
      <c r="D10" s="139" t="s">
        <v>52</v>
      </c>
      <c r="E10" s="139" t="s">
        <v>53</v>
      </c>
      <c r="F10" s="143"/>
      <c r="G10" s="225" t="s">
        <v>54</v>
      </c>
    </row>
    <row r="11" spans="1:7" ht="12.75">
      <c r="A11" s="253"/>
      <c r="B11" s="255"/>
      <c r="C11" s="256"/>
      <c r="D11" s="139"/>
      <c r="E11" s="139"/>
      <c r="F11" s="143"/>
      <c r="G11" s="225"/>
    </row>
    <row r="12" spans="1:7" ht="12.75" customHeight="1">
      <c r="A12" s="253">
        <v>4</v>
      </c>
      <c r="B12" s="254">
        <v>4</v>
      </c>
      <c r="C12" s="256" t="s">
        <v>55</v>
      </c>
      <c r="D12" s="139" t="s">
        <v>56</v>
      </c>
      <c r="E12" s="257" t="s">
        <v>57</v>
      </c>
      <c r="F12" s="143"/>
      <c r="G12" s="225" t="s">
        <v>58</v>
      </c>
    </row>
    <row r="13" spans="1:7" ht="12.75">
      <c r="A13" s="253"/>
      <c r="B13" s="255"/>
      <c r="C13" s="256"/>
      <c r="D13" s="139"/>
      <c r="E13" s="257"/>
      <c r="F13" s="143"/>
      <c r="G13" s="225"/>
    </row>
    <row r="14" spans="1:7" ht="12.75" customHeight="1">
      <c r="A14" s="253">
        <v>5</v>
      </c>
      <c r="B14" s="254">
        <v>5</v>
      </c>
      <c r="C14" s="256" t="s">
        <v>59</v>
      </c>
      <c r="D14" s="139" t="s">
        <v>60</v>
      </c>
      <c r="E14" s="139" t="s">
        <v>61</v>
      </c>
      <c r="F14" s="143"/>
      <c r="G14" s="225" t="s">
        <v>62</v>
      </c>
    </row>
    <row r="15" spans="1:7" ht="12.75">
      <c r="A15" s="253"/>
      <c r="B15" s="255"/>
      <c r="C15" s="256"/>
      <c r="D15" s="139"/>
      <c r="E15" s="139"/>
      <c r="F15" s="143"/>
      <c r="G15" s="225"/>
    </row>
    <row r="16" spans="1:7" ht="12.75" customHeight="1">
      <c r="A16" s="253">
        <v>6</v>
      </c>
      <c r="B16" s="254">
        <v>6</v>
      </c>
      <c r="C16" s="256" t="s">
        <v>63</v>
      </c>
      <c r="D16" s="139" t="s">
        <v>64</v>
      </c>
      <c r="E16" s="257" t="s">
        <v>65</v>
      </c>
      <c r="F16" s="143"/>
      <c r="G16" s="225" t="s">
        <v>66</v>
      </c>
    </row>
    <row r="17" spans="1:7" ht="12.75">
      <c r="A17" s="253"/>
      <c r="B17" s="255"/>
      <c r="C17" s="256"/>
      <c r="D17" s="139"/>
      <c r="E17" s="257"/>
      <c r="F17" s="143"/>
      <c r="G17" s="225"/>
    </row>
    <row r="18" spans="1:7" ht="12.75" customHeight="1">
      <c r="A18" s="253">
        <v>7</v>
      </c>
      <c r="B18" s="254">
        <v>7</v>
      </c>
      <c r="C18" s="256" t="s">
        <v>67</v>
      </c>
      <c r="D18" s="139" t="s">
        <v>68</v>
      </c>
      <c r="E18" s="139" t="s">
        <v>69</v>
      </c>
      <c r="F18" s="143"/>
      <c r="G18" s="225" t="s">
        <v>70</v>
      </c>
    </row>
    <row r="19" spans="1:7" ht="12.75">
      <c r="A19" s="253"/>
      <c r="B19" s="255"/>
      <c r="C19" s="256"/>
      <c r="D19" s="139"/>
      <c r="E19" s="139"/>
      <c r="F19" s="143"/>
      <c r="G19" s="225"/>
    </row>
    <row r="20" spans="1:7" ht="12.75" customHeight="1">
      <c r="A20" s="253">
        <v>8</v>
      </c>
      <c r="B20" s="254">
        <v>8</v>
      </c>
      <c r="C20" s="256" t="s">
        <v>71</v>
      </c>
      <c r="D20" s="139" t="s">
        <v>72</v>
      </c>
      <c r="E20" s="257" t="s">
        <v>73</v>
      </c>
      <c r="F20" s="143"/>
      <c r="G20" s="225" t="s">
        <v>140</v>
      </c>
    </row>
    <row r="21" spans="1:7" ht="12.75">
      <c r="A21" s="253"/>
      <c r="B21" s="255"/>
      <c r="C21" s="256"/>
      <c r="D21" s="139"/>
      <c r="E21" s="257"/>
      <c r="F21" s="143"/>
      <c r="G21" s="225"/>
    </row>
    <row r="22" spans="1:7" ht="12.75" customHeight="1">
      <c r="A22" s="253">
        <v>9</v>
      </c>
      <c r="B22" s="258">
        <v>9</v>
      </c>
      <c r="C22" s="256" t="s">
        <v>74</v>
      </c>
      <c r="D22" s="139" t="s">
        <v>75</v>
      </c>
      <c r="E22" s="139" t="s">
        <v>76</v>
      </c>
      <c r="F22" s="143"/>
      <c r="G22" s="225" t="s">
        <v>77</v>
      </c>
    </row>
    <row r="23" spans="1:7" ht="12.75">
      <c r="A23" s="253"/>
      <c r="B23" s="259"/>
      <c r="C23" s="256"/>
      <c r="D23" s="139"/>
      <c r="E23" s="139"/>
      <c r="F23" s="143"/>
      <c r="G23" s="225"/>
    </row>
    <row r="24" spans="1:7" ht="12.75" customHeight="1">
      <c r="A24" s="253">
        <v>10</v>
      </c>
      <c r="B24" s="254">
        <v>10</v>
      </c>
      <c r="C24" s="256" t="s">
        <v>78</v>
      </c>
      <c r="D24" s="139" t="s">
        <v>79</v>
      </c>
      <c r="E24" s="139" t="s">
        <v>80</v>
      </c>
      <c r="F24" s="143"/>
      <c r="G24" s="225" t="s">
        <v>81</v>
      </c>
    </row>
    <row r="25" spans="1:7" ht="12.75">
      <c r="A25" s="253"/>
      <c r="B25" s="255"/>
      <c r="C25" s="256"/>
      <c r="D25" s="139"/>
      <c r="E25" s="139"/>
      <c r="F25" s="143"/>
      <c r="G25" s="225"/>
    </row>
    <row r="26" spans="1:7" ht="12.75" customHeight="1">
      <c r="A26" s="253">
        <v>11</v>
      </c>
      <c r="B26" s="255">
        <v>11</v>
      </c>
      <c r="C26" s="256" t="s">
        <v>108</v>
      </c>
      <c r="D26" s="139" t="s">
        <v>82</v>
      </c>
      <c r="E26" s="139" t="s">
        <v>83</v>
      </c>
      <c r="F26" s="143"/>
      <c r="G26" s="225" t="s">
        <v>84</v>
      </c>
    </row>
    <row r="27" spans="1:7" ht="12.75">
      <c r="A27" s="253"/>
      <c r="B27" s="255"/>
      <c r="C27" s="256"/>
      <c r="D27" s="139"/>
      <c r="E27" s="139"/>
      <c r="F27" s="143"/>
      <c r="G27" s="225"/>
    </row>
    <row r="28" spans="1:7" ht="12.75" customHeight="1">
      <c r="A28" s="253">
        <v>12</v>
      </c>
      <c r="B28" s="255">
        <v>12</v>
      </c>
      <c r="C28" s="256" t="s">
        <v>85</v>
      </c>
      <c r="D28" s="139" t="s">
        <v>86</v>
      </c>
      <c r="E28" s="139" t="s">
        <v>87</v>
      </c>
      <c r="F28" s="143"/>
      <c r="G28" s="225" t="s">
        <v>88</v>
      </c>
    </row>
    <row r="29" spans="1:7" ht="12.75">
      <c r="A29" s="253"/>
      <c r="B29" s="255"/>
      <c r="C29" s="256"/>
      <c r="D29" s="139"/>
      <c r="E29" s="139"/>
      <c r="F29" s="143"/>
      <c r="G29" s="225"/>
    </row>
    <row r="30" spans="1:8" ht="12.75" customHeight="1">
      <c r="A30" s="253">
        <v>13</v>
      </c>
      <c r="B30" s="254">
        <v>13</v>
      </c>
      <c r="C30" s="256" t="s">
        <v>89</v>
      </c>
      <c r="D30" s="139" t="s">
        <v>90</v>
      </c>
      <c r="E30" s="139" t="s">
        <v>44</v>
      </c>
      <c r="F30" s="143"/>
      <c r="G30" s="225" t="s">
        <v>46</v>
      </c>
      <c r="H30" s="2"/>
    </row>
    <row r="31" spans="1:8" ht="12.75">
      <c r="A31" s="253"/>
      <c r="B31" s="255"/>
      <c r="C31" s="256"/>
      <c r="D31" s="139"/>
      <c r="E31" s="139"/>
      <c r="F31" s="143"/>
      <c r="G31" s="225"/>
      <c r="H31" s="2"/>
    </row>
    <row r="32" spans="1:8" ht="12.75" customHeight="1">
      <c r="A32" s="253">
        <v>14</v>
      </c>
      <c r="B32" s="254">
        <v>14</v>
      </c>
      <c r="C32" s="256" t="s">
        <v>91</v>
      </c>
      <c r="D32" s="139" t="s">
        <v>92</v>
      </c>
      <c r="E32" s="257" t="s">
        <v>93</v>
      </c>
      <c r="F32" s="143" t="s">
        <v>94</v>
      </c>
      <c r="G32" s="225" t="s">
        <v>95</v>
      </c>
      <c r="H32" s="2"/>
    </row>
    <row r="33" spans="1:8" ht="12.75">
      <c r="A33" s="253"/>
      <c r="B33" s="255"/>
      <c r="C33" s="256"/>
      <c r="D33" s="139"/>
      <c r="E33" s="257"/>
      <c r="F33" s="143"/>
      <c r="G33" s="225"/>
      <c r="H33" s="2"/>
    </row>
    <row r="34" spans="1:8" ht="12.75" customHeight="1">
      <c r="A34" s="253">
        <v>15</v>
      </c>
      <c r="B34" s="254">
        <v>15</v>
      </c>
      <c r="C34" s="256" t="s">
        <v>96</v>
      </c>
      <c r="D34" s="139" t="s">
        <v>97</v>
      </c>
      <c r="E34" s="139" t="s">
        <v>98</v>
      </c>
      <c r="F34" s="143" t="s">
        <v>99</v>
      </c>
      <c r="G34" s="225" t="s">
        <v>100</v>
      </c>
      <c r="H34" s="2"/>
    </row>
    <row r="35" spans="1:8" ht="12.75">
      <c r="A35" s="253"/>
      <c r="B35" s="255"/>
      <c r="C35" s="256"/>
      <c r="D35" s="139"/>
      <c r="E35" s="139"/>
      <c r="F35" s="143"/>
      <c r="G35" s="225"/>
      <c r="H35" s="2"/>
    </row>
    <row r="36" spans="1:8" ht="12.75">
      <c r="A36" s="253">
        <v>16</v>
      </c>
      <c r="B36" s="254">
        <v>16</v>
      </c>
      <c r="C36" s="256" t="s">
        <v>101</v>
      </c>
      <c r="D36" s="139" t="s">
        <v>102</v>
      </c>
      <c r="E36" s="139" t="s">
        <v>103</v>
      </c>
      <c r="F36" s="143" t="s">
        <v>104</v>
      </c>
      <c r="G36" s="225" t="s">
        <v>105</v>
      </c>
      <c r="H36" s="2"/>
    </row>
    <row r="37" spans="1:8" ht="12.75">
      <c r="A37" s="253"/>
      <c r="B37" s="255"/>
      <c r="C37" s="256"/>
      <c r="D37" s="139"/>
      <c r="E37" s="139"/>
      <c r="F37" s="143"/>
      <c r="G37" s="225"/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spans="1:8" ht="12.75">
      <c r="A46" s="260"/>
      <c r="B46" s="260"/>
      <c r="C46" s="260"/>
      <c r="D46" s="260"/>
      <c r="E46" s="260"/>
      <c r="F46" s="260"/>
      <c r="G46" s="260"/>
      <c r="H46" s="2"/>
    </row>
    <row r="47" spans="1:8" ht="12.75">
      <c r="A47" s="260"/>
      <c r="B47" s="260"/>
      <c r="C47" s="260"/>
      <c r="D47" s="260"/>
      <c r="E47" s="260"/>
      <c r="F47" s="260"/>
      <c r="G47" s="260"/>
      <c r="H47" s="2"/>
    </row>
    <row r="48" spans="1:8" ht="12.75">
      <c r="A48" s="260"/>
      <c r="B48" s="260"/>
      <c r="C48" s="260"/>
      <c r="D48" s="260"/>
      <c r="E48" s="260"/>
      <c r="F48" s="260"/>
      <c r="G48" s="261"/>
      <c r="H48" s="2"/>
    </row>
    <row r="49" spans="1:8" ht="12.75">
      <c r="A49" s="260"/>
      <c r="B49" s="260"/>
      <c r="C49" s="260"/>
      <c r="D49" s="260"/>
      <c r="E49" s="260"/>
      <c r="F49" s="260"/>
      <c r="G49" s="261"/>
      <c r="H49" s="2"/>
    </row>
    <row r="50" spans="1:8" ht="12.75">
      <c r="A50" s="260"/>
      <c r="B50" s="260"/>
      <c r="C50" s="260"/>
      <c r="D50" s="260"/>
      <c r="E50" s="260"/>
      <c r="F50" s="260"/>
      <c r="G50" s="260"/>
      <c r="H50" s="2"/>
    </row>
    <row r="51" spans="1:8" ht="12.75">
      <c r="A51" s="260"/>
      <c r="B51" s="260"/>
      <c r="C51" s="260"/>
      <c r="D51" s="260"/>
      <c r="E51" s="260"/>
      <c r="F51" s="260"/>
      <c r="G51" s="260"/>
      <c r="H51" s="2"/>
    </row>
    <row r="52" spans="1:8" ht="12.75">
      <c r="A52" s="260"/>
      <c r="B52" s="260"/>
      <c r="C52" s="260"/>
      <c r="D52" s="260"/>
      <c r="E52" s="260"/>
      <c r="F52" s="260"/>
      <c r="G52" s="261"/>
      <c r="H52" s="2"/>
    </row>
    <row r="53" spans="1:8" ht="12.75">
      <c r="A53" s="260"/>
      <c r="B53" s="260"/>
      <c r="C53" s="260"/>
      <c r="D53" s="260"/>
      <c r="E53" s="260"/>
      <c r="F53" s="260"/>
      <c r="G53" s="261"/>
      <c r="H53" s="2"/>
    </row>
    <row r="54" spans="1:8" ht="12.75">
      <c r="A54" s="260"/>
      <c r="B54" s="260"/>
      <c r="C54" s="260"/>
      <c r="D54" s="260"/>
      <c r="E54" s="260"/>
      <c r="F54" s="260"/>
      <c r="G54" s="260"/>
      <c r="H54" s="2"/>
    </row>
    <row r="55" spans="1:8" ht="12.75">
      <c r="A55" s="260"/>
      <c r="B55" s="260"/>
      <c r="C55" s="260"/>
      <c r="D55" s="260"/>
      <c r="E55" s="260"/>
      <c r="F55" s="260"/>
      <c r="G55" s="260"/>
      <c r="H55" s="2"/>
    </row>
    <row r="56" spans="1:8" ht="12.75">
      <c r="A56" s="260"/>
      <c r="B56" s="260"/>
      <c r="C56" s="260"/>
      <c r="D56" s="260"/>
      <c r="E56" s="260"/>
      <c r="F56" s="260"/>
      <c r="G56" s="261"/>
      <c r="H56" s="2"/>
    </row>
    <row r="57" spans="1:8" ht="12.75">
      <c r="A57" s="260"/>
      <c r="B57" s="260"/>
      <c r="C57" s="260"/>
      <c r="D57" s="260"/>
      <c r="E57" s="260"/>
      <c r="F57" s="260"/>
      <c r="G57" s="261"/>
      <c r="H57" s="2"/>
    </row>
    <row r="58" spans="1:8" ht="12.75">
      <c r="A58" s="260"/>
      <c r="B58" s="260"/>
      <c r="C58" s="260"/>
      <c r="D58" s="260"/>
      <c r="E58" s="260"/>
      <c r="F58" s="260"/>
      <c r="G58" s="260"/>
      <c r="H58" s="2"/>
    </row>
    <row r="59" spans="1:8" ht="12.75">
      <c r="A59" s="260"/>
      <c r="B59" s="260"/>
      <c r="C59" s="260"/>
      <c r="D59" s="260"/>
      <c r="E59" s="260"/>
      <c r="F59" s="260"/>
      <c r="G59" s="260"/>
      <c r="H59" s="2"/>
    </row>
    <row r="60" spans="1:8" ht="12.75">
      <c r="A60" s="260"/>
      <c r="B60" s="260"/>
      <c r="C60" s="260"/>
      <c r="D60" s="260"/>
      <c r="E60" s="260"/>
      <c r="F60" s="260"/>
      <c r="G60" s="261"/>
      <c r="H60" s="2"/>
    </row>
    <row r="61" spans="1:8" ht="12.75">
      <c r="A61" s="260"/>
      <c r="B61" s="260"/>
      <c r="C61" s="260"/>
      <c r="D61" s="260"/>
      <c r="E61" s="260"/>
      <c r="F61" s="260"/>
      <c r="G61" s="261"/>
      <c r="H61" s="2"/>
    </row>
    <row r="62" spans="1:8" ht="12.75">
      <c r="A62" s="260"/>
      <c r="B62" s="260"/>
      <c r="C62" s="260"/>
      <c r="D62" s="260"/>
      <c r="E62" s="260"/>
      <c r="F62" s="260"/>
      <c r="G62" s="260"/>
      <c r="H62" s="2"/>
    </row>
    <row r="63" spans="1:8" ht="12.75">
      <c r="A63" s="260"/>
      <c r="B63" s="260"/>
      <c r="C63" s="260"/>
      <c r="D63" s="260"/>
      <c r="E63" s="260"/>
      <c r="F63" s="260"/>
      <c r="G63" s="260"/>
      <c r="H63" s="2"/>
    </row>
    <row r="64" spans="1:8" ht="12.75">
      <c r="A64" s="260"/>
      <c r="B64" s="260"/>
      <c r="C64" s="260"/>
      <c r="D64" s="260"/>
      <c r="E64" s="260"/>
      <c r="F64" s="260"/>
      <c r="G64" s="261"/>
      <c r="H64" s="2"/>
    </row>
    <row r="65" spans="1:8" ht="12.75">
      <c r="A65" s="260"/>
      <c r="B65" s="260"/>
      <c r="C65" s="260"/>
      <c r="D65" s="260"/>
      <c r="E65" s="260"/>
      <c r="F65" s="260"/>
      <c r="G65" s="261"/>
      <c r="H65" s="2"/>
    </row>
    <row r="66" spans="1:8" ht="12.75">
      <c r="A66" s="260"/>
      <c r="B66" s="260"/>
      <c r="C66" s="260"/>
      <c r="D66" s="260"/>
      <c r="E66" s="260"/>
      <c r="F66" s="260"/>
      <c r="G66" s="260"/>
      <c r="H66" s="2"/>
    </row>
    <row r="67" spans="1:8" ht="12.75">
      <c r="A67" s="260"/>
      <c r="B67" s="260"/>
      <c r="C67" s="260"/>
      <c r="D67" s="260"/>
      <c r="E67" s="260"/>
      <c r="F67" s="260"/>
      <c r="G67" s="260"/>
      <c r="H67" s="2"/>
    </row>
    <row r="68" spans="1:8" ht="12.75">
      <c r="A68" s="260"/>
      <c r="B68" s="260"/>
      <c r="C68" s="260"/>
      <c r="D68" s="260"/>
      <c r="E68" s="260"/>
      <c r="F68" s="260"/>
      <c r="G68" s="261"/>
      <c r="H68" s="2"/>
    </row>
    <row r="69" spans="1:8" ht="12.75">
      <c r="A69" s="260"/>
      <c r="B69" s="260"/>
      <c r="C69" s="260"/>
      <c r="D69" s="260"/>
      <c r="E69" s="260"/>
      <c r="F69" s="260"/>
      <c r="G69" s="261"/>
      <c r="H69" s="2"/>
    </row>
    <row r="70" spans="1:8" ht="12.75">
      <c r="A70" s="260"/>
      <c r="B70" s="260"/>
      <c r="C70" s="260"/>
      <c r="D70" s="260"/>
      <c r="E70" s="260"/>
      <c r="F70" s="260"/>
      <c r="G70" s="260"/>
      <c r="H70" s="2"/>
    </row>
    <row r="71" spans="1:8" ht="12.75">
      <c r="A71" s="260"/>
      <c r="B71" s="260"/>
      <c r="C71" s="260"/>
      <c r="D71" s="260"/>
      <c r="E71" s="260"/>
      <c r="F71" s="260"/>
      <c r="G71" s="260"/>
      <c r="H71" s="2"/>
    </row>
    <row r="72" spans="1:8" ht="12.75">
      <c r="A72" s="260"/>
      <c r="B72" s="260"/>
      <c r="C72" s="260"/>
      <c r="D72" s="260"/>
      <c r="E72" s="260"/>
      <c r="F72" s="260"/>
      <c r="G72" s="261"/>
      <c r="H72" s="2"/>
    </row>
    <row r="73" spans="1:8" ht="12.75">
      <c r="A73" s="260"/>
      <c r="B73" s="260"/>
      <c r="C73" s="260"/>
      <c r="D73" s="260"/>
      <c r="E73" s="260"/>
      <c r="F73" s="260"/>
      <c r="G73" s="261"/>
      <c r="H73" s="2"/>
    </row>
    <row r="74" spans="1:8" ht="12.75">
      <c r="A74" s="260"/>
      <c r="B74" s="260"/>
      <c r="C74" s="260"/>
      <c r="D74" s="260"/>
      <c r="E74" s="260"/>
      <c r="F74" s="260"/>
      <c r="G74" s="260"/>
      <c r="H74" s="2"/>
    </row>
    <row r="75" spans="1:8" ht="12.75">
      <c r="A75" s="260"/>
      <c r="B75" s="260"/>
      <c r="C75" s="260"/>
      <c r="D75" s="260"/>
      <c r="E75" s="260"/>
      <c r="F75" s="260"/>
      <c r="G75" s="260"/>
      <c r="H75" s="2"/>
    </row>
    <row r="76" spans="1:8" ht="12.75">
      <c r="A76" s="260"/>
      <c r="B76" s="260"/>
      <c r="C76" s="260"/>
      <c r="D76" s="260"/>
      <c r="E76" s="260"/>
      <c r="F76" s="260"/>
      <c r="G76" s="261"/>
      <c r="H76" s="2"/>
    </row>
    <row r="77" spans="1:8" ht="12.75">
      <c r="A77" s="260"/>
      <c r="B77" s="260"/>
      <c r="C77" s="260"/>
      <c r="D77" s="260"/>
      <c r="E77" s="260"/>
      <c r="F77" s="260"/>
      <c r="G77" s="261"/>
      <c r="H77" s="2"/>
    </row>
    <row r="78" spans="1:8" ht="12.75">
      <c r="A78" s="260"/>
      <c r="B78" s="260"/>
      <c r="C78" s="260"/>
      <c r="D78" s="260"/>
      <c r="E78" s="260"/>
      <c r="F78" s="260"/>
      <c r="G78" s="260"/>
      <c r="H78" s="2"/>
    </row>
    <row r="79" spans="1:8" ht="12.75">
      <c r="A79" s="260"/>
      <c r="B79" s="260"/>
      <c r="C79" s="260"/>
      <c r="D79" s="260"/>
      <c r="E79" s="260"/>
      <c r="F79" s="260"/>
      <c r="G79" s="260"/>
      <c r="H79" s="2"/>
    </row>
    <row r="80" spans="1:8" ht="12.75">
      <c r="A80" s="260"/>
      <c r="B80" s="260"/>
      <c r="C80" s="260"/>
      <c r="D80" s="260"/>
      <c r="E80" s="260"/>
      <c r="F80" s="260"/>
      <c r="G80" s="261"/>
      <c r="H80" s="2"/>
    </row>
    <row r="81" spans="1:8" ht="12.75">
      <c r="A81" s="260"/>
      <c r="B81" s="260"/>
      <c r="C81" s="260"/>
      <c r="D81" s="260"/>
      <c r="E81" s="260"/>
      <c r="F81" s="260"/>
      <c r="G81" s="261"/>
      <c r="H81" s="2"/>
    </row>
    <row r="82" spans="1:8" ht="12.75">
      <c r="A82" s="260"/>
      <c r="B82" s="260"/>
      <c r="C82" s="260"/>
      <c r="D82" s="260"/>
      <c r="E82" s="260"/>
      <c r="F82" s="260"/>
      <c r="G82" s="260"/>
      <c r="H82" s="2"/>
    </row>
    <row r="83" spans="1:8" ht="12.75">
      <c r="A83" s="260"/>
      <c r="B83" s="260"/>
      <c r="C83" s="260"/>
      <c r="D83" s="260"/>
      <c r="E83" s="260"/>
      <c r="F83" s="260"/>
      <c r="G83" s="260"/>
      <c r="H83" s="2"/>
    </row>
    <row r="84" spans="1:8" ht="12.75">
      <c r="A84" s="260"/>
      <c r="B84" s="260"/>
      <c r="C84" s="260"/>
      <c r="D84" s="260"/>
      <c r="E84" s="260"/>
      <c r="F84" s="260"/>
      <c r="G84" s="261"/>
      <c r="H84" s="2"/>
    </row>
    <row r="85" spans="1:8" ht="12.75">
      <c r="A85" s="260"/>
      <c r="B85" s="260"/>
      <c r="C85" s="260"/>
      <c r="D85" s="260"/>
      <c r="E85" s="260"/>
      <c r="F85" s="260"/>
      <c r="G85" s="261"/>
      <c r="H85" s="2"/>
    </row>
    <row r="86" spans="1:8" ht="12.75">
      <c r="A86" s="260"/>
      <c r="B86" s="260"/>
      <c r="C86" s="260"/>
      <c r="D86" s="260"/>
      <c r="E86" s="260"/>
      <c r="F86" s="260"/>
      <c r="G86" s="260"/>
      <c r="H86" s="2"/>
    </row>
    <row r="87" spans="1:8" ht="12.75">
      <c r="A87" s="260"/>
      <c r="B87" s="260"/>
      <c r="C87" s="260"/>
      <c r="D87" s="260"/>
      <c r="E87" s="260"/>
      <c r="F87" s="260"/>
      <c r="G87" s="260"/>
      <c r="H87" s="2"/>
    </row>
    <row r="88" spans="1:8" ht="12.75">
      <c r="A88" s="260"/>
      <c r="B88" s="260"/>
      <c r="C88" s="260"/>
      <c r="D88" s="260"/>
      <c r="E88" s="260"/>
      <c r="F88" s="260"/>
      <c r="G88" s="261"/>
      <c r="H88" s="2"/>
    </row>
    <row r="89" spans="1:8" ht="12.75">
      <c r="A89" s="260"/>
      <c r="B89" s="260"/>
      <c r="C89" s="260"/>
      <c r="D89" s="260"/>
      <c r="E89" s="260"/>
      <c r="F89" s="260"/>
      <c r="G89" s="261"/>
      <c r="H89" s="2"/>
    </row>
    <row r="90" spans="1:8" ht="12.75">
      <c r="A90" s="260"/>
      <c r="B90" s="260"/>
      <c r="C90" s="260"/>
      <c r="D90" s="260"/>
      <c r="E90" s="260"/>
      <c r="F90" s="260"/>
      <c r="G90" s="260"/>
      <c r="H90" s="2"/>
    </row>
    <row r="91" spans="1:8" ht="12.75">
      <c r="A91" s="260"/>
      <c r="B91" s="260"/>
      <c r="C91" s="260"/>
      <c r="D91" s="260"/>
      <c r="E91" s="260"/>
      <c r="F91" s="260"/>
      <c r="G91" s="260"/>
      <c r="H91" s="2"/>
    </row>
    <row r="92" spans="1:8" ht="12.75">
      <c r="A92" s="260"/>
      <c r="B92" s="260"/>
      <c r="C92" s="260"/>
      <c r="D92" s="260"/>
      <c r="E92" s="260"/>
      <c r="F92" s="260"/>
      <c r="G92" s="261"/>
      <c r="H92" s="2"/>
    </row>
    <row r="93" spans="1:8" ht="12.75">
      <c r="A93" s="260"/>
      <c r="B93" s="260"/>
      <c r="C93" s="260"/>
      <c r="D93" s="260"/>
      <c r="E93" s="260"/>
      <c r="F93" s="260"/>
      <c r="G93" s="261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</sheetData>
  <mergeCells count="289">
    <mergeCell ref="A2:G2"/>
    <mergeCell ref="E92:E93"/>
    <mergeCell ref="F92:F93"/>
    <mergeCell ref="G92:G93"/>
    <mergeCell ref="C90:C91"/>
    <mergeCell ref="D90:D91"/>
    <mergeCell ref="E90:E91"/>
    <mergeCell ref="F90:F91"/>
    <mergeCell ref="G90:G91"/>
    <mergeCell ref="A88:A89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G84:G85"/>
    <mergeCell ref="B88:B89"/>
    <mergeCell ref="C88:C89"/>
    <mergeCell ref="D88:D89"/>
    <mergeCell ref="E84:E85"/>
    <mergeCell ref="E86:E87"/>
    <mergeCell ref="F86:F87"/>
    <mergeCell ref="G86:G87"/>
    <mergeCell ref="C86:C87"/>
    <mergeCell ref="D86:D87"/>
    <mergeCell ref="A84:A85"/>
    <mergeCell ref="B84:B85"/>
    <mergeCell ref="A86:A87"/>
    <mergeCell ref="B86:B87"/>
    <mergeCell ref="F84:F85"/>
    <mergeCell ref="C84:C85"/>
    <mergeCell ref="E80:E81"/>
    <mergeCell ref="F80:F81"/>
    <mergeCell ref="C80:C81"/>
    <mergeCell ref="D80:D81"/>
    <mergeCell ref="D84:D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A46:A47"/>
    <mergeCell ref="B46:B47"/>
    <mergeCell ref="C46:C47"/>
    <mergeCell ref="D46:D47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G36:G37"/>
    <mergeCell ref="A36:A37"/>
    <mergeCell ref="B36:B37"/>
    <mergeCell ref="C36:C37"/>
    <mergeCell ref="D36:D37"/>
    <mergeCell ref="E36:E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2013-06-19T12:02:03Z</cp:lastPrinted>
  <dcterms:created xsi:type="dcterms:W3CDTF">1996-10-08T23:32:33Z</dcterms:created>
  <dcterms:modified xsi:type="dcterms:W3CDTF">2013-06-19T12:14:32Z</dcterms:modified>
  <cp:category/>
  <cp:version/>
  <cp:contentType/>
  <cp:contentStatus/>
</cp:coreProperties>
</file>