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<sst xmlns="http://schemas.openxmlformats.org/spreadsheetml/2006/main" count="199" uniqueCount="82">
  <si>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</si>
  <si>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</si>
  <si>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</si>
  <si>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</si>
  <si>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</si>
  <si>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</si>
  <si>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</si>
  <si>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</si>
  <si>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</si>
  <si>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</si>
  <si>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</si>
  <si>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</si>
  <si>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</si>
  <si>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</si>
  <si>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</si>
  <si>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</si>
  <si>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</si>
  <si>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</si>
  <si>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</si>
  <si>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</si>
  <si>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</si>
  <si>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</si>
  <si>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</si>
  <si>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</si>
  <si>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</si>
  <si>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</si>
  <si>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</si>
  <si>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</si>
  <si>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</si>
  <si>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</si>
  <si>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</si>
  <si>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</si>
  <si>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</si>
  <si>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</si>
  <si>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</si>
  <si>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</si>
  <si>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</si>
  <si>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</si>
  <si>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</si>
  <si>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</si>
  <si>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</si>
  <si>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</si>
  <si>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11.</t>
  </si>
  <si>
    <t>12.</t>
  </si>
  <si>
    <t>13.</t>
  </si>
  <si>
    <t>14.</t>
  </si>
  <si>
    <t>15.</t>
  </si>
  <si>
    <t>16.</t>
  </si>
  <si>
    <t>Pool A1</t>
  </si>
  <si>
    <t>Pool A2</t>
  </si>
  <si>
    <t>Pool B1</t>
  </si>
  <si>
    <t>Pool B2</t>
  </si>
  <si>
    <t>PROTOKOL of competitions</t>
  </si>
  <si>
    <t>BORISKIN SERGEY</t>
  </si>
  <si>
    <t>1987 msic</t>
  </si>
  <si>
    <t>RUS</t>
  </si>
  <si>
    <t>SAFARBAYOV Vasif</t>
  </si>
  <si>
    <t>1985 ms</t>
  </si>
  <si>
    <t>AZE</t>
  </si>
  <si>
    <t>MIKHALCHENKO ROMAN</t>
  </si>
  <si>
    <t>BUGHADZE ONIZE</t>
  </si>
  <si>
    <t>GEO</t>
  </si>
  <si>
    <t>USENOV EDIL</t>
  </si>
  <si>
    <t>1981 msic</t>
  </si>
  <si>
    <t>KAZ</t>
  </si>
  <si>
    <t>SOBAL Aleksey</t>
  </si>
  <si>
    <t>1992 kms</t>
  </si>
  <si>
    <t>BLR</t>
  </si>
  <si>
    <t>UMUDALIYEV Ayaz</t>
  </si>
  <si>
    <t>1978 kms</t>
  </si>
  <si>
    <t>JAFARLI Elshan</t>
  </si>
  <si>
    <t>1990 kms</t>
  </si>
  <si>
    <t>BEKBALAEV AYBEK</t>
  </si>
  <si>
    <t>KGZ</t>
  </si>
  <si>
    <t>POSTICA GRIGORE</t>
  </si>
  <si>
    <t>MDA</t>
  </si>
  <si>
    <t>Weight category &gt;100 кg.</t>
  </si>
  <si>
    <t>NAGORSKI  BARTOLOMIEJ</t>
  </si>
  <si>
    <t>POL</t>
  </si>
  <si>
    <t>5-8</t>
  </si>
  <si>
    <t>9-11</t>
  </si>
  <si>
    <t>Стенников М.Г.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</si>
</sst>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2"/>
      <color indexed="9"/>
      <name val="Arial Narrow"/>
      <family val="2"/>
    </font>
    <font>
      <b/>
      <sz val="10"/>
      <color indexed="12"/>
      <name val="Arial"/>
      <family val="2"/>
    </font>
    <font>
      <sz val="11"/>
      <name val="Arial Narrow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sz val="12"/>
      <color theme="0"/>
      <name val="Arial"/>
      <family val="2"/>
    </font>
    <font>
      <sz val="11"/>
      <color theme="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12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>
        <color indexed="12"/>
      </right>
      <top style="medium">
        <color indexed="12"/>
      </top>
      <bottom/>
    </border>
    <border>
      <left style="medium"/>
      <right style="medium">
        <color indexed="12"/>
      </right>
      <top/>
      <bottom style="medium">
        <color indexed="12"/>
      </bottom>
    </border>
    <border>
      <left style="medium"/>
      <right style="medium">
        <color indexed="10"/>
      </right>
      <top style="medium">
        <color indexed="10"/>
      </top>
      <bottom/>
    </border>
    <border>
      <left style="medium"/>
      <right style="medium">
        <color indexed="10"/>
      </right>
      <top/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/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6" fillId="0" borderId="17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4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0" xfId="42" applyFont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8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2" fillId="0" borderId="0" xfId="42" applyFont="1" applyBorder="1" applyAlignment="1" applyProtection="1">
      <alignment horizontal="left" vertical="center"/>
      <protection/>
    </xf>
    <xf numFmtId="0" fontId="5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2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24" xfId="0" applyFont="1" applyBorder="1" applyAlignment="1">
      <alignment horizontal="center" vertical="center" wrapText="1"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6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1" fillId="0" borderId="0" xfId="42" applyFont="1" applyAlignment="1" applyProtection="1">
      <alignment/>
      <protection/>
    </xf>
    <xf numFmtId="0" fontId="28" fillId="0" borderId="0" xfId="0" applyFont="1" applyAlignment="1">
      <alignment/>
    </xf>
    <xf numFmtId="0" fontId="7" fillId="0" borderId="0" xfId="42" applyFont="1" applyAlignment="1" applyProtection="1">
      <alignment horizontal="left" vertical="center"/>
      <protection/>
    </xf>
    <xf numFmtId="0" fontId="31" fillId="0" borderId="0" xfId="0" applyFont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11" fillId="0" borderId="0" xfId="42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17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6" fillId="0" borderId="26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6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left" vertical="center" wrapText="1"/>
      <protection/>
    </xf>
    <xf numFmtId="0" fontId="8" fillId="0" borderId="30" xfId="0" applyFont="1" applyBorder="1" applyAlignment="1">
      <alignment horizontal="left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24" fillId="0" borderId="31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left" vertical="center" wrapText="1"/>
      <protection/>
    </xf>
    <xf numFmtId="0" fontId="8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1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" fillId="0" borderId="33" xfId="42" applyFont="1" applyBorder="1" applyAlignment="1" applyProtection="1">
      <alignment horizontal="center" vertical="center" wrapText="1"/>
      <protection/>
    </xf>
    <xf numFmtId="49" fontId="11" fillId="0" borderId="0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9" fontId="19" fillId="0" borderId="43" xfId="43" applyNumberFormat="1" applyFont="1" applyBorder="1" applyAlignment="1">
      <alignment horizontal="center" vertical="center" wrapText="1"/>
    </xf>
    <xf numFmtId="0" fontId="19" fillId="0" borderId="44" xfId="43" applyNumberFormat="1" applyFont="1" applyBorder="1" applyAlignment="1">
      <alignment horizontal="center" vertical="center" wrapText="1"/>
    </xf>
    <xf numFmtId="164" fontId="19" fillId="0" borderId="45" xfId="43" applyFont="1" applyBorder="1" applyAlignment="1">
      <alignment horizontal="center" vertical="center" wrapText="1"/>
    </xf>
    <xf numFmtId="164" fontId="19" fillId="0" borderId="46" xfId="43" applyFont="1" applyBorder="1" applyAlignment="1">
      <alignment horizontal="center" vertical="center" wrapText="1"/>
    </xf>
    <xf numFmtId="164" fontId="19" fillId="0" borderId="22" xfId="43" applyFont="1" applyBorder="1" applyAlignment="1">
      <alignment horizontal="center" vertical="center" wrapText="1"/>
    </xf>
    <xf numFmtId="164" fontId="19" fillId="0" borderId="47" xfId="43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164" fontId="20" fillId="34" borderId="48" xfId="43" applyFont="1" applyFill="1" applyBorder="1" applyAlignment="1">
      <alignment horizontal="center" vertical="center" wrapText="1"/>
    </xf>
    <xf numFmtId="164" fontId="20" fillId="34" borderId="47" xfId="43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19" fillId="0" borderId="10" xfId="43" applyFont="1" applyBorder="1" applyAlignment="1">
      <alignment horizontal="center" vertical="center" wrapText="1"/>
    </xf>
    <xf numFmtId="164" fontId="20" fillId="35" borderId="22" xfId="43" applyFont="1" applyFill="1" applyBorder="1" applyAlignment="1">
      <alignment horizontal="center" vertical="center" wrapText="1"/>
    </xf>
    <xf numFmtId="164" fontId="20" fillId="35" borderId="47" xfId="43" applyFont="1" applyFill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16" fillId="0" borderId="0" xfId="42" applyFont="1" applyBorder="1" applyAlignment="1" applyProtection="1">
      <alignment horizontal="center" vertical="center" wrapText="1"/>
      <protection/>
    </xf>
    <xf numFmtId="0" fontId="4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7" fillId="0" borderId="52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0" fontId="33" fillId="0" borderId="54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0" fontId="13" fillId="36" borderId="30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left" vertical="center" wrapText="1"/>
    </xf>
    <xf numFmtId="0" fontId="2" fillId="36" borderId="29" xfId="0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48" xfId="42" applyFont="1" applyBorder="1" applyAlignment="1" applyProtection="1">
      <alignment horizontal="center" vertical="center" wrapText="1"/>
      <protection/>
    </xf>
    <xf numFmtId="0" fontId="7" fillId="0" borderId="4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7" fillId="0" borderId="48" xfId="42" applyFont="1" applyBorder="1" applyAlignment="1" applyProtection="1">
      <alignment horizontal="left" vertical="center" wrapText="1"/>
      <protection/>
    </xf>
    <xf numFmtId="0" fontId="77" fillId="0" borderId="47" xfId="0" applyFont="1" applyBorder="1" applyAlignment="1">
      <alignment horizontal="left" vertical="center" wrapText="1"/>
    </xf>
    <xf numFmtId="0" fontId="77" fillId="0" borderId="48" xfId="42" applyFont="1" applyBorder="1" applyAlignment="1" applyProtection="1">
      <alignment horizontal="center" vertical="center" wrapText="1"/>
      <protection/>
    </xf>
    <xf numFmtId="0" fontId="77" fillId="0" borderId="47" xfId="0" applyFont="1" applyBorder="1" applyAlignment="1">
      <alignment horizontal="center" vertical="center" wrapText="1"/>
    </xf>
    <xf numFmtId="0" fontId="7" fillId="0" borderId="22" xfId="42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7" fillId="0" borderId="22" xfId="42" applyFont="1" applyBorder="1" applyAlignment="1" applyProtection="1">
      <alignment horizontal="left" vertical="center" wrapText="1"/>
      <protection/>
    </xf>
    <xf numFmtId="0" fontId="7" fillId="0" borderId="23" xfId="0" applyFont="1" applyBorder="1" applyAlignment="1">
      <alignment horizontal="left" vertical="center" wrapText="1"/>
    </xf>
    <xf numFmtId="0" fontId="7" fillId="0" borderId="13" xfId="42" applyFont="1" applyBorder="1" applyAlignment="1" applyProtection="1">
      <alignment horizontal="center" vertical="center" wrapText="1"/>
      <protection/>
    </xf>
    <xf numFmtId="0" fontId="7" fillId="0" borderId="48" xfId="42" applyFont="1" applyBorder="1" applyAlignment="1" applyProtection="1">
      <alignment horizontal="left" vertical="center" wrapText="1"/>
      <protection/>
    </xf>
    <xf numFmtId="0" fontId="7" fillId="0" borderId="47" xfId="0" applyFont="1" applyBorder="1" applyAlignment="1">
      <alignment horizontal="left" vertical="center" wrapText="1"/>
    </xf>
    <xf numFmtId="0" fontId="78" fillId="0" borderId="60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1" fillId="0" borderId="0" xfId="42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27" fillId="0" borderId="6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26" fillId="34" borderId="24" xfId="0" applyFont="1" applyFill="1" applyBorder="1" applyAlignment="1">
      <alignment horizontal="center" vertical="center"/>
    </xf>
    <xf numFmtId="0" fontId="26" fillId="34" borderId="64" xfId="0" applyFont="1" applyFill="1" applyBorder="1" applyAlignment="1">
      <alignment horizontal="center" vertical="center"/>
    </xf>
    <xf numFmtId="0" fontId="26" fillId="34" borderId="65" xfId="0" applyFont="1" applyFill="1" applyBorder="1" applyAlignment="1">
      <alignment horizontal="center" vertical="center"/>
    </xf>
    <xf numFmtId="0" fontId="25" fillId="0" borderId="66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6" fillId="37" borderId="24" xfId="0" applyFont="1" applyFill="1" applyBorder="1" applyAlignment="1">
      <alignment horizontal="center" vertical="center"/>
    </xf>
    <xf numFmtId="0" fontId="26" fillId="37" borderId="64" xfId="0" applyFont="1" applyFill="1" applyBorder="1" applyAlignment="1">
      <alignment horizontal="center" vertical="center"/>
    </xf>
    <xf numFmtId="0" fontId="26" fillId="37" borderId="65" xfId="0" applyFont="1" applyFill="1" applyBorder="1" applyAlignment="1">
      <alignment horizontal="center" vertical="center"/>
    </xf>
    <xf numFmtId="0" fontId="14" fillId="38" borderId="67" xfId="42" applyFont="1" applyFill="1" applyBorder="1" applyAlignment="1" applyProtection="1">
      <alignment horizontal="center" vertical="center" wrapText="1"/>
      <protection/>
    </xf>
    <xf numFmtId="0" fontId="14" fillId="38" borderId="19" xfId="42" applyFont="1" applyFill="1" applyBorder="1" applyAlignment="1" applyProtection="1">
      <alignment horizontal="center" vertical="center" wrapText="1"/>
      <protection/>
    </xf>
    <xf numFmtId="0" fontId="14" fillId="38" borderId="68" xfId="42" applyFont="1" applyFill="1" applyBorder="1" applyAlignment="1" applyProtection="1">
      <alignment horizontal="center" vertical="center" wrapText="1"/>
      <protection/>
    </xf>
    <xf numFmtId="0" fontId="0" fillId="0" borderId="61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6" fillId="35" borderId="24" xfId="0" applyFont="1" applyFill="1" applyBorder="1" applyAlignment="1">
      <alignment horizontal="center" vertical="center"/>
    </xf>
    <xf numFmtId="0" fontId="26" fillId="35" borderId="64" xfId="0" applyFont="1" applyFill="1" applyBorder="1" applyAlignment="1">
      <alignment horizontal="center" vertical="center"/>
    </xf>
    <xf numFmtId="0" fontId="26" fillId="35" borderId="65" xfId="0" applyFont="1" applyFill="1" applyBorder="1" applyAlignment="1">
      <alignment horizontal="center" vertical="center"/>
    </xf>
    <xf numFmtId="0" fontId="30" fillId="34" borderId="0" xfId="42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9" fillId="0" borderId="69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 wrapText="1"/>
    </xf>
    <xf numFmtId="0" fontId="34" fillId="0" borderId="69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80" fillId="0" borderId="60" xfId="0" applyFont="1" applyFill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0" fontId="3" fillId="0" borderId="76" xfId="0" applyNumberFormat="1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49" fontId="3" fillId="0" borderId="78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0" fontId="80" fillId="0" borderId="78" xfId="0" applyFont="1" applyFill="1" applyBorder="1" applyAlignment="1">
      <alignment horizontal="center" vertical="center" wrapText="1"/>
    </xf>
    <xf numFmtId="0" fontId="80" fillId="0" borderId="44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0" fontId="80" fillId="0" borderId="4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81" fillId="0" borderId="69" xfId="0" applyFont="1" applyFill="1" applyBorder="1" applyAlignment="1">
      <alignment horizontal="left" vertical="center" wrapText="1"/>
    </xf>
    <xf numFmtId="0" fontId="81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77" fillId="0" borderId="78" xfId="0" applyFont="1" applyFill="1" applyBorder="1" applyAlignment="1">
      <alignment horizontal="center" vertical="center" wrapText="1"/>
    </xf>
    <xf numFmtId="0" fontId="77" fillId="0" borderId="4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/>
    </xf>
    <xf numFmtId="0" fontId="30" fillId="35" borderId="43" xfId="0" applyFont="1" applyFill="1" applyBorder="1" applyAlignment="1">
      <alignment horizontal="center" vertical="center" wrapText="1"/>
    </xf>
    <xf numFmtId="0" fontId="30" fillId="35" borderId="6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 textRotation="90"/>
    </xf>
    <xf numFmtId="0" fontId="30" fillId="34" borderId="60" xfId="0" applyFont="1" applyFill="1" applyBorder="1" applyAlignment="1">
      <alignment horizontal="center" vertical="center" wrapText="1"/>
    </xf>
    <xf numFmtId="0" fontId="30" fillId="34" borderId="44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29" fillId="0" borderId="67" xfId="42" applyNumberFormat="1" applyFont="1" applyFill="1" applyBorder="1" applyAlignment="1" applyProtection="1">
      <alignment horizontal="center" vertical="center" wrapText="1"/>
      <protection/>
    </xf>
    <xf numFmtId="0" fontId="29" fillId="0" borderId="19" xfId="42" applyNumberFormat="1" applyFont="1" applyFill="1" applyBorder="1" applyAlignment="1" applyProtection="1">
      <alignment horizontal="center" vertical="center" wrapText="1"/>
      <protection/>
    </xf>
    <xf numFmtId="0" fontId="29" fillId="0" borderId="68" xfId="42" applyNumberFormat="1" applyFont="1" applyFill="1" applyBorder="1" applyAlignment="1" applyProtection="1">
      <alignment horizontal="center" vertical="center" wrapText="1"/>
      <protection/>
    </xf>
    <xf numFmtId="0" fontId="2" fillId="0" borderId="67" xfId="42" applyNumberFormat="1" applyFont="1" applyBorder="1" applyAlignment="1" applyProtection="1">
      <alignment horizontal="center" vertical="center" wrapText="1"/>
      <protection/>
    </xf>
    <xf numFmtId="0" fontId="2" fillId="0" borderId="19" xfId="42" applyNumberFormat="1" applyFont="1" applyBorder="1" applyAlignment="1" applyProtection="1">
      <alignment horizontal="center" vertical="center" wrapText="1"/>
      <protection/>
    </xf>
    <xf numFmtId="0" fontId="2" fillId="0" borderId="68" xfId="42" applyNumberFormat="1" applyFont="1" applyBorder="1" applyAlignment="1" applyProtection="1">
      <alignment horizontal="center" vertical="center" wrapText="1"/>
      <protection/>
    </xf>
    <xf numFmtId="0" fontId="4" fillId="33" borderId="6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center" vertical="center" wrapText="1"/>
    </xf>
    <xf numFmtId="0" fontId="6" fillId="39" borderId="67" xfId="42" applyNumberFormat="1" applyFont="1" applyFill="1" applyBorder="1" applyAlignment="1" applyProtection="1">
      <alignment horizontal="center" vertical="center" wrapText="1"/>
      <protection/>
    </xf>
    <xf numFmtId="0" fontId="6" fillId="39" borderId="19" xfId="42" applyNumberFormat="1" applyFont="1" applyFill="1" applyBorder="1" applyAlignment="1" applyProtection="1">
      <alignment horizontal="center" vertical="center" wrapText="1"/>
      <protection/>
    </xf>
    <xf numFmtId="0" fontId="6" fillId="39" borderId="68" xfId="42" applyNumberFormat="1" applyFont="1" applyFill="1" applyBorder="1" applyAlignment="1" applyProtection="1">
      <alignment horizontal="center" vertical="center" wrapText="1"/>
      <protection/>
    </xf>
    <xf numFmtId="0" fontId="7" fillId="0" borderId="80" xfId="0" applyFont="1" applyFill="1" applyBorder="1" applyAlignment="1">
      <alignment horizontal="center" vertical="center" wrapText="1"/>
    </xf>
    <xf numFmtId="0" fontId="82" fillId="0" borderId="69" xfId="0" applyFont="1" applyFill="1" applyBorder="1" applyAlignment="1">
      <alignment horizontal="left" vertical="center" wrapText="1"/>
    </xf>
    <xf numFmtId="0" fontId="82" fillId="0" borderId="12" xfId="0" applyFont="1" applyFill="1" applyBorder="1" applyAlignment="1">
      <alignment horizontal="left" vertical="center" wrapText="1"/>
    </xf>
    <xf numFmtId="0" fontId="3" fillId="38" borderId="60" xfId="0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0" fontId="3" fillId="40" borderId="60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5345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5440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1440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154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628650</xdr:colOff>
      <xdr:row>3</xdr:row>
      <xdr:rowOff>152400</xdr:rowOff>
    </xdr:to>
    <xdr:sp>
      <xdr:nvSpPr>
        <xdr:cNvPr id="6" name="AutoShape 88"/>
        <xdr:cNvSpPr>
          <a:spLocks/>
        </xdr:cNvSpPr>
      </xdr:nvSpPr>
      <xdr:spPr>
        <a:xfrm>
          <a:off x="4591050" y="11715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7" name="Group 96"/>
        <xdr:cNvGrpSpPr>
          <a:grpSpLocks/>
        </xdr:cNvGrpSpPr>
      </xdr:nvGrpSpPr>
      <xdr:grpSpPr>
        <a:xfrm>
          <a:off x="66675" y="6667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8" name="Group 92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9" name="Picture 93" descr="фед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94" descr="fias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1" name="Picture 95" descr="Untitled-2 cop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61;&#1072;&#1088;&#1083;&#1072;&#1084;&#1087;&#1080;&#1077;&#1074;&#1072;%202012%20&#1052;&#1086;&#1089;&#1082;&#1074;&#1072;\&#1084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Mart  22 -25.2013     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42"/>
  <sheetViews>
    <sheetView zoomScalePageLayoutView="0" workbookViewId="0" topLeftCell="A33">
      <selection activeCell="D57" sqref="D57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84" t="s">
        <v>26</v>
      </c>
      <c r="C1" s="184"/>
      <c r="D1" s="184"/>
      <c r="E1" s="184"/>
      <c r="F1" s="184"/>
      <c r="G1" s="184"/>
      <c r="H1" s="184"/>
      <c r="I1" s="184"/>
      <c r="J1" s="69"/>
      <c r="K1" s="184" t="s">
        <v>26</v>
      </c>
      <c r="L1" s="184"/>
      <c r="M1" s="184"/>
      <c r="N1" s="184"/>
      <c r="O1" s="184"/>
      <c r="P1" s="184"/>
      <c r="Q1" s="184"/>
      <c r="R1" s="184"/>
    </row>
    <row r="2" spans="2:18" ht="15.75">
      <c r="B2" s="158" t="str">
        <f>'пр.взв.'!A4</f>
        <v>Weight category &gt;100 кg.</v>
      </c>
      <c r="C2" s="159"/>
      <c r="D2" s="159"/>
      <c r="E2" s="159"/>
      <c r="F2" s="159"/>
      <c r="G2" s="159"/>
      <c r="H2" s="159"/>
      <c r="I2" s="159"/>
      <c r="J2" s="70"/>
      <c r="K2" s="158" t="str">
        <f>B2</f>
        <v>Weight category &gt;100 кg.</v>
      </c>
      <c r="L2" s="159"/>
      <c r="M2" s="159"/>
      <c r="N2" s="159"/>
      <c r="O2" s="159"/>
      <c r="P2" s="159"/>
      <c r="Q2" s="159"/>
      <c r="R2" s="159"/>
    </row>
    <row r="3" spans="2:18" ht="16.5" thickBot="1">
      <c r="B3" s="71" t="s">
        <v>21</v>
      </c>
      <c r="C3" s="72" t="s">
        <v>32</v>
      </c>
      <c r="D3" s="73" t="s">
        <v>29</v>
      </c>
      <c r="E3" s="74"/>
      <c r="F3" s="71"/>
      <c r="G3" s="74"/>
      <c r="H3" s="74"/>
      <c r="I3" s="74"/>
      <c r="J3" s="74"/>
      <c r="K3" s="71" t="s">
        <v>28</v>
      </c>
      <c r="L3" s="72" t="s">
        <v>32</v>
      </c>
      <c r="M3" s="73" t="s">
        <v>29</v>
      </c>
      <c r="N3" s="74"/>
      <c r="O3" s="71"/>
      <c r="P3" s="74"/>
      <c r="Q3" s="74"/>
      <c r="R3" s="74"/>
    </row>
    <row r="4" spans="1:18" ht="12.75" customHeight="1">
      <c r="A4" s="125" t="s">
        <v>30</v>
      </c>
      <c r="B4" s="180" t="s">
        <v>4</v>
      </c>
      <c r="C4" s="163" t="s">
        <v>5</v>
      </c>
      <c r="D4" s="163" t="s">
        <v>6</v>
      </c>
      <c r="E4" s="163" t="s">
        <v>13</v>
      </c>
      <c r="F4" s="152" t="s">
        <v>14</v>
      </c>
      <c r="G4" s="148" t="s">
        <v>16</v>
      </c>
      <c r="H4" s="150" t="s">
        <v>17</v>
      </c>
      <c r="I4" s="155" t="s">
        <v>15</v>
      </c>
      <c r="J4" s="125" t="s">
        <v>30</v>
      </c>
      <c r="K4" s="185" t="s">
        <v>4</v>
      </c>
      <c r="L4" s="163" t="s">
        <v>5</v>
      </c>
      <c r="M4" s="163" t="s">
        <v>6</v>
      </c>
      <c r="N4" s="163" t="s">
        <v>13</v>
      </c>
      <c r="O4" s="152" t="s">
        <v>14</v>
      </c>
      <c r="P4" s="148" t="s">
        <v>16</v>
      </c>
      <c r="Q4" s="150" t="s">
        <v>17</v>
      </c>
      <c r="R4" s="155" t="s">
        <v>15</v>
      </c>
    </row>
    <row r="5" spans="1:18" ht="13.5" customHeight="1" thickBot="1">
      <c r="A5" s="126"/>
      <c r="B5" s="181" t="s">
        <v>4</v>
      </c>
      <c r="C5" s="153" t="s">
        <v>5</v>
      </c>
      <c r="D5" s="153" t="s">
        <v>6</v>
      </c>
      <c r="E5" s="153" t="s">
        <v>13</v>
      </c>
      <c r="F5" s="153" t="s">
        <v>14</v>
      </c>
      <c r="G5" s="149"/>
      <c r="H5" s="151"/>
      <c r="I5" s="156" t="s">
        <v>15</v>
      </c>
      <c r="J5" s="126"/>
      <c r="K5" s="186" t="s">
        <v>4</v>
      </c>
      <c r="L5" s="153" t="s">
        <v>5</v>
      </c>
      <c r="M5" s="153" t="s">
        <v>6</v>
      </c>
      <c r="N5" s="153" t="s">
        <v>13</v>
      </c>
      <c r="O5" s="153" t="s">
        <v>14</v>
      </c>
      <c r="P5" s="149"/>
      <c r="Q5" s="151"/>
      <c r="R5" s="156" t="s">
        <v>15</v>
      </c>
    </row>
    <row r="6" spans="1:18" ht="12.75" customHeight="1">
      <c r="A6" s="165">
        <v>1</v>
      </c>
      <c r="B6" s="171">
        <v>1</v>
      </c>
      <c r="C6" s="134" t="str">
        <f>VLOOKUP(B6,'пр.взв.'!B7:E38,2,FALSE)</f>
        <v>BORISKIN SERGEY</v>
      </c>
      <c r="D6" s="136" t="str">
        <f>VLOOKUP(B6,'пр.взв.'!B7:F38,3,FALSE)</f>
        <v>1987 msic</v>
      </c>
      <c r="E6" s="136" t="str">
        <f>VLOOKUP(B6,'пр.взв.'!B7:G38,4,FALSE)</f>
        <v>RUS</v>
      </c>
      <c r="F6" s="141"/>
      <c r="G6" s="144"/>
      <c r="H6" s="145"/>
      <c r="I6" s="143"/>
      <c r="J6" s="127">
        <v>5</v>
      </c>
      <c r="K6" s="171">
        <v>2</v>
      </c>
      <c r="L6" s="134" t="str">
        <f>VLOOKUP(K6,'пр.взв.'!B7:E38,2,FALSE)</f>
        <v>SAFARBAYOV Vasif</v>
      </c>
      <c r="M6" s="136" t="str">
        <f>VLOOKUP(K6,'пр.взв.'!B7:F38,3,FALSE)</f>
        <v>1985 ms</v>
      </c>
      <c r="N6" s="136" t="str">
        <f>VLOOKUP(K6,'пр.взв.'!B7:G38,4,FALSE)</f>
        <v>AZE</v>
      </c>
      <c r="O6" s="141"/>
      <c r="P6" s="144"/>
      <c r="Q6" s="145"/>
      <c r="R6" s="143"/>
    </row>
    <row r="7" spans="1:18" ht="12.75" customHeight="1">
      <c r="A7" s="166"/>
      <c r="B7" s="172"/>
      <c r="C7" s="135"/>
      <c r="D7" s="131"/>
      <c r="E7" s="131"/>
      <c r="F7" s="131"/>
      <c r="G7" s="131"/>
      <c r="H7" s="146"/>
      <c r="I7" s="147"/>
      <c r="J7" s="128"/>
      <c r="K7" s="172"/>
      <c r="L7" s="135"/>
      <c r="M7" s="131"/>
      <c r="N7" s="131"/>
      <c r="O7" s="131"/>
      <c r="P7" s="131"/>
      <c r="Q7" s="146"/>
      <c r="R7" s="147"/>
    </row>
    <row r="8" spans="1:18" ht="12.75" customHeight="1">
      <c r="A8" s="166"/>
      <c r="B8" s="172">
        <v>9</v>
      </c>
      <c r="C8" s="139" t="str">
        <f>VLOOKUP(B8,'пр.взв.'!B7:E38,2,FALSE)</f>
        <v>BEKBALAEV AYBEK</v>
      </c>
      <c r="D8" s="130">
        <f>VLOOKUP(B8,'пр.взв.'!B7:F38,3,FALSE)</f>
        <v>1991</v>
      </c>
      <c r="E8" s="130" t="str">
        <f>VLOOKUP(B8,'пр.взв.'!B7:G38,4,FALSE)</f>
        <v>KGZ</v>
      </c>
      <c r="F8" s="140"/>
      <c r="G8" s="140"/>
      <c r="H8" s="142"/>
      <c r="I8" s="142"/>
      <c r="J8" s="128"/>
      <c r="K8" s="172">
        <v>10</v>
      </c>
      <c r="L8" s="139" t="str">
        <f>VLOOKUP(K8,'пр.взв.'!B7:E38,2,FALSE)</f>
        <v>POSTICA GRIGORE</v>
      </c>
      <c r="M8" s="130">
        <f>VLOOKUP(K8,'пр.взв.'!B7:F38,3,FALSE)</f>
        <v>1971</v>
      </c>
      <c r="N8" s="136" t="str">
        <f>VLOOKUP(K8,'пр.взв.'!B7:G40,4,FALSE)</f>
        <v>MDA</v>
      </c>
      <c r="O8" s="140"/>
      <c r="P8" s="140"/>
      <c r="Q8" s="142"/>
      <c r="R8" s="142"/>
    </row>
    <row r="9" spans="1:18" ht="13.5" customHeight="1" thickBot="1">
      <c r="A9" s="167"/>
      <c r="B9" s="173"/>
      <c r="C9" s="169"/>
      <c r="D9" s="170"/>
      <c r="E9" s="170"/>
      <c r="F9" s="178"/>
      <c r="G9" s="178"/>
      <c r="H9" s="179"/>
      <c r="I9" s="179"/>
      <c r="J9" s="154"/>
      <c r="K9" s="173"/>
      <c r="L9" s="169"/>
      <c r="M9" s="170"/>
      <c r="N9" s="131"/>
      <c r="O9" s="178"/>
      <c r="P9" s="178"/>
      <c r="Q9" s="179"/>
      <c r="R9" s="179"/>
    </row>
    <row r="10" spans="1:18" ht="12.75" customHeight="1">
      <c r="A10" s="165">
        <v>2</v>
      </c>
      <c r="B10" s="171">
        <v>5</v>
      </c>
      <c r="C10" s="183" t="str">
        <f>VLOOKUP(B10,'пр.взв.'!B7:E38,2,FALSE)</f>
        <v>USENOV EDIL</v>
      </c>
      <c r="D10" s="157" t="str">
        <f>VLOOKUP(B10,'пр.взв.'!B7:F38,3,FALSE)</f>
        <v>1981 msic</v>
      </c>
      <c r="E10" s="157" t="str">
        <f>VLOOKUP(B10,'пр.взв.'!B7:G38,4,FALSE)</f>
        <v>KAZ</v>
      </c>
      <c r="F10" s="175"/>
      <c r="G10" s="176"/>
      <c r="H10" s="177"/>
      <c r="I10" s="157"/>
      <c r="J10" s="127">
        <v>6</v>
      </c>
      <c r="K10" s="171">
        <v>6</v>
      </c>
      <c r="L10" s="183" t="str">
        <f>VLOOKUP(K10,'пр.взв.'!B7:E38,2,FALSE)</f>
        <v>SOBAL Aleksey</v>
      </c>
      <c r="M10" s="157" t="str">
        <f>VLOOKUP(K10,'пр.взв.'!B7:F38,3,FALSE)</f>
        <v>1992 kms</v>
      </c>
      <c r="N10" s="157" t="str">
        <f>VLOOKUP(K10,'пр.взв.'!B7:G42,4,FALSE)</f>
        <v>BLR</v>
      </c>
      <c r="O10" s="175"/>
      <c r="P10" s="176"/>
      <c r="Q10" s="177"/>
      <c r="R10" s="157"/>
    </row>
    <row r="11" spans="1:18" ht="12.75" customHeight="1">
      <c r="A11" s="166"/>
      <c r="B11" s="172"/>
      <c r="C11" s="135"/>
      <c r="D11" s="131"/>
      <c r="E11" s="131"/>
      <c r="F11" s="131"/>
      <c r="G11" s="131"/>
      <c r="H11" s="146"/>
      <c r="I11" s="147"/>
      <c r="J11" s="128"/>
      <c r="K11" s="172"/>
      <c r="L11" s="135"/>
      <c r="M11" s="131"/>
      <c r="N11" s="131"/>
      <c r="O11" s="131"/>
      <c r="P11" s="131"/>
      <c r="Q11" s="146"/>
      <c r="R11" s="147"/>
    </row>
    <row r="12" spans="1:18" ht="12.75" customHeight="1">
      <c r="A12" s="166"/>
      <c r="B12" s="172">
        <v>13</v>
      </c>
      <c r="C12" s="139">
        <f>VLOOKUP(B12,'пр.взв.'!B7:E38,2,FALSE)</f>
        <v>0</v>
      </c>
      <c r="D12" s="130">
        <f>VLOOKUP(B12,'пр.взв.'!B7:F38,3,FALSE)</f>
        <v>0</v>
      </c>
      <c r="E12" s="130">
        <f>VLOOKUP(B12,'пр.взв.'!B7:G38,4,FALSE)</f>
        <v>0</v>
      </c>
      <c r="F12" s="140"/>
      <c r="G12" s="140"/>
      <c r="H12" s="142"/>
      <c r="I12" s="142"/>
      <c r="J12" s="128"/>
      <c r="K12" s="172">
        <v>14</v>
      </c>
      <c r="L12" s="139">
        <f>VLOOKUP(K12,'пр.взв.'!B7:E38,2,FALSE)</f>
        <v>0</v>
      </c>
      <c r="M12" s="130">
        <f>VLOOKUP(K12,'пр.взв.'!B7:F38,3,FALSE)</f>
        <v>0</v>
      </c>
      <c r="N12" s="130">
        <f>VLOOKUP(K12,'пр.взв.'!B7:G44,4,FALSE)</f>
        <v>0</v>
      </c>
      <c r="O12" s="140"/>
      <c r="P12" s="140"/>
      <c r="Q12" s="142"/>
      <c r="R12" s="142"/>
    </row>
    <row r="13" spans="1:18" ht="12.75" customHeight="1" thickBot="1">
      <c r="A13" s="167"/>
      <c r="B13" s="173"/>
      <c r="C13" s="169"/>
      <c r="D13" s="170"/>
      <c r="E13" s="170"/>
      <c r="F13" s="178"/>
      <c r="G13" s="178"/>
      <c r="H13" s="179"/>
      <c r="I13" s="179"/>
      <c r="J13" s="154"/>
      <c r="K13" s="173"/>
      <c r="L13" s="169"/>
      <c r="M13" s="170"/>
      <c r="N13" s="170"/>
      <c r="O13" s="178"/>
      <c r="P13" s="178"/>
      <c r="Q13" s="179"/>
      <c r="R13" s="179"/>
    </row>
    <row r="14" spans="1:18" ht="12.75" customHeight="1">
      <c r="A14" s="165">
        <v>3</v>
      </c>
      <c r="B14" s="171">
        <v>3</v>
      </c>
      <c r="C14" s="134" t="str">
        <f>VLOOKUP(B14,'пр.взв.'!B7:E38,2,FALSE)</f>
        <v>MIKHALCHENKO ROMAN</v>
      </c>
      <c r="D14" s="136" t="str">
        <f>VLOOKUP(B14,'пр.взв.'!B7:F38,3,FALSE)</f>
        <v>1987 msic</v>
      </c>
      <c r="E14" s="136" t="str">
        <f>VLOOKUP(B14,'пр.взв.'!B7:G38,4,FALSE)</f>
        <v>RUS</v>
      </c>
      <c r="F14" s="141"/>
      <c r="G14" s="144"/>
      <c r="H14" s="145"/>
      <c r="I14" s="143"/>
      <c r="J14" s="127">
        <v>7</v>
      </c>
      <c r="K14" s="171">
        <v>4</v>
      </c>
      <c r="L14" s="134" t="str">
        <f>VLOOKUP(K14,'пр.взв.'!B7:E38,2,FALSE)</f>
        <v>BUGHADZE ONIZE</v>
      </c>
      <c r="M14" s="136">
        <f>VLOOKUP(K14,'пр.взв.'!B7:F38,3,FALSE)</f>
        <v>1991</v>
      </c>
      <c r="N14" s="157" t="str">
        <f>VLOOKUP(K14,'пр.взв.'!B7:G46,4,FALSE)</f>
        <v>GEO</v>
      </c>
      <c r="O14" s="141"/>
      <c r="P14" s="144"/>
      <c r="Q14" s="145"/>
      <c r="R14" s="143"/>
    </row>
    <row r="15" spans="1:18" ht="12.75" customHeight="1">
      <c r="A15" s="166"/>
      <c r="B15" s="172"/>
      <c r="C15" s="135"/>
      <c r="D15" s="131"/>
      <c r="E15" s="131"/>
      <c r="F15" s="131"/>
      <c r="G15" s="131"/>
      <c r="H15" s="146"/>
      <c r="I15" s="147"/>
      <c r="J15" s="128"/>
      <c r="K15" s="172"/>
      <c r="L15" s="135"/>
      <c r="M15" s="131"/>
      <c r="N15" s="131"/>
      <c r="O15" s="131"/>
      <c r="P15" s="131"/>
      <c r="Q15" s="146"/>
      <c r="R15" s="147"/>
    </row>
    <row r="16" spans="1:18" ht="12.75" customHeight="1">
      <c r="A16" s="166"/>
      <c r="B16" s="172">
        <v>11</v>
      </c>
      <c r="C16" s="139" t="str">
        <f>VLOOKUP(B16,'пр.взв.'!B15:E30,2,FALSE)</f>
        <v>NAGORSKI  BARTOLOMIEJ</v>
      </c>
      <c r="D16" s="130">
        <f>VLOOKUP(B16,'пр.взв.'!B15:F30,3,FALSE)</f>
        <v>0</v>
      </c>
      <c r="E16" s="130" t="str">
        <f>VLOOKUP(B16,'пр.взв.'!B15:G30,4,FALSE)</f>
        <v>POL</v>
      </c>
      <c r="F16" s="140"/>
      <c r="G16" s="140"/>
      <c r="H16" s="142"/>
      <c r="I16" s="142"/>
      <c r="J16" s="128"/>
      <c r="K16" s="172">
        <v>12</v>
      </c>
      <c r="L16" s="139">
        <f>VLOOKUP(K16,'пр.взв.'!B7:E38,2,FALSE)</f>
        <v>0</v>
      </c>
      <c r="M16" s="130">
        <f>VLOOKUP(K16,'пр.взв.'!B7:F38,3,FALSE)</f>
        <v>0</v>
      </c>
      <c r="N16" s="130">
        <f>VLOOKUP(K16,'пр.взв.'!B7:G48,4,FALSE)</f>
        <v>0</v>
      </c>
      <c r="O16" s="140"/>
      <c r="P16" s="140"/>
      <c r="Q16" s="142"/>
      <c r="R16" s="142"/>
    </row>
    <row r="17" spans="1:18" ht="13.5" customHeight="1" thickBot="1">
      <c r="A17" s="167"/>
      <c r="B17" s="173"/>
      <c r="C17" s="169"/>
      <c r="D17" s="170"/>
      <c r="E17" s="170"/>
      <c r="F17" s="178"/>
      <c r="G17" s="178"/>
      <c r="H17" s="179"/>
      <c r="I17" s="179"/>
      <c r="J17" s="154"/>
      <c r="K17" s="173"/>
      <c r="L17" s="169"/>
      <c r="M17" s="170"/>
      <c r="N17" s="170"/>
      <c r="O17" s="178"/>
      <c r="P17" s="178"/>
      <c r="Q17" s="179"/>
      <c r="R17" s="179"/>
    </row>
    <row r="18" spans="1:18" ht="12.75" customHeight="1">
      <c r="A18" s="165">
        <v>4</v>
      </c>
      <c r="B18" s="171">
        <v>7</v>
      </c>
      <c r="C18" s="134" t="str">
        <f>VLOOKUP(B18,'пр.взв.'!B15:E30,2,FALSE)</f>
        <v>UMUDALIYEV Ayaz</v>
      </c>
      <c r="D18" s="136" t="str">
        <f>VLOOKUP(B18,'пр.взв.'!B15:F30,3,FALSE)</f>
        <v>1978 kms</v>
      </c>
      <c r="E18" s="136" t="str">
        <f>VLOOKUP(B18,'пр.взв.'!B15:G30,4,FALSE)</f>
        <v>AZE</v>
      </c>
      <c r="F18" s="131"/>
      <c r="G18" s="182"/>
      <c r="H18" s="146"/>
      <c r="I18" s="130"/>
      <c r="J18" s="127">
        <v>8</v>
      </c>
      <c r="K18" s="171">
        <v>8</v>
      </c>
      <c r="L18" s="134" t="str">
        <f>VLOOKUP(K18,'пр.взв.'!B7:E38,2,FALSE)</f>
        <v>JAFARLI Elshan</v>
      </c>
      <c r="M18" s="136" t="str">
        <f>VLOOKUP(K18,'пр.взв.'!B7:F38,3,FALSE)</f>
        <v>1990 kms</v>
      </c>
      <c r="N18" s="157" t="str">
        <f>VLOOKUP(K18,'пр.взв.'!B7:G50,4,FALSE)</f>
        <v>AZE</v>
      </c>
      <c r="O18" s="131"/>
      <c r="P18" s="182"/>
      <c r="Q18" s="146"/>
      <c r="R18" s="130"/>
    </row>
    <row r="19" spans="1:18" ht="12.75" customHeight="1">
      <c r="A19" s="166"/>
      <c r="B19" s="172"/>
      <c r="C19" s="135"/>
      <c r="D19" s="131"/>
      <c r="E19" s="131"/>
      <c r="F19" s="131"/>
      <c r="G19" s="131"/>
      <c r="H19" s="146"/>
      <c r="I19" s="147"/>
      <c r="J19" s="128"/>
      <c r="K19" s="172"/>
      <c r="L19" s="135"/>
      <c r="M19" s="131"/>
      <c r="N19" s="131"/>
      <c r="O19" s="131"/>
      <c r="P19" s="131"/>
      <c r="Q19" s="146"/>
      <c r="R19" s="147"/>
    </row>
    <row r="20" spans="1:18" ht="12.75" customHeight="1">
      <c r="A20" s="166"/>
      <c r="B20" s="172">
        <v>15</v>
      </c>
      <c r="C20" s="139">
        <f>VLOOKUP(B20,'пр.взв.'!B7:E38,2,FALSE)</f>
        <v>0</v>
      </c>
      <c r="D20" s="130">
        <f>VLOOKUP(B20,'пр.взв.'!B7:F38,3,FALSE)</f>
        <v>0</v>
      </c>
      <c r="E20" s="130">
        <f>VLOOKUP(B20,'пр.взв.'!B7:G38,4,FALSE)</f>
        <v>0</v>
      </c>
      <c r="F20" s="140"/>
      <c r="G20" s="140"/>
      <c r="H20" s="142"/>
      <c r="I20" s="142"/>
      <c r="J20" s="128"/>
      <c r="K20" s="172">
        <v>16</v>
      </c>
      <c r="L20" s="139">
        <f>VLOOKUP(K20,'пр.взв.'!B7:E38,2,FALSE)</f>
        <v>0</v>
      </c>
      <c r="M20" s="130">
        <f>VLOOKUP(K20,'пр.взв.'!B7:F38,3,FALSE)</f>
        <v>0</v>
      </c>
      <c r="N20" s="130">
        <f>VLOOKUP(K20,'пр.взв.'!B7:G52,4,FALSE)</f>
        <v>0</v>
      </c>
      <c r="O20" s="140"/>
      <c r="P20" s="140"/>
      <c r="Q20" s="142"/>
      <c r="R20" s="142"/>
    </row>
    <row r="21" spans="1:18" ht="12.75" customHeight="1">
      <c r="A21" s="174"/>
      <c r="B21" s="172"/>
      <c r="C21" s="135"/>
      <c r="D21" s="131"/>
      <c r="E21" s="131"/>
      <c r="F21" s="141"/>
      <c r="G21" s="141"/>
      <c r="H21" s="143"/>
      <c r="I21" s="143"/>
      <c r="J21" s="129"/>
      <c r="K21" s="172"/>
      <c r="L21" s="135"/>
      <c r="M21" s="131"/>
      <c r="N21" s="131"/>
      <c r="O21" s="141"/>
      <c r="P21" s="141"/>
      <c r="Q21" s="143"/>
      <c r="R21" s="143"/>
    </row>
    <row r="22" spans="2:18" ht="22.5" customHeight="1">
      <c r="B22" s="158" t="str">
        <f>B2</f>
        <v>Weight category &gt;100 кg.</v>
      </c>
      <c r="C22" s="159"/>
      <c r="D22" s="159"/>
      <c r="E22" s="159"/>
      <c r="F22" s="159"/>
      <c r="G22" s="159"/>
      <c r="H22" s="159"/>
      <c r="I22" s="159"/>
      <c r="K22" s="158" t="str">
        <f>B22</f>
        <v>Weight category &gt;100 кg.</v>
      </c>
      <c r="L22" s="159"/>
      <c r="M22" s="159"/>
      <c r="N22" s="159"/>
      <c r="O22" s="159"/>
      <c r="P22" s="159"/>
      <c r="Q22" s="159"/>
      <c r="R22" s="159"/>
    </row>
    <row r="23" spans="2:18" ht="16.5" thickBot="1">
      <c r="B23" s="71" t="s">
        <v>21</v>
      </c>
      <c r="C23" s="72" t="s">
        <v>32</v>
      </c>
      <c r="D23" s="73" t="s">
        <v>27</v>
      </c>
      <c r="E23" s="74"/>
      <c r="F23" s="71"/>
      <c r="G23" s="74"/>
      <c r="H23" s="74"/>
      <c r="I23" s="74"/>
      <c r="K23" s="71" t="s">
        <v>28</v>
      </c>
      <c r="L23" s="72" t="s">
        <v>32</v>
      </c>
      <c r="M23" s="73" t="s">
        <v>27</v>
      </c>
      <c r="N23" s="74"/>
      <c r="O23" s="71"/>
      <c r="P23" s="74"/>
      <c r="Q23" s="74"/>
      <c r="R23" s="74"/>
    </row>
    <row r="24" spans="1:18" ht="12.75" customHeight="1">
      <c r="A24" s="125" t="s">
        <v>30</v>
      </c>
      <c r="B24" s="180" t="s">
        <v>4</v>
      </c>
      <c r="C24" s="163" t="s">
        <v>5</v>
      </c>
      <c r="D24" s="163" t="s">
        <v>6</v>
      </c>
      <c r="E24" s="163" t="s">
        <v>13</v>
      </c>
      <c r="F24" s="152" t="s">
        <v>14</v>
      </c>
      <c r="G24" s="148" t="s">
        <v>16</v>
      </c>
      <c r="H24" s="150" t="s">
        <v>17</v>
      </c>
      <c r="I24" s="155" t="s">
        <v>15</v>
      </c>
      <c r="J24" s="125" t="s">
        <v>30</v>
      </c>
      <c r="K24" s="180" t="s">
        <v>4</v>
      </c>
      <c r="L24" s="163" t="s">
        <v>5</v>
      </c>
      <c r="M24" s="163" t="s">
        <v>6</v>
      </c>
      <c r="N24" s="163" t="s">
        <v>13</v>
      </c>
      <c r="O24" s="152" t="s">
        <v>14</v>
      </c>
      <c r="P24" s="148" t="s">
        <v>16</v>
      </c>
      <c r="Q24" s="150" t="s">
        <v>17</v>
      </c>
      <c r="R24" s="155" t="s">
        <v>15</v>
      </c>
    </row>
    <row r="25" spans="1:18" ht="13.5" customHeight="1" thickBot="1">
      <c r="A25" s="126"/>
      <c r="B25" s="181" t="s">
        <v>4</v>
      </c>
      <c r="C25" s="153" t="s">
        <v>5</v>
      </c>
      <c r="D25" s="153" t="s">
        <v>6</v>
      </c>
      <c r="E25" s="153" t="s">
        <v>13</v>
      </c>
      <c r="F25" s="153" t="s">
        <v>14</v>
      </c>
      <c r="G25" s="149"/>
      <c r="H25" s="151"/>
      <c r="I25" s="156" t="s">
        <v>15</v>
      </c>
      <c r="J25" s="126"/>
      <c r="K25" s="181" t="s">
        <v>4</v>
      </c>
      <c r="L25" s="153" t="s">
        <v>5</v>
      </c>
      <c r="M25" s="153" t="s">
        <v>6</v>
      </c>
      <c r="N25" s="153" t="s">
        <v>13</v>
      </c>
      <c r="O25" s="153" t="s">
        <v>14</v>
      </c>
      <c r="P25" s="149"/>
      <c r="Q25" s="151"/>
      <c r="R25" s="156" t="s">
        <v>15</v>
      </c>
    </row>
    <row r="26" spans="1:18" ht="12.75" customHeight="1">
      <c r="A26" s="127">
        <v>9</v>
      </c>
      <c r="B26" s="132">
        <f>'пр.хода'!G6</f>
        <v>1</v>
      </c>
      <c r="C26" s="134" t="str">
        <f>VLOOKUP(B26,'пр.взв.'!B7:E38,2,FALSE)</f>
        <v>BORISKIN SERGEY</v>
      </c>
      <c r="D26" s="136" t="str">
        <f>VLOOKUP(B26,'пр.взв.'!B7:F50,3,FALSE)</f>
        <v>1987 msic</v>
      </c>
      <c r="E26" s="136" t="str">
        <f>VLOOKUP(B26,'пр.взв.'!B7:G50,4,FALSE)</f>
        <v>RUS</v>
      </c>
      <c r="F26" s="141"/>
      <c r="G26" s="144"/>
      <c r="H26" s="145"/>
      <c r="I26" s="143"/>
      <c r="J26" s="127">
        <v>11</v>
      </c>
      <c r="K26" s="132">
        <f>'пр.хода'!G24</f>
        <v>2</v>
      </c>
      <c r="L26" s="134" t="str">
        <f>VLOOKUP(K26,'пр.взв.'!B7:E50,2,FALSE)</f>
        <v>SAFARBAYOV Vasif</v>
      </c>
      <c r="M26" s="136" t="str">
        <f>VLOOKUP(K26,'пр.взв.'!B7:F50,3,FALSE)</f>
        <v>1985 ms</v>
      </c>
      <c r="N26" s="157" t="str">
        <f>VLOOKUP(K26,'пр.взв.'!B7:G58,4,FALSE)</f>
        <v>AZE</v>
      </c>
      <c r="O26" s="141"/>
      <c r="P26" s="144"/>
      <c r="Q26" s="145"/>
      <c r="R26" s="143"/>
    </row>
    <row r="27" spans="1:18" ht="12.75" customHeight="1">
      <c r="A27" s="128"/>
      <c r="B27" s="133"/>
      <c r="C27" s="135"/>
      <c r="D27" s="131"/>
      <c r="E27" s="131"/>
      <c r="F27" s="131"/>
      <c r="G27" s="131"/>
      <c r="H27" s="146"/>
      <c r="I27" s="147"/>
      <c r="J27" s="128"/>
      <c r="K27" s="133"/>
      <c r="L27" s="135"/>
      <c r="M27" s="131"/>
      <c r="N27" s="131"/>
      <c r="O27" s="131"/>
      <c r="P27" s="131"/>
      <c r="Q27" s="146"/>
      <c r="R27" s="147"/>
    </row>
    <row r="28" spans="1:18" ht="12.75" customHeight="1">
      <c r="A28" s="128"/>
      <c r="B28" s="137">
        <f>'пр.хода'!G10</f>
        <v>5</v>
      </c>
      <c r="C28" s="139" t="str">
        <f>VLOOKUP(B28,'пр.взв.'!B7:E38,2,FALSE)</f>
        <v>USENOV EDIL</v>
      </c>
      <c r="D28" s="130" t="str">
        <f>VLOOKUP(B28,'пр.взв.'!B7:F42,3,FALSE)</f>
        <v>1981 msic</v>
      </c>
      <c r="E28" s="130" t="str">
        <f>VLOOKUP(B28,'пр.взв.'!B7:G42,4,FALSE)</f>
        <v>KAZ</v>
      </c>
      <c r="F28" s="140"/>
      <c r="G28" s="140"/>
      <c r="H28" s="142"/>
      <c r="I28" s="142"/>
      <c r="J28" s="128"/>
      <c r="K28" s="137">
        <f>'пр.хода'!G28</f>
        <v>6</v>
      </c>
      <c r="L28" s="139" t="str">
        <f>VLOOKUP(K28,'пр.взв.'!B7:E50,2,FALSE)</f>
        <v>SOBAL Aleksey</v>
      </c>
      <c r="M28" s="130" t="str">
        <f>VLOOKUP(K28,'пр.взв.'!B7:F50,3,FALSE)</f>
        <v>1992 kms</v>
      </c>
      <c r="N28" s="130" t="str">
        <f>VLOOKUP(K28,'пр.взв.'!B7:G60,4,FALSE)</f>
        <v>BLR</v>
      </c>
      <c r="O28" s="140"/>
      <c r="P28" s="140"/>
      <c r="Q28" s="142"/>
      <c r="R28" s="142"/>
    </row>
    <row r="29" spans="1:18" ht="13.5" customHeight="1" thickBot="1">
      <c r="A29" s="154"/>
      <c r="B29" s="168"/>
      <c r="C29" s="169"/>
      <c r="D29" s="170"/>
      <c r="E29" s="170"/>
      <c r="F29" s="178"/>
      <c r="G29" s="178"/>
      <c r="H29" s="179"/>
      <c r="I29" s="179"/>
      <c r="J29" s="154"/>
      <c r="K29" s="168"/>
      <c r="L29" s="169"/>
      <c r="M29" s="170"/>
      <c r="N29" s="170"/>
      <c r="O29" s="178"/>
      <c r="P29" s="178"/>
      <c r="Q29" s="179"/>
      <c r="R29" s="179"/>
    </row>
    <row r="30" spans="1:18" ht="12.75" customHeight="1">
      <c r="A30" s="127">
        <v>10</v>
      </c>
      <c r="B30" s="160">
        <f>'пр.хода'!G14</f>
        <v>3</v>
      </c>
      <c r="C30" s="134" t="str">
        <f>VLOOKUP(B30,'пр.взв.'!B7:E38,2,FALSE)</f>
        <v>MIKHALCHENKO ROMAN</v>
      </c>
      <c r="D30" s="136" t="str">
        <f>VLOOKUP(B30,'пр.взв.'!B7:F42,3,FALSE)</f>
        <v>1987 msic</v>
      </c>
      <c r="E30" s="136" t="str">
        <f>VLOOKUP(B30,'пр.взв.'!B7:G42,4,FALSE)</f>
        <v>RUS</v>
      </c>
      <c r="F30" s="175"/>
      <c r="G30" s="176"/>
      <c r="H30" s="177"/>
      <c r="I30" s="157"/>
      <c r="J30" s="127">
        <v>12</v>
      </c>
      <c r="K30" s="160">
        <f>'пр.хода'!G32</f>
        <v>4</v>
      </c>
      <c r="L30" s="134" t="str">
        <f>VLOOKUP(K30,'пр.взв.'!B7:E50,2,FALSE)</f>
        <v>BUGHADZE ONIZE</v>
      </c>
      <c r="M30" s="136">
        <f>VLOOKUP(K30,'пр.взв.'!B7:F50,3,FALSE)</f>
        <v>1991</v>
      </c>
      <c r="N30" s="157" t="str">
        <f>VLOOKUP(K30,'пр.взв.'!B7:G62,4,FALSE)</f>
        <v>GEO</v>
      </c>
      <c r="O30" s="175"/>
      <c r="P30" s="176"/>
      <c r="Q30" s="177"/>
      <c r="R30" s="157"/>
    </row>
    <row r="31" spans="1:18" ht="12.75" customHeight="1">
      <c r="A31" s="128"/>
      <c r="B31" s="161"/>
      <c r="C31" s="135"/>
      <c r="D31" s="131"/>
      <c r="E31" s="131"/>
      <c r="F31" s="131"/>
      <c r="G31" s="131"/>
      <c r="H31" s="146"/>
      <c r="I31" s="147"/>
      <c r="J31" s="128"/>
      <c r="K31" s="161"/>
      <c r="L31" s="135"/>
      <c r="M31" s="131"/>
      <c r="N31" s="131"/>
      <c r="O31" s="131"/>
      <c r="P31" s="131"/>
      <c r="Q31" s="146"/>
      <c r="R31" s="147"/>
    </row>
    <row r="32" spans="1:18" ht="12.75" customHeight="1">
      <c r="A32" s="128"/>
      <c r="B32" s="137">
        <f>'пр.хода'!G18</f>
        <v>7</v>
      </c>
      <c r="C32" s="139" t="str">
        <f>VLOOKUP(B32,'пр.взв.'!B7:E38,2,FALSE)</f>
        <v>UMUDALIYEV Ayaz</v>
      </c>
      <c r="D32" s="130" t="str">
        <f>VLOOKUP(B32,'пр.взв.'!B7:F50,3,FALSE)</f>
        <v>1978 kms</v>
      </c>
      <c r="E32" s="130" t="str">
        <f>VLOOKUP(B32,'пр.взв.'!B7:G50,4,FALSE)</f>
        <v>AZE</v>
      </c>
      <c r="F32" s="140"/>
      <c r="G32" s="140"/>
      <c r="H32" s="142"/>
      <c r="I32" s="142"/>
      <c r="J32" s="128"/>
      <c r="K32" s="137">
        <f>'пр.хода'!G36</f>
        <v>8</v>
      </c>
      <c r="L32" s="139" t="str">
        <f>VLOOKUP(K32,'пр.взв.'!B7:E50,2,FALSE)</f>
        <v>JAFARLI Elshan</v>
      </c>
      <c r="M32" s="130" t="str">
        <f>VLOOKUP(K32,'пр.взв.'!B7:F50,3,FALSE)</f>
        <v>1990 kms</v>
      </c>
      <c r="N32" s="130" t="str">
        <f>VLOOKUP(K32,'пр.взв.'!B7:G64,4,FALSE)</f>
        <v>AZE</v>
      </c>
      <c r="O32" s="140"/>
      <c r="P32" s="140"/>
      <c r="Q32" s="142"/>
      <c r="R32" s="142"/>
    </row>
    <row r="33" spans="1:18" ht="12.75" customHeight="1">
      <c r="A33" s="129"/>
      <c r="B33" s="138"/>
      <c r="C33" s="135"/>
      <c r="D33" s="131"/>
      <c r="E33" s="131"/>
      <c r="F33" s="141"/>
      <c r="G33" s="141"/>
      <c r="H33" s="143"/>
      <c r="I33" s="143"/>
      <c r="J33" s="129"/>
      <c r="K33" s="138"/>
      <c r="L33" s="135"/>
      <c r="M33" s="131"/>
      <c r="N33" s="131"/>
      <c r="O33" s="141"/>
      <c r="P33" s="141"/>
      <c r="Q33" s="143"/>
      <c r="R33" s="143"/>
    </row>
    <row r="34" spans="2:18" ht="27.75" customHeight="1">
      <c r="B34" s="158" t="str">
        <f>B22</f>
        <v>Weight category &gt;100 кg.</v>
      </c>
      <c r="C34" s="159"/>
      <c r="D34" s="159"/>
      <c r="E34" s="159"/>
      <c r="F34" s="159"/>
      <c r="G34" s="159"/>
      <c r="H34" s="159"/>
      <c r="I34" s="159"/>
      <c r="K34" s="158" t="str">
        <f>K22</f>
        <v>Weight category &gt;100 кg.</v>
      </c>
      <c r="L34" s="159"/>
      <c r="M34" s="159"/>
      <c r="N34" s="159"/>
      <c r="O34" s="159"/>
      <c r="P34" s="159"/>
      <c r="Q34" s="159"/>
      <c r="R34" s="159"/>
    </row>
    <row r="35" spans="3:18" ht="15">
      <c r="C35" s="164" t="s">
        <v>31</v>
      </c>
      <c r="D35" s="164"/>
      <c r="E35" s="164"/>
      <c r="F35" s="164"/>
      <c r="G35" s="164"/>
      <c r="H35" s="164"/>
      <c r="I35" s="164"/>
      <c r="L35" s="164" t="s">
        <v>31</v>
      </c>
      <c r="M35" s="164"/>
      <c r="N35" s="164"/>
      <c r="O35" s="164"/>
      <c r="P35" s="164"/>
      <c r="Q35" s="164"/>
      <c r="R35" s="164"/>
    </row>
    <row r="36" spans="2:18" ht="16.5" thickBot="1">
      <c r="B36" s="71" t="s">
        <v>21</v>
      </c>
      <c r="C36" s="75"/>
      <c r="D36" s="75"/>
      <c r="E36" s="75"/>
      <c r="F36" s="75"/>
      <c r="G36" s="75"/>
      <c r="H36" s="75"/>
      <c r="I36" s="75"/>
      <c r="K36" s="71" t="s">
        <v>28</v>
      </c>
      <c r="L36" s="75"/>
      <c r="M36" s="75"/>
      <c r="N36" s="75"/>
      <c r="O36" s="75"/>
      <c r="P36" s="75"/>
      <c r="Q36" s="75"/>
      <c r="R36" s="75"/>
    </row>
    <row r="37" spans="1:18" ht="12.75" customHeight="1">
      <c r="A37" s="125" t="s">
        <v>30</v>
      </c>
      <c r="B37" s="160" t="s">
        <v>4</v>
      </c>
      <c r="C37" s="163" t="s">
        <v>5</v>
      </c>
      <c r="D37" s="163" t="s">
        <v>6</v>
      </c>
      <c r="E37" s="163" t="s">
        <v>13</v>
      </c>
      <c r="F37" s="152" t="s">
        <v>14</v>
      </c>
      <c r="G37" s="148" t="s">
        <v>16</v>
      </c>
      <c r="H37" s="150" t="s">
        <v>17</v>
      </c>
      <c r="I37" s="155" t="s">
        <v>15</v>
      </c>
      <c r="J37" s="125" t="s">
        <v>30</v>
      </c>
      <c r="K37" s="160" t="s">
        <v>4</v>
      </c>
      <c r="L37" s="163" t="s">
        <v>5</v>
      </c>
      <c r="M37" s="163" t="s">
        <v>6</v>
      </c>
      <c r="N37" s="163" t="s">
        <v>13</v>
      </c>
      <c r="O37" s="152" t="s">
        <v>14</v>
      </c>
      <c r="P37" s="148" t="s">
        <v>16</v>
      </c>
      <c r="Q37" s="150" t="s">
        <v>17</v>
      </c>
      <c r="R37" s="155" t="s">
        <v>15</v>
      </c>
    </row>
    <row r="38" spans="1:18" ht="13.5" customHeight="1" thickBot="1">
      <c r="A38" s="126"/>
      <c r="B38" s="162" t="s">
        <v>4</v>
      </c>
      <c r="C38" s="153" t="s">
        <v>5</v>
      </c>
      <c r="D38" s="153" t="s">
        <v>6</v>
      </c>
      <c r="E38" s="153" t="s">
        <v>13</v>
      </c>
      <c r="F38" s="153" t="s">
        <v>14</v>
      </c>
      <c r="G38" s="149"/>
      <c r="H38" s="151"/>
      <c r="I38" s="156" t="s">
        <v>15</v>
      </c>
      <c r="J38" s="126"/>
      <c r="K38" s="162" t="s">
        <v>4</v>
      </c>
      <c r="L38" s="153" t="s">
        <v>5</v>
      </c>
      <c r="M38" s="153" t="s">
        <v>6</v>
      </c>
      <c r="N38" s="153" t="s">
        <v>13</v>
      </c>
      <c r="O38" s="153" t="s">
        <v>14</v>
      </c>
      <c r="P38" s="149"/>
      <c r="Q38" s="151"/>
      <c r="R38" s="156" t="s">
        <v>15</v>
      </c>
    </row>
    <row r="39" spans="1:18" ht="12.75" customHeight="1">
      <c r="A39" s="127">
        <v>1</v>
      </c>
      <c r="B39" s="132">
        <f>'пр.хода'!I8</f>
        <v>1</v>
      </c>
      <c r="C39" s="134" t="str">
        <f>VLOOKUP(B39,'пр.взв.'!B7:E38,2,FALSE)</f>
        <v>BORISKIN SERGEY</v>
      </c>
      <c r="D39" s="136" t="str">
        <f>VLOOKUP(B39,'пр.взв.'!B7:F51,3,FALSE)</f>
        <v>1987 msic</v>
      </c>
      <c r="E39" s="136" t="str">
        <f>VLOOKUP(B39,'пр.взв.'!B7:G51,4,FALSE)</f>
        <v>RUS</v>
      </c>
      <c r="F39" s="141"/>
      <c r="G39" s="144"/>
      <c r="H39" s="145"/>
      <c r="I39" s="143"/>
      <c r="J39" s="127">
        <v>2</v>
      </c>
      <c r="K39" s="132">
        <f>'пр.хода'!I26</f>
        <v>2</v>
      </c>
      <c r="L39" s="134" t="str">
        <f>VLOOKUP(K39,'пр.взв.'!B7:E38,2,FALSE)</f>
        <v>SAFARBAYOV Vasif</v>
      </c>
      <c r="M39" s="136" t="str">
        <f>VLOOKUP(K39,'пр.взв.'!B7:F59,3,FALSE)</f>
        <v>1985 ms</v>
      </c>
      <c r="N39" s="157" t="str">
        <f>VLOOKUP(K39,'пр.взв.'!B7:G71,4,FALSE)</f>
        <v>AZE</v>
      </c>
      <c r="O39" s="141"/>
      <c r="P39" s="144"/>
      <c r="Q39" s="145"/>
      <c r="R39" s="143"/>
    </row>
    <row r="40" spans="1:18" ht="12.75" customHeight="1">
      <c r="A40" s="128"/>
      <c r="B40" s="133"/>
      <c r="C40" s="135"/>
      <c r="D40" s="131"/>
      <c r="E40" s="131"/>
      <c r="F40" s="131"/>
      <c r="G40" s="131"/>
      <c r="H40" s="146"/>
      <c r="I40" s="147"/>
      <c r="J40" s="128"/>
      <c r="K40" s="133"/>
      <c r="L40" s="135"/>
      <c r="M40" s="131"/>
      <c r="N40" s="131"/>
      <c r="O40" s="131"/>
      <c r="P40" s="131"/>
      <c r="Q40" s="146"/>
      <c r="R40" s="147"/>
    </row>
    <row r="41" spans="1:18" ht="12.75" customHeight="1">
      <c r="A41" s="128"/>
      <c r="B41" s="137">
        <f>'пр.хода'!I16</f>
        <v>3</v>
      </c>
      <c r="C41" s="139" t="str">
        <f>VLOOKUP(B41,'пр.взв.'!B7:E38,2,FALSE)</f>
        <v>MIKHALCHENKO ROMAN</v>
      </c>
      <c r="D41" s="130" t="str">
        <f>VLOOKUP(B41,'пр.взв.'!B7:F59,3,FALSE)</f>
        <v>1987 msic</v>
      </c>
      <c r="E41" s="130" t="str">
        <f>VLOOKUP(B41,'пр.взв.'!B7:G59,4,FALSE)</f>
        <v>RUS</v>
      </c>
      <c r="F41" s="140"/>
      <c r="G41" s="140"/>
      <c r="H41" s="142"/>
      <c r="I41" s="142"/>
      <c r="J41" s="128"/>
      <c r="K41" s="137">
        <f>'пр.хода'!I34</f>
        <v>4</v>
      </c>
      <c r="L41" s="139" t="str">
        <f>VLOOKUP(K41,'пр.взв.'!B7:E38,2,FALSE)</f>
        <v>BUGHADZE ONIZE</v>
      </c>
      <c r="M41" s="130">
        <f>VLOOKUP(K41,'пр.взв.'!B7:F59,3,FALSE)</f>
        <v>1991</v>
      </c>
      <c r="N41" s="130" t="str">
        <f>VLOOKUP(K41,'пр.взв.'!B7:G73,4,FALSE)</f>
        <v>GEO</v>
      </c>
      <c r="O41" s="140"/>
      <c r="P41" s="140"/>
      <c r="Q41" s="142"/>
      <c r="R41" s="142"/>
    </row>
    <row r="42" spans="1:18" ht="12.75" customHeight="1">
      <c r="A42" s="129"/>
      <c r="B42" s="138"/>
      <c r="C42" s="135"/>
      <c r="D42" s="131"/>
      <c r="E42" s="131"/>
      <c r="F42" s="141"/>
      <c r="G42" s="141"/>
      <c r="H42" s="143"/>
      <c r="I42" s="143"/>
      <c r="J42" s="129"/>
      <c r="K42" s="138"/>
      <c r="L42" s="135"/>
      <c r="M42" s="131"/>
      <c r="N42" s="131"/>
      <c r="O42" s="141"/>
      <c r="P42" s="141"/>
      <c r="Q42" s="143"/>
      <c r="R42" s="143"/>
    </row>
  </sheetData>
  <sheetProtection/>
  <mergeCells count="302">
    <mergeCell ref="E6:E7"/>
    <mergeCell ref="O6:O7"/>
    <mergeCell ref="B6:B7"/>
    <mergeCell ref="C6:C7"/>
    <mergeCell ref="D6:D7"/>
    <mergeCell ref="B1:I1"/>
    <mergeCell ref="K1:R1"/>
    <mergeCell ref="B2:I2"/>
    <mergeCell ref="K2:R2"/>
    <mergeCell ref="L4:L5"/>
    <mergeCell ref="M4:M5"/>
    <mergeCell ref="N4:N5"/>
    <mergeCell ref="O4:O5"/>
    <mergeCell ref="P4:P5"/>
    <mergeCell ref="J4:J5"/>
    <mergeCell ref="F4:F5"/>
    <mergeCell ref="G4:G5"/>
    <mergeCell ref="H4:H5"/>
    <mergeCell ref="I4:I5"/>
    <mergeCell ref="E4:E5"/>
    <mergeCell ref="Q4:Q5"/>
    <mergeCell ref="R4:R5"/>
    <mergeCell ref="K4:K5"/>
    <mergeCell ref="B4:B5"/>
    <mergeCell ref="C4:C5"/>
    <mergeCell ref="D4:D5"/>
    <mergeCell ref="B10:B11"/>
    <mergeCell ref="C10:C11"/>
    <mergeCell ref="D10:D11"/>
    <mergeCell ref="E10:E11"/>
    <mergeCell ref="O8:O9"/>
    <mergeCell ref="P8:P9"/>
    <mergeCell ref="B8:B9"/>
    <mergeCell ref="C8:C9"/>
    <mergeCell ref="D8:D9"/>
    <mergeCell ref="E8:E9"/>
    <mergeCell ref="O10:O11"/>
    <mergeCell ref="P10:P11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J6:J9"/>
    <mergeCell ref="Q6:Q7"/>
    <mergeCell ref="R6:R7"/>
    <mergeCell ref="N6:N7"/>
    <mergeCell ref="P6:P7"/>
    <mergeCell ref="F6:F7"/>
    <mergeCell ref="G6:G7"/>
    <mergeCell ref="H6:H7"/>
    <mergeCell ref="I6:I7"/>
    <mergeCell ref="K6:K7"/>
    <mergeCell ref="L6:L7"/>
    <mergeCell ref="M6:M7"/>
    <mergeCell ref="B12:B13"/>
    <mergeCell ref="C12:C13"/>
    <mergeCell ref="D12:D13"/>
    <mergeCell ref="E12:E13"/>
    <mergeCell ref="O14:O15"/>
    <mergeCell ref="P14:P15"/>
    <mergeCell ref="Q14:Q15"/>
    <mergeCell ref="R14:R15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J10:J13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F18:F19"/>
    <mergeCell ref="G18:G19"/>
    <mergeCell ref="H18:H19"/>
    <mergeCell ref="I18:I19"/>
    <mergeCell ref="F14:F15"/>
    <mergeCell ref="G14:G15"/>
    <mergeCell ref="H14:H15"/>
    <mergeCell ref="I14:I15"/>
    <mergeCell ref="J14:J17"/>
    <mergeCell ref="J18:J21"/>
    <mergeCell ref="F16:F17"/>
    <mergeCell ref="G16:G17"/>
    <mergeCell ref="H16:H17"/>
    <mergeCell ref="I16:I17"/>
    <mergeCell ref="O16:O17"/>
    <mergeCell ref="P16:P17"/>
    <mergeCell ref="Q16:Q17"/>
    <mergeCell ref="R16:R17"/>
    <mergeCell ref="K16:K17"/>
    <mergeCell ref="L16:L17"/>
    <mergeCell ref="M16:M17"/>
    <mergeCell ref="N16:N17"/>
    <mergeCell ref="K14:K15"/>
    <mergeCell ref="L14:L15"/>
    <mergeCell ref="M14:M15"/>
    <mergeCell ref="N14:N15"/>
    <mergeCell ref="R24:R25"/>
    <mergeCell ref="M24:M25"/>
    <mergeCell ref="N24:N25"/>
    <mergeCell ref="K24:K25"/>
    <mergeCell ref="O18:O19"/>
    <mergeCell ref="P18:P19"/>
    <mergeCell ref="Q18:Q19"/>
    <mergeCell ref="R18:R19"/>
    <mergeCell ref="K18:K19"/>
    <mergeCell ref="L18:L19"/>
    <mergeCell ref="M18:M19"/>
    <mergeCell ref="N18:N19"/>
    <mergeCell ref="K22:R22"/>
    <mergeCell ref="R20:R21"/>
    <mergeCell ref="K20:K21"/>
    <mergeCell ref="L20:L21"/>
    <mergeCell ref="M20:M21"/>
    <mergeCell ref="N20:N21"/>
    <mergeCell ref="O20:O21"/>
    <mergeCell ref="P20:P21"/>
    <mergeCell ref="Q20:Q21"/>
    <mergeCell ref="O24:O25"/>
    <mergeCell ref="P24:P25"/>
    <mergeCell ref="Q24:Q25"/>
    <mergeCell ref="L24:L25"/>
    <mergeCell ref="J26:J29"/>
    <mergeCell ref="J24:J25"/>
    <mergeCell ref="B20:B21"/>
    <mergeCell ref="C20:C21"/>
    <mergeCell ref="D20:D21"/>
    <mergeCell ref="E20:E21"/>
    <mergeCell ref="F20:F21"/>
    <mergeCell ref="G20:G21"/>
    <mergeCell ref="H20:H21"/>
    <mergeCell ref="I20:I21"/>
    <mergeCell ref="I24:I25"/>
    <mergeCell ref="B24:B25"/>
    <mergeCell ref="C24:C25"/>
    <mergeCell ref="D24:D25"/>
    <mergeCell ref="E24:E25"/>
    <mergeCell ref="B22:I22"/>
    <mergeCell ref="F28:F29"/>
    <mergeCell ref="G28:G29"/>
    <mergeCell ref="H28:H29"/>
    <mergeCell ref="I28:I29"/>
    <mergeCell ref="F26:F27"/>
    <mergeCell ref="G26:G27"/>
    <mergeCell ref="H26:H27"/>
    <mergeCell ref="P26:P27"/>
    <mergeCell ref="Q26:Q27"/>
    <mergeCell ref="P28:P29"/>
    <mergeCell ref="Q28:Q29"/>
    <mergeCell ref="R26:R27"/>
    <mergeCell ref="K26:K27"/>
    <mergeCell ref="L26:L27"/>
    <mergeCell ref="M26:M27"/>
    <mergeCell ref="N26:N27"/>
    <mergeCell ref="O26:O27"/>
    <mergeCell ref="R28:R29"/>
    <mergeCell ref="K28:K29"/>
    <mergeCell ref="P30:P31"/>
    <mergeCell ref="Q30:Q31"/>
    <mergeCell ref="R30:R31"/>
    <mergeCell ref="L30:L31"/>
    <mergeCell ref="M30:M31"/>
    <mergeCell ref="N30:N31"/>
    <mergeCell ref="M28:M29"/>
    <mergeCell ref="N28:N29"/>
    <mergeCell ref="O28:O29"/>
    <mergeCell ref="O30:O31"/>
    <mergeCell ref="L28:L29"/>
    <mergeCell ref="Q41:Q42"/>
    <mergeCell ref="R41:R42"/>
    <mergeCell ref="Q37:Q38"/>
    <mergeCell ref="K32:K33"/>
    <mergeCell ref="R37:R38"/>
    <mergeCell ref="O32:O33"/>
    <mergeCell ref="P32:P33"/>
    <mergeCell ref="Q32:Q33"/>
    <mergeCell ref="R32:R33"/>
    <mergeCell ref="M32:M33"/>
    <mergeCell ref="N32:N33"/>
    <mergeCell ref="K34:R34"/>
    <mergeCell ref="O41:O42"/>
    <mergeCell ref="P41:P42"/>
    <mergeCell ref="M37:M38"/>
    <mergeCell ref="N37:N38"/>
    <mergeCell ref="O37:O38"/>
    <mergeCell ref="P37:P38"/>
    <mergeCell ref="L37:L38"/>
    <mergeCell ref="L32:L33"/>
    <mergeCell ref="A14:A17"/>
    <mergeCell ref="A18:A21"/>
    <mergeCell ref="L35:R35"/>
    <mergeCell ref="K37:K38"/>
    <mergeCell ref="N41:N42"/>
    <mergeCell ref="O39:O40"/>
    <mergeCell ref="P39:P40"/>
    <mergeCell ref="Q39:Q40"/>
    <mergeCell ref="I32:I33"/>
    <mergeCell ref="K41:K42"/>
    <mergeCell ref="L41:L42"/>
    <mergeCell ref="M41:M42"/>
    <mergeCell ref="R39:R40"/>
    <mergeCell ref="K39:K40"/>
    <mergeCell ref="L39:L40"/>
    <mergeCell ref="G32:G33"/>
    <mergeCell ref="H32:H33"/>
    <mergeCell ref="D30:D31"/>
    <mergeCell ref="F30:F31"/>
    <mergeCell ref="G30:G31"/>
    <mergeCell ref="H30:H31"/>
    <mergeCell ref="B30:B31"/>
    <mergeCell ref="M39:M40"/>
    <mergeCell ref="N39:N40"/>
    <mergeCell ref="A4:A5"/>
    <mergeCell ref="A6:A9"/>
    <mergeCell ref="B28:B29"/>
    <mergeCell ref="C28:C29"/>
    <mergeCell ref="D28:D29"/>
    <mergeCell ref="E28:E29"/>
    <mergeCell ref="D32:D33"/>
    <mergeCell ref="B26:B27"/>
    <mergeCell ref="C26:C27"/>
    <mergeCell ref="D26:D27"/>
    <mergeCell ref="E26:E27"/>
    <mergeCell ref="B18:B19"/>
    <mergeCell ref="C18:C19"/>
    <mergeCell ref="D18:D19"/>
    <mergeCell ref="B32:B33"/>
    <mergeCell ref="E18:E19"/>
    <mergeCell ref="B16:B17"/>
    <mergeCell ref="C16:C17"/>
    <mergeCell ref="D16:D17"/>
    <mergeCell ref="E16:E17"/>
    <mergeCell ref="B14:B15"/>
    <mergeCell ref="C14:C15"/>
    <mergeCell ref="D14:D15"/>
    <mergeCell ref="A10:A13"/>
    <mergeCell ref="I26:I27"/>
    <mergeCell ref="J37:J38"/>
    <mergeCell ref="A37:A38"/>
    <mergeCell ref="A30:A33"/>
    <mergeCell ref="B37:B38"/>
    <mergeCell ref="C37:C38"/>
    <mergeCell ref="E37:E38"/>
    <mergeCell ref="E30:E31"/>
    <mergeCell ref="C30:C31"/>
    <mergeCell ref="E32:E33"/>
    <mergeCell ref="C35:I35"/>
    <mergeCell ref="D37:D38"/>
    <mergeCell ref="G37:G38"/>
    <mergeCell ref="H37:H38"/>
    <mergeCell ref="I37:I38"/>
    <mergeCell ref="I30:I31"/>
    <mergeCell ref="B34:I34"/>
    <mergeCell ref="F37:F38"/>
    <mergeCell ref="C32:C33"/>
    <mergeCell ref="K30:K31"/>
    <mergeCell ref="F32:F33"/>
    <mergeCell ref="A24:A25"/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  <mergeCell ref="D41:D42"/>
    <mergeCell ref="F41:F42"/>
    <mergeCell ref="G41:G42"/>
    <mergeCell ref="H41:H42"/>
    <mergeCell ref="I41:I42"/>
    <mergeCell ref="F39:F40"/>
    <mergeCell ref="G39:G40"/>
    <mergeCell ref="H39:H40"/>
    <mergeCell ref="I39:I40"/>
    <mergeCell ref="J30:J33"/>
    <mergeCell ref="G24:G25"/>
    <mergeCell ref="H24:H25"/>
    <mergeCell ref="F24:F25"/>
    <mergeCell ref="A26:A2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13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87" t="s">
        <v>25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24.75" customHeight="1">
      <c r="A2" s="187" t="str">
        <f>HYPERLINK('[1]реквизиты'!$A$2)</f>
        <v>World Cup stage “Memorial A. Kharlampiev” (M&amp;W, M combat sambo)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27.75" customHeight="1">
      <c r="A3" s="189" t="str">
        <f>'пр.взв.'!A4</f>
        <v>Weight category &gt;100 кg.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1" ht="16.5" thickBot="1">
      <c r="A4" s="191" t="s">
        <v>24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26.25" thickBot="1">
      <c r="A5" s="67" t="s">
        <v>11</v>
      </c>
      <c r="B5" s="59" t="s">
        <v>4</v>
      </c>
      <c r="C5" s="60" t="s">
        <v>12</v>
      </c>
      <c r="D5" s="59" t="s">
        <v>5</v>
      </c>
      <c r="E5" s="61" t="s">
        <v>6</v>
      </c>
      <c r="F5" s="58" t="s">
        <v>13</v>
      </c>
      <c r="G5" s="62" t="s">
        <v>37</v>
      </c>
      <c r="H5" s="62" t="s">
        <v>16</v>
      </c>
      <c r="I5" s="62" t="s">
        <v>17</v>
      </c>
      <c r="J5" s="60" t="s">
        <v>38</v>
      </c>
      <c r="K5" s="62" t="s">
        <v>18</v>
      </c>
    </row>
    <row r="6" spans="1:11" ht="19.5" customHeight="1">
      <c r="A6" s="192"/>
      <c r="B6" s="195">
        <f>'пр.хода'!$K$12</f>
        <v>3</v>
      </c>
      <c r="C6" s="209" t="s">
        <v>19</v>
      </c>
      <c r="D6" s="204" t="str">
        <f>VLOOKUP(B6,'пр.взв.'!B7:E38,2,FALSE)</f>
        <v>MIKHALCHENKO ROMAN</v>
      </c>
      <c r="E6" s="206" t="str">
        <f>VLOOKUP(B6,'пр.взв.'!B7:E38,3,FALSE)</f>
        <v>1987 msic</v>
      </c>
      <c r="F6" s="125" t="str">
        <f>VLOOKUP(B6,'пр.взв.'!B7:E38,4,FALSE)</f>
        <v>RUS</v>
      </c>
      <c r="G6" s="197"/>
      <c r="H6" s="199"/>
      <c r="I6" s="197"/>
      <c r="J6" s="199"/>
      <c r="K6" s="63" t="s">
        <v>20</v>
      </c>
    </row>
    <row r="7" spans="1:11" ht="19.5" customHeight="1" thickBot="1">
      <c r="A7" s="193"/>
      <c r="B7" s="196"/>
      <c r="C7" s="210"/>
      <c r="D7" s="205"/>
      <c r="E7" s="207"/>
      <c r="F7" s="126"/>
      <c r="G7" s="198"/>
      <c r="H7" s="200"/>
      <c r="I7" s="198"/>
      <c r="J7" s="200"/>
      <c r="K7" s="64" t="s">
        <v>21</v>
      </c>
    </row>
    <row r="8" spans="1:11" ht="19.5" customHeight="1">
      <c r="A8" s="193"/>
      <c r="B8" s="195">
        <f>'пр.хода'!$K$30</f>
        <v>4</v>
      </c>
      <c r="C8" s="202" t="s">
        <v>22</v>
      </c>
      <c r="D8" s="204" t="str">
        <f>VLOOKUP(B8,'пр.взв.'!B7:E38,2,FALSE)</f>
        <v>BUGHADZE ONIZE</v>
      </c>
      <c r="E8" s="125">
        <f>VLOOKUP(B8,'пр.взв.'!B7:E38,3,FALSE)</f>
        <v>1991</v>
      </c>
      <c r="F8" s="206" t="str">
        <f>VLOOKUP(B8,'пр.взв.'!B7:E38,4,FALSE)</f>
        <v>GEO</v>
      </c>
      <c r="G8" s="208"/>
      <c r="H8" s="199"/>
      <c r="I8" s="197"/>
      <c r="J8" s="199"/>
      <c r="K8" s="64" t="s">
        <v>23</v>
      </c>
    </row>
    <row r="9" spans="1:11" ht="19.5" customHeight="1" thickBot="1">
      <c r="A9" s="194"/>
      <c r="B9" s="196"/>
      <c r="C9" s="203"/>
      <c r="D9" s="205"/>
      <c r="E9" s="126"/>
      <c r="F9" s="207"/>
      <c r="G9" s="198"/>
      <c r="H9" s="200"/>
      <c r="I9" s="198"/>
      <c r="J9" s="200"/>
      <c r="K9" s="65"/>
    </row>
    <row r="10" ht="24" customHeight="1"/>
    <row r="11" spans="1:11" ht="15">
      <c r="A11" s="46" t="str">
        <f>'[1]реквизиты'!$A$8</f>
        <v>Chief referee</v>
      </c>
      <c r="B11" s="47"/>
      <c r="C11" s="47"/>
      <c r="D11" s="47"/>
      <c r="E11" s="3"/>
      <c r="F11" s="88"/>
      <c r="H11" s="201" t="str">
        <f>'[1]реквизиты'!$G$8</f>
        <v>Y. Shoya</v>
      </c>
      <c r="I11" s="201"/>
      <c r="J11" s="201"/>
      <c r="K11" t="str">
        <f>'[1]реквизиты'!$G$9</f>
        <v>/RUS/</v>
      </c>
    </row>
    <row r="12" spans="1:8" ht="15">
      <c r="A12" s="47"/>
      <c r="B12" s="47"/>
      <c r="C12" s="47"/>
      <c r="D12" s="47"/>
      <c r="E12" s="3"/>
      <c r="F12" s="10"/>
      <c r="G12" s="3"/>
      <c r="H12" s="89"/>
    </row>
    <row r="13" spans="1:11" ht="27.75" customHeight="1">
      <c r="A13" s="46" t="str">
        <f>'[1]реквизиты'!$A$10</f>
        <v>Chief  secretary</v>
      </c>
      <c r="C13" s="3"/>
      <c r="D13" s="3"/>
      <c r="E13" s="3"/>
      <c r="F13" s="3"/>
      <c r="H13" s="201" t="str">
        <f>'[1]реквизиты'!$G$10</f>
        <v>R. Zakirov</v>
      </c>
      <c r="I13" s="201"/>
      <c r="J13" s="201"/>
      <c r="K13" t="str">
        <f>'[1]реквизиты'!$G$11</f>
        <v>/RUS/</v>
      </c>
    </row>
  </sheetData>
  <sheetProtection/>
  <mergeCells count="25">
    <mergeCell ref="H11:J11"/>
    <mergeCell ref="H13:J13"/>
    <mergeCell ref="J6:J7"/>
    <mergeCell ref="B8:B9"/>
    <mergeCell ref="C8:C9"/>
    <mergeCell ref="D8:D9"/>
    <mergeCell ref="E8:E9"/>
    <mergeCell ref="F8:F9"/>
    <mergeCell ref="G8:G9"/>
    <mergeCell ref="H8:H9"/>
    <mergeCell ref="C6:C7"/>
    <mergeCell ref="D6:D7"/>
    <mergeCell ref="E6:E7"/>
    <mergeCell ref="F6:F7"/>
    <mergeCell ref="A1:K1"/>
    <mergeCell ref="A2:K2"/>
    <mergeCell ref="A3:K3"/>
    <mergeCell ref="A4:K4"/>
    <mergeCell ref="A6:A9"/>
    <mergeCell ref="B6:B7"/>
    <mergeCell ref="G6:G7"/>
    <mergeCell ref="H6:H7"/>
    <mergeCell ref="I6:I7"/>
    <mergeCell ref="I8:I9"/>
    <mergeCell ref="J8:J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3">
      <selection activeCell="E27" sqref="E27:E2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24" t="s">
        <v>10</v>
      </c>
      <c r="B1" s="224"/>
      <c r="C1" s="224"/>
      <c r="D1" s="224"/>
      <c r="E1" s="224"/>
      <c r="F1" s="224"/>
    </row>
    <row r="2" spans="1:6" ht="35.25" customHeight="1">
      <c r="A2" s="223" t="str">
        <f>HYPERLINK('[1]реквизиты'!$A$2)</f>
        <v>World Cup stage “Memorial A. Kharlampiev” (M&amp;W, M combat sambo)</v>
      </c>
      <c r="B2" s="223"/>
      <c r="C2" s="223"/>
      <c r="D2" s="223"/>
      <c r="E2" s="223"/>
      <c r="F2" s="223"/>
    </row>
    <row r="3" spans="1:6" ht="23.25" customHeight="1">
      <c r="A3" s="225" t="str">
        <f>HYPERLINK('[1]реквизиты'!$A$3)</f>
        <v>Mart  22 -25.2013            Moscow (Russia)     </v>
      </c>
      <c r="B3" s="225"/>
      <c r="C3" s="225"/>
      <c r="D3" s="225"/>
      <c r="E3" s="225"/>
      <c r="F3" s="225"/>
    </row>
    <row r="4" spans="1:6" ht="27.75" customHeight="1" thickBot="1">
      <c r="A4" s="222" t="s">
        <v>76</v>
      </c>
      <c r="B4" s="222"/>
      <c r="C4" s="222"/>
      <c r="D4" s="222"/>
      <c r="E4" s="222"/>
      <c r="F4" s="222"/>
    </row>
    <row r="5" spans="1:6" ht="12.75" customHeight="1">
      <c r="A5" s="233" t="s">
        <v>9</v>
      </c>
      <c r="B5" s="237" t="s">
        <v>4</v>
      </c>
      <c r="C5" s="233" t="s">
        <v>5</v>
      </c>
      <c r="D5" s="233" t="s">
        <v>33</v>
      </c>
      <c r="E5" s="233" t="s">
        <v>7</v>
      </c>
      <c r="F5" s="233" t="s">
        <v>8</v>
      </c>
    </row>
    <row r="6" spans="1:6" ht="12.75" customHeight="1" thickBot="1">
      <c r="A6" s="234" t="s">
        <v>9</v>
      </c>
      <c r="B6" s="238"/>
      <c r="C6" s="234" t="s">
        <v>5</v>
      </c>
      <c r="D6" s="234" t="s">
        <v>6</v>
      </c>
      <c r="E6" s="234" t="s">
        <v>7</v>
      </c>
      <c r="F6" s="234" t="s">
        <v>8</v>
      </c>
    </row>
    <row r="7" spans="1:6" ht="12.75" customHeight="1">
      <c r="A7" s="235"/>
      <c r="B7" s="242">
        <v>1</v>
      </c>
      <c r="C7" s="243" t="s">
        <v>53</v>
      </c>
      <c r="D7" s="239" t="s">
        <v>54</v>
      </c>
      <c r="E7" s="239" t="s">
        <v>55</v>
      </c>
      <c r="F7" s="241"/>
    </row>
    <row r="8" spans="1:6" ht="12.75" customHeight="1">
      <c r="A8" s="236"/>
      <c r="B8" s="242"/>
      <c r="C8" s="244"/>
      <c r="D8" s="240"/>
      <c r="E8" s="240"/>
      <c r="F8" s="232"/>
    </row>
    <row r="9" spans="1:6" ht="12.75" customHeight="1">
      <c r="A9" s="228"/>
      <c r="B9" s="218">
        <v>2</v>
      </c>
      <c r="C9" s="219" t="s">
        <v>56</v>
      </c>
      <c r="D9" s="220" t="s">
        <v>57</v>
      </c>
      <c r="E9" s="220" t="s">
        <v>58</v>
      </c>
      <c r="F9" s="231"/>
    </row>
    <row r="10" spans="1:6" ht="12.75" customHeight="1">
      <c r="A10" s="228"/>
      <c r="B10" s="218"/>
      <c r="C10" s="219"/>
      <c r="D10" s="220"/>
      <c r="E10" s="220"/>
      <c r="F10" s="232"/>
    </row>
    <row r="11" spans="1:6" ht="15" customHeight="1">
      <c r="A11" s="228"/>
      <c r="B11" s="218">
        <v>3</v>
      </c>
      <c r="C11" s="219" t="s">
        <v>59</v>
      </c>
      <c r="D11" s="220" t="s">
        <v>54</v>
      </c>
      <c r="E11" s="220" t="s">
        <v>55</v>
      </c>
      <c r="F11" s="231"/>
    </row>
    <row r="12" spans="1:6" ht="12.75" customHeight="1">
      <c r="A12" s="228"/>
      <c r="B12" s="218"/>
      <c r="C12" s="219"/>
      <c r="D12" s="220"/>
      <c r="E12" s="220"/>
      <c r="F12" s="232"/>
    </row>
    <row r="13" spans="1:6" ht="15" customHeight="1">
      <c r="A13" s="228"/>
      <c r="B13" s="218">
        <v>4</v>
      </c>
      <c r="C13" s="219" t="s">
        <v>60</v>
      </c>
      <c r="D13" s="220">
        <v>1991</v>
      </c>
      <c r="E13" s="220" t="s">
        <v>61</v>
      </c>
      <c r="F13" s="231"/>
    </row>
    <row r="14" spans="1:6" ht="15" customHeight="1">
      <c r="A14" s="228"/>
      <c r="B14" s="218"/>
      <c r="C14" s="219"/>
      <c r="D14" s="220"/>
      <c r="E14" s="220"/>
      <c r="F14" s="232"/>
    </row>
    <row r="15" spans="1:6" ht="15.75" customHeight="1">
      <c r="A15" s="228"/>
      <c r="B15" s="218">
        <v>5</v>
      </c>
      <c r="C15" s="219" t="s">
        <v>62</v>
      </c>
      <c r="D15" s="220" t="s">
        <v>63</v>
      </c>
      <c r="E15" s="220" t="s">
        <v>64</v>
      </c>
      <c r="F15" s="231"/>
    </row>
    <row r="16" spans="1:6" ht="12.75" customHeight="1">
      <c r="A16" s="228"/>
      <c r="B16" s="218"/>
      <c r="C16" s="219"/>
      <c r="D16" s="220"/>
      <c r="E16" s="220"/>
      <c r="F16" s="232"/>
    </row>
    <row r="17" spans="1:6" ht="15" customHeight="1">
      <c r="A17" s="228"/>
      <c r="B17" s="218">
        <v>6</v>
      </c>
      <c r="C17" s="219" t="s">
        <v>65</v>
      </c>
      <c r="D17" s="220" t="s">
        <v>66</v>
      </c>
      <c r="E17" s="220" t="s">
        <v>67</v>
      </c>
      <c r="F17" s="231"/>
    </row>
    <row r="18" spans="1:6" ht="12.75" customHeight="1">
      <c r="A18" s="228"/>
      <c r="B18" s="218"/>
      <c r="C18" s="219"/>
      <c r="D18" s="220"/>
      <c r="E18" s="220"/>
      <c r="F18" s="232"/>
    </row>
    <row r="19" spans="1:6" ht="15" customHeight="1">
      <c r="A19" s="228"/>
      <c r="B19" s="218">
        <v>7</v>
      </c>
      <c r="C19" s="219" t="s">
        <v>68</v>
      </c>
      <c r="D19" s="220" t="s">
        <v>69</v>
      </c>
      <c r="E19" s="220" t="s">
        <v>58</v>
      </c>
      <c r="F19" s="231"/>
    </row>
    <row r="20" spans="1:6" ht="12.75" customHeight="1">
      <c r="A20" s="228"/>
      <c r="B20" s="218"/>
      <c r="C20" s="221"/>
      <c r="D20" s="220"/>
      <c r="E20" s="220"/>
      <c r="F20" s="232"/>
    </row>
    <row r="21" spans="1:6" ht="15" customHeight="1">
      <c r="A21" s="228"/>
      <c r="B21" s="218">
        <v>8</v>
      </c>
      <c r="C21" s="219" t="s">
        <v>70</v>
      </c>
      <c r="D21" s="220" t="s">
        <v>71</v>
      </c>
      <c r="E21" s="220" t="s">
        <v>58</v>
      </c>
      <c r="F21" s="231"/>
    </row>
    <row r="22" spans="1:6" ht="12.75" customHeight="1">
      <c r="A22" s="228"/>
      <c r="B22" s="218"/>
      <c r="C22" s="219"/>
      <c r="D22" s="220"/>
      <c r="E22" s="220"/>
      <c r="F22" s="232"/>
    </row>
    <row r="23" spans="1:6" ht="15" customHeight="1">
      <c r="A23" s="236"/>
      <c r="B23" s="218">
        <v>9</v>
      </c>
      <c r="C23" s="219" t="s">
        <v>72</v>
      </c>
      <c r="D23" s="220">
        <v>1991</v>
      </c>
      <c r="E23" s="220" t="s">
        <v>73</v>
      </c>
      <c r="F23" s="231"/>
    </row>
    <row r="24" spans="1:6" ht="12.75" customHeight="1">
      <c r="A24" s="236"/>
      <c r="B24" s="218"/>
      <c r="C24" s="219"/>
      <c r="D24" s="220"/>
      <c r="E24" s="220"/>
      <c r="F24" s="232"/>
    </row>
    <row r="25" spans="1:6" ht="15" customHeight="1">
      <c r="A25" s="228"/>
      <c r="B25" s="218">
        <v>10</v>
      </c>
      <c r="C25" s="219" t="s">
        <v>74</v>
      </c>
      <c r="D25" s="220">
        <v>1971</v>
      </c>
      <c r="E25" s="220" t="s">
        <v>75</v>
      </c>
      <c r="F25" s="231"/>
    </row>
    <row r="26" spans="1:6" ht="12.75" customHeight="1">
      <c r="A26" s="228"/>
      <c r="B26" s="218"/>
      <c r="C26" s="219"/>
      <c r="D26" s="220"/>
      <c r="E26" s="220"/>
      <c r="F26" s="232"/>
    </row>
    <row r="27" spans="1:6" ht="15" customHeight="1">
      <c r="A27" s="228"/>
      <c r="B27" s="211">
        <v>11</v>
      </c>
      <c r="C27" s="213" t="s">
        <v>77</v>
      </c>
      <c r="D27" s="217"/>
      <c r="E27" s="215" t="s">
        <v>78</v>
      </c>
      <c r="F27" s="226"/>
    </row>
    <row r="28" spans="1:6" ht="12.75" customHeight="1">
      <c r="A28" s="228"/>
      <c r="B28" s="211" t="s">
        <v>42</v>
      </c>
      <c r="C28" s="213"/>
      <c r="D28" s="217"/>
      <c r="E28" s="215"/>
      <c r="F28" s="226"/>
    </row>
    <row r="29" spans="1:6" ht="15" customHeight="1">
      <c r="A29" s="228"/>
      <c r="B29" s="211">
        <v>12</v>
      </c>
      <c r="C29" s="213"/>
      <c r="D29" s="217"/>
      <c r="E29" s="215"/>
      <c r="F29" s="226"/>
    </row>
    <row r="30" spans="1:6" ht="12.75" customHeight="1">
      <c r="A30" s="228"/>
      <c r="B30" s="211" t="s">
        <v>43</v>
      </c>
      <c r="C30" s="213"/>
      <c r="D30" s="217"/>
      <c r="E30" s="215"/>
      <c r="F30" s="226"/>
    </row>
    <row r="31" spans="1:6" ht="15" customHeight="1">
      <c r="A31" s="228"/>
      <c r="B31" s="211">
        <v>13</v>
      </c>
      <c r="C31" s="213"/>
      <c r="D31" s="217"/>
      <c r="E31" s="215"/>
      <c r="F31" s="226"/>
    </row>
    <row r="32" spans="1:6" ht="15.75" customHeight="1">
      <c r="A32" s="228"/>
      <c r="B32" s="211" t="s">
        <v>44</v>
      </c>
      <c r="C32" s="213"/>
      <c r="D32" s="217"/>
      <c r="E32" s="215"/>
      <c r="F32" s="226"/>
    </row>
    <row r="33" spans="1:6" ht="15" customHeight="1">
      <c r="A33" s="228"/>
      <c r="B33" s="211">
        <v>14</v>
      </c>
      <c r="C33" s="213"/>
      <c r="D33" s="217"/>
      <c r="E33" s="215"/>
      <c r="F33" s="226"/>
    </row>
    <row r="34" spans="1:6" ht="12.75" customHeight="1">
      <c r="A34" s="228"/>
      <c r="B34" s="211" t="s">
        <v>45</v>
      </c>
      <c r="C34" s="213"/>
      <c r="D34" s="217"/>
      <c r="E34" s="215"/>
      <c r="F34" s="226"/>
    </row>
    <row r="35" spans="1:6" ht="15" customHeight="1">
      <c r="A35" s="228"/>
      <c r="B35" s="211">
        <v>15</v>
      </c>
      <c r="C35" s="213"/>
      <c r="D35" s="217"/>
      <c r="E35" s="215"/>
      <c r="F35" s="226"/>
    </row>
    <row r="36" spans="1:6" ht="12.75" customHeight="1">
      <c r="A36" s="228"/>
      <c r="B36" s="211" t="s">
        <v>46</v>
      </c>
      <c r="C36" s="213"/>
      <c r="D36" s="217"/>
      <c r="E36" s="215"/>
      <c r="F36" s="226"/>
    </row>
    <row r="37" spans="1:6" ht="15" customHeight="1">
      <c r="A37" s="228"/>
      <c r="B37" s="211">
        <v>16</v>
      </c>
      <c r="C37" s="213"/>
      <c r="D37" s="217"/>
      <c r="E37" s="215"/>
      <c r="F37" s="226"/>
    </row>
    <row r="38" spans="1:6" ht="12.75" customHeight="1" thickBot="1">
      <c r="A38" s="229"/>
      <c r="B38" s="212" t="s">
        <v>47</v>
      </c>
      <c r="C38" s="214"/>
      <c r="D38" s="230"/>
      <c r="E38" s="216"/>
      <c r="F38" s="227"/>
    </row>
    <row r="39" ht="15" customHeight="1"/>
    <row r="40" ht="15.75" customHeight="1"/>
    <row r="41" spans="1:5" ht="12.75">
      <c r="A41" s="46">
        <f>HYPERLINK('[1]реквизиты'!$A$20)</f>
      </c>
      <c r="B41" s="47"/>
      <c r="C41" s="47"/>
      <c r="D41" s="47"/>
      <c r="E41" s="48">
        <f>HYPERLINK('[1]реквизиты'!$G$20)</f>
      </c>
    </row>
    <row r="42" spans="1:5" ht="12.75">
      <c r="A42" s="47"/>
      <c r="B42" s="47"/>
      <c r="C42" s="47"/>
      <c r="D42" s="47"/>
      <c r="E42" s="3"/>
    </row>
    <row r="43" spans="1:5" ht="12.75">
      <c r="A43" s="48">
        <f>HYPERLINK('[1]реквизиты'!$A$22)</f>
      </c>
      <c r="B43" s="47"/>
      <c r="C43" s="47"/>
      <c r="D43" s="47"/>
      <c r="E43" s="48">
        <f>HYPERLINK('[1]реквизиты'!$G$22)</f>
      </c>
    </row>
    <row r="44" spans="1:5" ht="12.75">
      <c r="A44" s="1"/>
      <c r="B44" s="1"/>
      <c r="C44" s="1"/>
      <c r="D44" s="47"/>
      <c r="E44" s="3"/>
    </row>
    <row r="45" spans="4:5" ht="12.75">
      <c r="D45" s="3"/>
      <c r="E45" s="3"/>
    </row>
  </sheetData>
  <sheetProtection/>
  <mergeCells count="106">
    <mergeCell ref="F17:F18"/>
    <mergeCell ref="A19:A20"/>
    <mergeCell ref="B11:B12"/>
    <mergeCell ref="C11:C12"/>
    <mergeCell ref="F7:F8"/>
    <mergeCell ref="B7:B8"/>
    <mergeCell ref="C7:C8"/>
    <mergeCell ref="B9:B10"/>
    <mergeCell ref="C9:C10"/>
    <mergeCell ref="D9:D10"/>
    <mergeCell ref="E9:E10"/>
    <mergeCell ref="A9:A10"/>
    <mergeCell ref="F9:F10"/>
    <mergeCell ref="F13:F14"/>
    <mergeCell ref="E17:E18"/>
    <mergeCell ref="B15:B16"/>
    <mergeCell ref="C15:C16"/>
    <mergeCell ref="D15:D16"/>
    <mergeCell ref="E15:E16"/>
    <mergeCell ref="D11:D12"/>
    <mergeCell ref="E11:E12"/>
    <mergeCell ref="B13:B14"/>
    <mergeCell ref="C13:C14"/>
    <mergeCell ref="D13:D14"/>
    <mergeCell ref="F21:F22"/>
    <mergeCell ref="F23:F24"/>
    <mergeCell ref="F25:F26"/>
    <mergeCell ref="E5:E6"/>
    <mergeCell ref="F5:F6"/>
    <mergeCell ref="A7:A8"/>
    <mergeCell ref="A5:A6"/>
    <mergeCell ref="B5:B6"/>
    <mergeCell ref="C5:C6"/>
    <mergeCell ref="D5:D6"/>
    <mergeCell ref="D7:D8"/>
    <mergeCell ref="E7:E8"/>
    <mergeCell ref="A23:A24"/>
    <mergeCell ref="A21:A22"/>
    <mergeCell ref="F19:F20"/>
    <mergeCell ref="A11:A12"/>
    <mergeCell ref="A13:A14"/>
    <mergeCell ref="A15:A16"/>
    <mergeCell ref="A17:A18"/>
    <mergeCell ref="F11:F12"/>
    <mergeCell ref="F15:F16"/>
    <mergeCell ref="B17:B18"/>
    <mergeCell ref="C17:C18"/>
    <mergeCell ref="D17:D18"/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A25:A26"/>
    <mergeCell ref="E13:E14"/>
    <mergeCell ref="B23:B24"/>
    <mergeCell ref="C23:C24"/>
    <mergeCell ref="D23:D24"/>
    <mergeCell ref="E23:E24"/>
    <mergeCell ref="B21:B22"/>
    <mergeCell ref="C21:C22"/>
    <mergeCell ref="D21:D22"/>
    <mergeCell ref="E21:E22"/>
    <mergeCell ref="B19:B20"/>
    <mergeCell ref="C19:C20"/>
    <mergeCell ref="D19:D20"/>
    <mergeCell ref="E19:E20"/>
    <mergeCell ref="B31:B32"/>
    <mergeCell ref="C31:C32"/>
    <mergeCell ref="D31:D32"/>
    <mergeCell ref="E31:E32"/>
    <mergeCell ref="B29:B30"/>
    <mergeCell ref="C29:C30"/>
    <mergeCell ref="D29:D30"/>
    <mergeCell ref="E29:E30"/>
    <mergeCell ref="B25:B26"/>
    <mergeCell ref="C25:C26"/>
    <mergeCell ref="D25:D26"/>
    <mergeCell ref="E25:E26"/>
    <mergeCell ref="B37:B38"/>
    <mergeCell ref="C37:C38"/>
    <mergeCell ref="E37:E38"/>
    <mergeCell ref="C33:C34"/>
    <mergeCell ref="E33:E34"/>
    <mergeCell ref="B35:B36"/>
    <mergeCell ref="C35:C36"/>
    <mergeCell ref="E35:E36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N9" sqref="M9:N9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69" t="str">
        <f>'пр.хода'!K1</f>
        <v>World Cup stage “Memorial A. Kharlampiev” (M&amp;W, M combat sambo)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43"/>
      <c r="M1" s="43"/>
      <c r="N1" s="43"/>
      <c r="O1" s="43"/>
      <c r="P1" s="43"/>
    </row>
    <row r="2" spans="1:19" ht="12.75" customHeight="1">
      <c r="A2" s="270" t="str">
        <f>'пр.хода'!K2</f>
        <v>Mart  22 -25.2013            Moscow (Russia)     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44"/>
      <c r="M2" s="44"/>
      <c r="N2" s="44"/>
      <c r="O2" s="44"/>
      <c r="P2" s="44"/>
      <c r="S2" s="8"/>
    </row>
    <row r="3" spans="1:12" ht="15.75">
      <c r="A3" s="271" t="str">
        <f>HYPERLINK('пр.взв.'!A4)</f>
        <v>Weight category &gt;100 кg.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45"/>
    </row>
    <row r="4" spans="1:3" ht="16.5" thickBot="1">
      <c r="A4" s="268" t="s">
        <v>0</v>
      </c>
      <c r="B4" s="268"/>
      <c r="C4" s="4"/>
    </row>
    <row r="5" spans="1:13" ht="12.75" customHeight="1" thickBot="1">
      <c r="A5" s="265">
        <v>1</v>
      </c>
      <c r="B5" s="258" t="str">
        <f>VLOOKUP(A5,'пр.взв.'!B6:F37,2,FALSE)</f>
        <v>BORISKIN SERGEY</v>
      </c>
      <c r="C5" s="260" t="str">
        <f>VLOOKUP(A5,'пр.взв.'!B6:F37,3,FALSE)</f>
        <v>1987 msic</v>
      </c>
      <c r="D5" s="260" t="str">
        <f>VLOOKUP(A5,'пр.взв.'!B6:F37,4,FALSE)</f>
        <v>RUS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66"/>
      <c r="B6" s="259"/>
      <c r="C6" s="249"/>
      <c r="D6" s="249"/>
      <c r="E6" s="245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66">
        <v>9</v>
      </c>
      <c r="B7" s="261" t="str">
        <f>VLOOKUP(A7,'пр.взв.'!B6:F37,2,FALSE)</f>
        <v>BEKBALAEV AYBEK</v>
      </c>
      <c r="C7" s="249">
        <f>VLOOKUP(A7,'пр.взв.'!B6:F37,3,FALSE)</f>
        <v>1991</v>
      </c>
      <c r="D7" s="249" t="str">
        <f>VLOOKUP(A7,'пр.взв.'!B6:F37,4,FALSE)</f>
        <v>KGZ</v>
      </c>
      <c r="E7" s="246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67"/>
      <c r="B8" s="262"/>
      <c r="C8" s="250"/>
      <c r="D8" s="250"/>
      <c r="E8" s="16"/>
      <c r="F8" s="20"/>
      <c r="G8" s="245"/>
      <c r="H8" s="12"/>
      <c r="I8" s="12"/>
      <c r="J8" s="42"/>
      <c r="K8" s="42"/>
      <c r="L8" s="42"/>
      <c r="M8" s="13"/>
    </row>
    <row r="9" spans="1:13" ht="12.75" customHeight="1" thickBot="1">
      <c r="A9" s="265">
        <v>5</v>
      </c>
      <c r="B9" s="258" t="str">
        <f>VLOOKUP(A9,'пр.взв.'!B6:F37,2,FALSE)</f>
        <v>USENOV EDIL</v>
      </c>
      <c r="C9" s="256" t="str">
        <f>VLOOKUP(A9,'пр.взв.'!B6:F37,3,FALSE)</f>
        <v>1981 msic</v>
      </c>
      <c r="D9" s="256" t="str">
        <f>VLOOKUP(A9,'пр.взв.'!B6:F37,4,FALSE)</f>
        <v>KAZ</v>
      </c>
      <c r="E9" s="11"/>
      <c r="F9" s="20"/>
      <c r="G9" s="246"/>
      <c r="H9" s="25"/>
      <c r="I9" s="12"/>
      <c r="J9" s="42"/>
      <c r="K9" s="42"/>
      <c r="L9" s="42"/>
      <c r="M9" s="13"/>
    </row>
    <row r="10" spans="1:13" ht="12.75" customHeight="1">
      <c r="A10" s="266"/>
      <c r="B10" s="259"/>
      <c r="C10" s="257"/>
      <c r="D10" s="257"/>
      <c r="E10" s="245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63">
        <v>13</v>
      </c>
      <c r="B11" s="252">
        <f>VLOOKUP(A11,'пр.взв.'!B6:F37,2,FALSE)</f>
        <v>0</v>
      </c>
      <c r="C11" s="254">
        <f>VLOOKUP(A11,'пр.взв.'!B6:F37,3,FALSE)</f>
        <v>0</v>
      </c>
      <c r="D11" s="254">
        <f>VLOOKUP(A11,'пр.взв.'!B6:F37,4,FALSE)</f>
        <v>0</v>
      </c>
      <c r="E11" s="246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64"/>
      <c r="B12" s="253"/>
      <c r="C12" s="255"/>
      <c r="D12" s="255"/>
      <c r="E12" s="16"/>
      <c r="F12" s="247"/>
      <c r="G12" s="247"/>
      <c r="H12" s="24"/>
      <c r="I12" s="245"/>
      <c r="J12" s="12"/>
      <c r="K12" s="12"/>
      <c r="L12" s="12"/>
    </row>
    <row r="13" spans="1:12" ht="12.75" customHeight="1" thickBot="1">
      <c r="A13" s="265">
        <v>3</v>
      </c>
      <c r="B13" s="258" t="str">
        <f>VLOOKUP(A13,'пр.взв.'!B6:F37,2,FALSE)</f>
        <v>MIKHALCHENKO ROMAN</v>
      </c>
      <c r="C13" s="256" t="str">
        <f>VLOOKUP(A13,'пр.взв.'!B6:F37,3,FALSE)</f>
        <v>1987 msic</v>
      </c>
      <c r="D13" s="256" t="str">
        <f>VLOOKUP(A13,'пр.взв.'!B6:F37,4,FALSE)</f>
        <v>RUS</v>
      </c>
      <c r="E13" s="11"/>
      <c r="F13" s="14"/>
      <c r="G13" s="14"/>
      <c r="H13" s="24"/>
      <c r="I13" s="246"/>
      <c r="J13" s="41"/>
      <c r="K13" s="25"/>
      <c r="L13" s="12"/>
    </row>
    <row r="14" spans="1:13" ht="12.75" customHeight="1">
      <c r="A14" s="266"/>
      <c r="B14" s="259"/>
      <c r="C14" s="257"/>
      <c r="D14" s="257"/>
      <c r="E14" s="245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66">
        <v>11</v>
      </c>
      <c r="B15" s="261" t="str">
        <f>VLOOKUP(A15,'пр.взв.'!B6:F37,2,FALSE)</f>
        <v>NAGORSKI  BARTOLOMIEJ</v>
      </c>
      <c r="C15" s="249">
        <f>VLOOKUP(A15,'пр.взв.'!B6:F37,3,FALSE)</f>
        <v>0</v>
      </c>
      <c r="D15" s="249" t="str">
        <f>VLOOKUP(A15,'пр.взв.'!B6:F37,4,FALSE)</f>
        <v>POL</v>
      </c>
      <c r="E15" s="246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67"/>
      <c r="B16" s="262"/>
      <c r="C16" s="250"/>
      <c r="D16" s="250"/>
      <c r="E16" s="16"/>
      <c r="F16" s="20"/>
      <c r="G16" s="245"/>
      <c r="H16" s="26"/>
      <c r="I16" s="12"/>
      <c r="J16" s="12"/>
      <c r="K16" s="24"/>
      <c r="L16" s="12"/>
      <c r="M16" s="13"/>
    </row>
    <row r="17" spans="1:13" ht="12.75" customHeight="1" thickBot="1">
      <c r="A17" s="265">
        <v>7</v>
      </c>
      <c r="B17" s="258" t="str">
        <f>VLOOKUP(A17,'пр.взв.'!B6:F37,2,FALSE)</f>
        <v>UMUDALIYEV Ayaz</v>
      </c>
      <c r="C17" s="256" t="str">
        <f>VLOOKUP(A17,'пр.взв.'!B6:F37,3,FALSE)</f>
        <v>1978 kms</v>
      </c>
      <c r="D17" s="256" t="str">
        <f>VLOOKUP(A17,'пр.взв.'!B6:F37,4,FALSE)</f>
        <v>AZE</v>
      </c>
      <c r="E17" s="11"/>
      <c r="F17" s="21"/>
      <c r="G17" s="246"/>
      <c r="H17" s="9"/>
      <c r="I17" s="9"/>
      <c r="J17" s="9"/>
      <c r="K17" s="40"/>
      <c r="L17" s="9"/>
      <c r="M17" s="13"/>
    </row>
    <row r="18" spans="1:13" ht="12.75" customHeight="1">
      <c r="A18" s="266"/>
      <c r="B18" s="259"/>
      <c r="C18" s="257"/>
      <c r="D18" s="257"/>
      <c r="E18" s="245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63">
        <v>15</v>
      </c>
      <c r="B19" s="252">
        <f>VLOOKUP(A19,'пр.взв.'!B6:F37,2,FALSE)</f>
        <v>0</v>
      </c>
      <c r="C19" s="254">
        <f>VLOOKUP(A19,'пр.взв.'!B6:F37,3,FALSE)</f>
        <v>0</v>
      </c>
      <c r="D19" s="254">
        <f>VLOOKUP(A19,'пр.взв.'!B6:F37,4,FALSE)</f>
        <v>0</v>
      </c>
      <c r="E19" s="246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64"/>
      <c r="B20" s="253"/>
      <c r="C20" s="255"/>
      <c r="D20" s="255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9" t="s">
        <v>1</v>
      </c>
      <c r="B21" s="6"/>
      <c r="C21" s="6"/>
      <c r="D21" s="82"/>
      <c r="E21" s="3"/>
      <c r="F21" s="3"/>
      <c r="G21" s="3"/>
      <c r="J21" s="3"/>
      <c r="K21" s="245"/>
      <c r="M21" s="10"/>
    </row>
    <row r="22" spans="1:11" ht="16.5" thickBot="1">
      <c r="A22" s="265">
        <v>2</v>
      </c>
      <c r="B22" s="258" t="str">
        <f>VLOOKUP(A22,'пр.взв.'!B5:F36,2,FALSE)</f>
        <v>SAFARBAYOV Vasif</v>
      </c>
      <c r="C22" s="260" t="str">
        <f>VLOOKUP(A22,'пр.взв.'!B5:F36,3,FALSE)</f>
        <v>1985 ms</v>
      </c>
      <c r="D22" s="260" t="str">
        <f>VLOOKUP(A22,'пр.взв.'!B5:F36,4,FALSE)</f>
        <v>AZE</v>
      </c>
      <c r="E22" s="11"/>
      <c r="F22" s="12"/>
      <c r="G22" s="12"/>
      <c r="H22" s="12"/>
      <c r="I22" s="12"/>
      <c r="J22" s="3"/>
      <c r="K22" s="246"/>
    </row>
    <row r="23" spans="1:11" ht="12.75">
      <c r="A23" s="266"/>
      <c r="B23" s="259"/>
      <c r="C23" s="249"/>
      <c r="D23" s="249"/>
      <c r="E23" s="245"/>
      <c r="F23" s="14"/>
      <c r="G23" s="14"/>
      <c r="H23" s="12"/>
      <c r="I23" s="12"/>
      <c r="J23" s="3"/>
      <c r="K23" s="30"/>
    </row>
    <row r="24" spans="1:11" ht="13.5" thickBot="1">
      <c r="A24" s="266">
        <v>10</v>
      </c>
      <c r="B24" s="261" t="str">
        <f>VLOOKUP(A24,'пр.взв.'!B5:F36,2,FALSE)</f>
        <v>POSTICA GRIGORE</v>
      </c>
      <c r="C24" s="249">
        <f>VLOOKUP(A24,'пр.взв.'!B5:F36,3,FALSE)</f>
        <v>1971</v>
      </c>
      <c r="D24" s="249" t="str">
        <f>VLOOKUP(A24,'пр.взв.'!B5:F36,4,FALSE)</f>
        <v>MDA</v>
      </c>
      <c r="E24" s="246"/>
      <c r="F24" s="19"/>
      <c r="G24" s="14"/>
      <c r="H24" s="12"/>
      <c r="I24" s="12"/>
      <c r="J24" s="3"/>
      <c r="K24" s="30"/>
    </row>
    <row r="25" spans="1:11" ht="16.5" thickBot="1">
      <c r="A25" s="267"/>
      <c r="B25" s="262"/>
      <c r="C25" s="250"/>
      <c r="D25" s="250"/>
      <c r="E25" s="16"/>
      <c r="F25" s="20"/>
      <c r="G25" s="245"/>
      <c r="H25" s="12"/>
      <c r="I25" s="12"/>
      <c r="J25" s="3"/>
      <c r="K25" s="30"/>
    </row>
    <row r="26" spans="1:11" ht="16.5" thickBot="1">
      <c r="A26" s="265">
        <v>6</v>
      </c>
      <c r="B26" s="258" t="str">
        <f>VLOOKUP(A26,'пр.взв.'!B5:F36,2,FALSE)</f>
        <v>SOBAL Aleksey</v>
      </c>
      <c r="C26" s="256" t="str">
        <f>VLOOKUP(A26,'пр.взв.'!B5:F36,3,FALSE)</f>
        <v>1992 kms</v>
      </c>
      <c r="D26" s="256" t="str">
        <f>VLOOKUP(A26,'пр.взв.'!B5:F36,4,FALSE)</f>
        <v>BLR</v>
      </c>
      <c r="E26" s="11"/>
      <c r="F26" s="20"/>
      <c r="G26" s="246"/>
      <c r="H26" s="25"/>
      <c r="I26" s="12"/>
      <c r="J26" s="3"/>
      <c r="K26" s="30"/>
    </row>
    <row r="27" spans="1:11" ht="12.75">
      <c r="A27" s="266"/>
      <c r="B27" s="259"/>
      <c r="C27" s="257"/>
      <c r="D27" s="257"/>
      <c r="E27" s="245"/>
      <c r="F27" s="23"/>
      <c r="G27" s="14"/>
      <c r="H27" s="24"/>
      <c r="I27" s="12"/>
      <c r="J27" s="3"/>
      <c r="K27" s="30"/>
    </row>
    <row r="28" spans="1:11" ht="13.5" thickBot="1">
      <c r="A28" s="263">
        <v>14</v>
      </c>
      <c r="B28" s="252">
        <f>VLOOKUP(A28,'пр.взв.'!B5:F36,2,FALSE)</f>
        <v>0</v>
      </c>
      <c r="C28" s="254">
        <f>VLOOKUP(A28,'пр.взв.'!B5:F36,3,FALSE)</f>
        <v>0</v>
      </c>
      <c r="D28" s="254">
        <f>VLOOKUP(A28,'пр.взв.'!B5:F36,4,FALSE)</f>
        <v>0</v>
      </c>
      <c r="E28" s="246"/>
      <c r="F28" s="14"/>
      <c r="G28" s="14"/>
      <c r="H28" s="24"/>
      <c r="I28" s="27"/>
      <c r="J28" s="3"/>
      <c r="K28" s="30"/>
    </row>
    <row r="29" spans="1:11" ht="16.5" thickBot="1">
      <c r="A29" s="264"/>
      <c r="B29" s="253"/>
      <c r="C29" s="255"/>
      <c r="D29" s="255"/>
      <c r="E29" s="16"/>
      <c r="F29" s="247"/>
      <c r="G29" s="247"/>
      <c r="H29" s="24"/>
      <c r="I29" s="245"/>
      <c r="J29" s="2"/>
      <c r="K29" s="29"/>
    </row>
    <row r="30" spans="1:9" ht="16.5" thickBot="1">
      <c r="A30" s="265">
        <v>4</v>
      </c>
      <c r="B30" s="258" t="str">
        <f>VLOOKUP(A30,'пр.взв.'!B5:F36,2,FALSE)</f>
        <v>BUGHADZE ONIZE</v>
      </c>
      <c r="C30" s="256">
        <f>VLOOKUP(A30,'пр.взв.'!B5:F36,3,FALSE)</f>
        <v>1991</v>
      </c>
      <c r="D30" s="256" t="str">
        <f>VLOOKUP(A30,'пр.взв.'!B5:F36,4,FALSE)</f>
        <v>GEO</v>
      </c>
      <c r="E30" s="11"/>
      <c r="F30" s="14"/>
      <c r="G30" s="14"/>
      <c r="H30" s="24"/>
      <c r="I30" s="246"/>
    </row>
    <row r="31" spans="1:9" ht="12.75">
      <c r="A31" s="266"/>
      <c r="B31" s="259"/>
      <c r="C31" s="257"/>
      <c r="D31" s="257"/>
      <c r="E31" s="245"/>
      <c r="F31" s="14"/>
      <c r="G31" s="14"/>
      <c r="H31" s="24"/>
      <c r="I31" s="12"/>
    </row>
    <row r="32" spans="1:9" ht="13.5" thickBot="1">
      <c r="A32" s="263">
        <v>12</v>
      </c>
      <c r="B32" s="252">
        <f>VLOOKUP(A32,'пр.взв.'!B5:F36,2,FALSE)</f>
        <v>0</v>
      </c>
      <c r="C32" s="254">
        <f>VLOOKUP(A32,'пр.взв.'!B5:F36,3,FALSE)</f>
        <v>0</v>
      </c>
      <c r="D32" s="254">
        <f>VLOOKUP(A32,'пр.взв.'!B5:F36,4,FALSE)</f>
        <v>0</v>
      </c>
      <c r="E32" s="246"/>
      <c r="F32" s="19"/>
      <c r="G32" s="14"/>
      <c r="H32" s="24"/>
      <c r="I32" s="12"/>
    </row>
    <row r="33" spans="1:9" ht="16.5" thickBot="1">
      <c r="A33" s="264"/>
      <c r="B33" s="253"/>
      <c r="C33" s="255"/>
      <c r="D33" s="255"/>
      <c r="E33" s="16"/>
      <c r="F33" s="20"/>
      <c r="G33" s="245"/>
      <c r="H33" s="26"/>
      <c r="I33" s="12"/>
    </row>
    <row r="34" spans="1:9" ht="16.5" thickBot="1">
      <c r="A34" s="265">
        <v>8</v>
      </c>
      <c r="B34" s="258" t="str">
        <f>VLOOKUP(A34,'пр.взв.'!B5:F36,2,FALSE)</f>
        <v>JAFARLI Elshan</v>
      </c>
      <c r="C34" s="256" t="str">
        <f>VLOOKUP(A34,'пр.взв.'!B5:F36,3,FALSE)</f>
        <v>1990 kms</v>
      </c>
      <c r="D34" s="256" t="str">
        <f>VLOOKUP(A34,'пр.взв.'!B5:F36,4,FALSE)</f>
        <v>AZE</v>
      </c>
      <c r="E34" s="11"/>
      <c r="F34" s="21"/>
      <c r="G34" s="246"/>
      <c r="H34" s="9"/>
      <c r="I34" s="9"/>
    </row>
    <row r="35" spans="1:9" ht="15.75">
      <c r="A35" s="266"/>
      <c r="B35" s="259"/>
      <c r="C35" s="257"/>
      <c r="D35" s="257"/>
      <c r="E35" s="245"/>
      <c r="F35" s="22"/>
      <c r="G35" s="16"/>
      <c r="H35" s="17"/>
      <c r="I35" s="17"/>
    </row>
    <row r="36" spans="1:9" ht="16.5" thickBot="1">
      <c r="A36" s="263">
        <v>16</v>
      </c>
      <c r="B36" s="252" t="e">
        <f>VLOOKUP(A36,'пр.взв.'!B5:F36,2,FALSE)</f>
        <v>#N/A</v>
      </c>
      <c r="C36" s="254" t="e">
        <f>VLOOKUP(A36,'пр.взв.'!B5:F36,3,FALSE)</f>
        <v>#N/A</v>
      </c>
      <c r="D36" s="254" t="e">
        <f>VLOOKUP(A36,'пр.взв.'!B5:F36,4,FALSE)</f>
        <v>#N/A</v>
      </c>
      <c r="E36" s="246"/>
      <c r="F36" s="16"/>
      <c r="G36" s="16"/>
      <c r="H36" s="17"/>
      <c r="I36" s="17"/>
    </row>
    <row r="37" spans="1:9" ht="16.5" thickBot="1">
      <c r="A37" s="264"/>
      <c r="B37" s="253"/>
      <c r="C37" s="255"/>
      <c r="D37" s="255"/>
      <c r="E37" s="16"/>
      <c r="F37" s="11"/>
      <c r="G37" s="11"/>
      <c r="H37" s="17"/>
      <c r="I37" s="17"/>
    </row>
    <row r="38" ht="8.25" customHeight="1"/>
    <row r="39" spans="2:9" ht="12.75"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81"/>
      <c r="C40" s="33"/>
      <c r="D40" s="248" t="s">
        <v>2</v>
      </c>
      <c r="E40" s="33"/>
      <c r="F40" s="33"/>
      <c r="G40" s="33"/>
      <c r="H40" s="33"/>
      <c r="I40" s="33"/>
    </row>
    <row r="41" spans="2:10" ht="12" customHeight="1">
      <c r="B41" s="31"/>
      <c r="C41" s="31"/>
      <c r="D41" s="248"/>
      <c r="E41" s="33"/>
      <c r="F41" s="33"/>
      <c r="G41" s="33"/>
      <c r="H41" s="33"/>
      <c r="I41" s="33"/>
      <c r="J41" s="33"/>
    </row>
    <row r="42" spans="2:11" ht="12" customHeight="1">
      <c r="B42" s="31"/>
      <c r="C42" s="31"/>
      <c r="E42" s="5"/>
      <c r="F42" s="36"/>
      <c r="G42" s="33"/>
      <c r="H42" s="33"/>
      <c r="I42" s="33"/>
      <c r="J42" s="33"/>
      <c r="K42" s="33"/>
    </row>
    <row r="43" spans="2:11" ht="12" customHeight="1">
      <c r="B43" s="31"/>
      <c r="C43" s="31"/>
      <c r="E43" s="2"/>
      <c r="F43" s="35"/>
      <c r="G43" s="34"/>
      <c r="H43" s="36"/>
      <c r="I43" s="33"/>
      <c r="J43" s="33"/>
      <c r="K43" s="31"/>
    </row>
    <row r="44" spans="2:11" ht="12" customHeight="1">
      <c r="B44" s="81"/>
      <c r="C44" s="31"/>
      <c r="F44" s="33"/>
      <c r="G44" s="31"/>
      <c r="H44" s="38"/>
      <c r="I44" s="33"/>
      <c r="J44" s="33"/>
      <c r="K44" s="31"/>
    </row>
    <row r="45" spans="2:11" ht="12" customHeight="1" thickBot="1">
      <c r="B45" s="31"/>
      <c r="C45" s="31"/>
      <c r="F45" s="33"/>
      <c r="G45" s="31"/>
      <c r="H45" s="38"/>
      <c r="I45" s="34"/>
      <c r="J45" s="36"/>
      <c r="K45" s="31"/>
    </row>
    <row r="46" spans="2:12" ht="12" customHeight="1">
      <c r="B46" s="31"/>
      <c r="C46" s="31"/>
      <c r="E46" s="5"/>
      <c r="F46" s="36"/>
      <c r="G46" s="37"/>
      <c r="H46" s="35"/>
      <c r="I46" s="31"/>
      <c r="J46" s="38"/>
      <c r="K46" s="18"/>
      <c r="L46" s="3"/>
    </row>
    <row r="47" spans="2:13" ht="12" customHeight="1" thickBot="1">
      <c r="B47" s="31"/>
      <c r="C47" s="31"/>
      <c r="E47" s="2"/>
      <c r="F47" s="35"/>
      <c r="G47" s="33"/>
      <c r="H47" s="33"/>
      <c r="I47" s="31"/>
      <c r="J47" s="38"/>
      <c r="K47" s="15"/>
      <c r="L47" s="3"/>
      <c r="M47" s="3"/>
    </row>
    <row r="48" spans="2:13" ht="12" customHeight="1">
      <c r="B48" s="31"/>
      <c r="C48" s="31"/>
      <c r="F48" s="33"/>
      <c r="G48" s="33"/>
      <c r="H48" s="33"/>
      <c r="I48" s="37"/>
      <c r="J48" s="35"/>
      <c r="K48" s="31"/>
      <c r="L48" s="3"/>
      <c r="M48" s="3"/>
    </row>
    <row r="49" spans="2:13" ht="12" customHeight="1">
      <c r="B49" s="81"/>
      <c r="C49" s="31"/>
      <c r="D49" s="251" t="s">
        <v>3</v>
      </c>
      <c r="F49" s="33"/>
      <c r="G49" s="33"/>
      <c r="H49" s="33"/>
      <c r="I49" s="33"/>
      <c r="J49" s="33"/>
      <c r="K49" s="3"/>
      <c r="L49" s="3"/>
      <c r="M49" s="3"/>
    </row>
    <row r="50" spans="2:13" ht="15.75" customHeight="1">
      <c r="B50" s="31"/>
      <c r="C50" s="31"/>
      <c r="D50" s="251"/>
      <c r="F50" s="33"/>
      <c r="G50" s="33"/>
      <c r="H50" s="33"/>
      <c r="I50" s="33"/>
      <c r="J50" s="33"/>
      <c r="K50" s="31"/>
      <c r="L50" s="11"/>
      <c r="M50" s="3"/>
    </row>
    <row r="51" spans="2:13" ht="15.75" customHeight="1">
      <c r="B51" s="31"/>
      <c r="C51" s="31"/>
      <c r="D51" s="3"/>
      <c r="E51" s="5"/>
      <c r="F51" s="36"/>
      <c r="G51" s="33"/>
      <c r="H51" s="33"/>
      <c r="I51" s="33"/>
      <c r="J51" s="33"/>
      <c r="K51" s="31"/>
      <c r="L51" s="16"/>
      <c r="M51" s="3"/>
    </row>
    <row r="52" spans="2:13" ht="12" customHeight="1">
      <c r="B52" s="31"/>
      <c r="C52" s="31"/>
      <c r="D52" s="3"/>
      <c r="E52" s="2"/>
      <c r="F52" s="35"/>
      <c r="G52" s="34"/>
      <c r="H52" s="36"/>
      <c r="I52" s="33"/>
      <c r="J52" s="33"/>
      <c r="K52" s="31"/>
      <c r="L52" s="3"/>
      <c r="M52" s="3"/>
    </row>
    <row r="53" spans="2:13" ht="12" customHeight="1">
      <c r="B53" s="81"/>
      <c r="C53" s="31"/>
      <c r="D53" s="31"/>
      <c r="F53" s="33"/>
      <c r="G53" s="31"/>
      <c r="H53" s="38"/>
      <c r="I53" s="33"/>
      <c r="J53" s="33"/>
      <c r="K53" s="31"/>
      <c r="L53" s="3"/>
      <c r="M53" s="3"/>
    </row>
    <row r="54" spans="2:13" ht="12" customHeight="1" thickBot="1">
      <c r="B54" s="31"/>
      <c r="C54" s="31"/>
      <c r="D54" s="3"/>
      <c r="F54" s="33"/>
      <c r="G54" s="31"/>
      <c r="H54" s="38"/>
      <c r="I54" s="34"/>
      <c r="J54" s="36"/>
      <c r="K54" s="31"/>
      <c r="L54" s="3"/>
      <c r="M54" s="3"/>
    </row>
    <row r="55" spans="2:13" ht="12" customHeight="1">
      <c r="B55" s="31"/>
      <c r="C55" s="31"/>
      <c r="D55" s="3"/>
      <c r="E55" s="5"/>
      <c r="F55" s="36"/>
      <c r="G55" s="37"/>
      <c r="H55" s="35"/>
      <c r="I55" s="31"/>
      <c r="J55" s="38"/>
      <c r="K55" s="18"/>
      <c r="L55" s="3"/>
      <c r="M55" s="3"/>
    </row>
    <row r="56" spans="2:13" ht="12" customHeight="1" thickBot="1">
      <c r="B56" s="31"/>
      <c r="C56" s="31"/>
      <c r="D56" s="3"/>
      <c r="E56" s="2"/>
      <c r="F56" s="35"/>
      <c r="G56" s="33"/>
      <c r="H56" s="33"/>
      <c r="I56" s="31"/>
      <c r="J56" s="38"/>
      <c r="K56" s="15"/>
      <c r="L56" s="3"/>
      <c r="M56" s="3"/>
    </row>
    <row r="57" spans="2:12" ht="15.75">
      <c r="B57" s="31"/>
      <c r="C57" s="31"/>
      <c r="D57" s="3"/>
      <c r="F57" s="33"/>
      <c r="G57" s="33"/>
      <c r="H57" s="33"/>
      <c r="I57" s="37"/>
      <c r="J57" s="35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87">
    <mergeCell ref="A4:B4"/>
    <mergeCell ref="B7:B8"/>
    <mergeCell ref="C7:C8"/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D7:D8"/>
    <mergeCell ref="A9:A10"/>
    <mergeCell ref="B9:B10"/>
    <mergeCell ref="C9:C10"/>
    <mergeCell ref="B5:B6"/>
    <mergeCell ref="A11:A12"/>
    <mergeCell ref="B11:B12"/>
    <mergeCell ref="C11:C12"/>
    <mergeCell ref="D11:D12"/>
    <mergeCell ref="B15:B16"/>
    <mergeCell ref="C15:C16"/>
    <mergeCell ref="D15:D16"/>
    <mergeCell ref="D17:D18"/>
    <mergeCell ref="D19:D20"/>
    <mergeCell ref="A17:A18"/>
    <mergeCell ref="B17:B18"/>
    <mergeCell ref="C17:C18"/>
    <mergeCell ref="B13:B14"/>
    <mergeCell ref="C13:C14"/>
    <mergeCell ref="D13:D14"/>
    <mergeCell ref="A15:A16"/>
    <mergeCell ref="A19:A20"/>
    <mergeCell ref="B19:B20"/>
    <mergeCell ref="C24:C25"/>
    <mergeCell ref="A22:A23"/>
    <mergeCell ref="A24:A25"/>
    <mergeCell ref="A13:A14"/>
    <mergeCell ref="C19:C20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A34:A35"/>
    <mergeCell ref="A28:A29"/>
    <mergeCell ref="C26:C27"/>
    <mergeCell ref="D40:D41"/>
    <mergeCell ref="D24:D25"/>
    <mergeCell ref="E18:E19"/>
    <mergeCell ref="D49:D50"/>
    <mergeCell ref="B36:B37"/>
    <mergeCell ref="C36:C37"/>
    <mergeCell ref="D36:D37"/>
    <mergeCell ref="D30:D31"/>
    <mergeCell ref="B22:B23"/>
    <mergeCell ref="C22:C23"/>
    <mergeCell ref="D28:D29"/>
    <mergeCell ref="D26:D27"/>
    <mergeCell ref="D22:D23"/>
    <mergeCell ref="D34:D35"/>
    <mergeCell ref="D32:D33"/>
    <mergeCell ref="B24:B25"/>
    <mergeCell ref="E10:E11"/>
    <mergeCell ref="I12:I13"/>
    <mergeCell ref="F12:G12"/>
    <mergeCell ref="G16:G17"/>
    <mergeCell ref="E14:E15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K18" sqref="K18"/>
    </sheetView>
  </sheetViews>
  <sheetFormatPr defaultColWidth="9.140625" defaultRowHeight="12.75"/>
  <sheetData>
    <row r="1" spans="1:8" ht="30.75" customHeight="1" thickBot="1">
      <c r="A1" s="293" t="str">
        <f>'[1]реквизиты'!$A$2</f>
        <v>World Cup stage “Memorial A. Kharlampiev” (M&amp;W, M combat sambo)</v>
      </c>
      <c r="B1" s="294"/>
      <c r="C1" s="294"/>
      <c r="D1" s="294"/>
      <c r="E1" s="294"/>
      <c r="F1" s="294"/>
      <c r="G1" s="294"/>
      <c r="H1" s="295"/>
    </row>
    <row r="2" spans="1:8" ht="12.75">
      <c r="A2" s="296" t="str">
        <f>'[1]реквизиты'!$A$3</f>
        <v>Mart  22 -25.2013            Moscow (Russia)     </v>
      </c>
      <c r="B2" s="296"/>
      <c r="C2" s="296"/>
      <c r="D2" s="296"/>
      <c r="E2" s="296"/>
      <c r="F2" s="296"/>
      <c r="G2" s="296"/>
      <c r="H2" s="296"/>
    </row>
    <row r="3" spans="1:8" ht="18">
      <c r="A3" s="297" t="s">
        <v>39</v>
      </c>
      <c r="B3" s="297"/>
      <c r="C3" s="297"/>
      <c r="D3" s="297"/>
      <c r="E3" s="297"/>
      <c r="F3" s="297"/>
      <c r="G3" s="297"/>
      <c r="H3" s="297"/>
    </row>
    <row r="4" spans="1:8" ht="34.5" customHeight="1">
      <c r="A4" s="301" t="str">
        <f>'пр.взв.'!A4</f>
        <v>Weight category &gt;100 кg.</v>
      </c>
      <c r="B4" s="301"/>
      <c r="C4" s="301"/>
      <c r="D4" s="301"/>
      <c r="E4" s="301"/>
      <c r="F4" s="301"/>
      <c r="G4" s="301"/>
      <c r="H4" s="301"/>
    </row>
    <row r="5" spans="1:8" ht="18.75" thickBot="1">
      <c r="A5" s="83"/>
      <c r="B5" s="83"/>
      <c r="C5" s="83"/>
      <c r="D5" s="83"/>
      <c r="E5" s="83"/>
      <c r="F5" s="83"/>
      <c r="G5" s="83"/>
      <c r="H5" s="83"/>
    </row>
    <row r="6" spans="1:10" ht="18" customHeight="1">
      <c r="A6" s="298" t="s">
        <v>34</v>
      </c>
      <c r="B6" s="273" t="str">
        <f>VLOOKUP(J6,'пр.взв.'!B7:F38,2,FALSE)</f>
        <v>MIKHALCHENKO ROMAN</v>
      </c>
      <c r="C6" s="273"/>
      <c r="D6" s="273"/>
      <c r="E6" s="273"/>
      <c r="F6" s="273"/>
      <c r="G6" s="273"/>
      <c r="H6" s="282" t="str">
        <f>VLOOKUP(J6,'пр.взв.'!B7:E38,3,FALSE)</f>
        <v>1987 msic</v>
      </c>
      <c r="I6" s="83"/>
      <c r="J6" s="84">
        <f>'пр.хода'!K21</f>
        <v>3</v>
      </c>
    </row>
    <row r="7" spans="1:10" ht="18" customHeight="1">
      <c r="A7" s="299"/>
      <c r="B7" s="274" t="e">
        <f>VLOOKUP(J7,'пр.взв.'!B8:F39,2,FALSE)</f>
        <v>#N/A</v>
      </c>
      <c r="C7" s="274"/>
      <c r="D7" s="274"/>
      <c r="E7" s="274"/>
      <c r="F7" s="274"/>
      <c r="G7" s="274"/>
      <c r="H7" s="283"/>
      <c r="I7" s="83"/>
      <c r="J7" s="84"/>
    </row>
    <row r="8" spans="1:10" ht="18">
      <c r="A8" s="299"/>
      <c r="B8" s="275" t="str">
        <f>VLOOKUP(J6,'пр.взв.'!B7:E38,4,FALSE)</f>
        <v>RUS</v>
      </c>
      <c r="C8" s="275"/>
      <c r="D8" s="275"/>
      <c r="E8" s="275"/>
      <c r="F8" s="275"/>
      <c r="G8" s="275"/>
      <c r="H8" s="276"/>
      <c r="I8" s="83"/>
      <c r="J8" s="84"/>
    </row>
    <row r="9" spans="1:10" ht="18.75" thickBot="1">
      <c r="A9" s="300"/>
      <c r="B9" s="277" t="e">
        <f>VLOOKUP("пр.взв.!",'пр.взв.'!B8:F39,4,FALSE)</f>
        <v>#N/A</v>
      </c>
      <c r="C9" s="277"/>
      <c r="D9" s="277"/>
      <c r="E9" s="277"/>
      <c r="F9" s="277"/>
      <c r="G9" s="277"/>
      <c r="H9" s="278"/>
      <c r="I9" s="83"/>
      <c r="J9" s="84"/>
    </row>
    <row r="10" spans="1:10" ht="18.75" thickBot="1">
      <c r="A10" s="83"/>
      <c r="B10" s="116"/>
      <c r="C10" s="116"/>
      <c r="D10" s="116"/>
      <c r="E10" s="116"/>
      <c r="F10" s="116"/>
      <c r="G10" s="116"/>
      <c r="H10" s="116"/>
      <c r="I10" s="83"/>
      <c r="J10" s="84"/>
    </row>
    <row r="11" spans="1:10" ht="18" customHeight="1">
      <c r="A11" s="279" t="s">
        <v>35</v>
      </c>
      <c r="B11" s="273" t="str">
        <f>VLOOKUP(J11,'пр.взв.'!B2:F43,2,FALSE)</f>
        <v>BUGHADZE ONIZE</v>
      </c>
      <c r="C11" s="273"/>
      <c r="D11" s="273"/>
      <c r="E11" s="273"/>
      <c r="F11" s="273"/>
      <c r="G11" s="273"/>
      <c r="H11" s="282">
        <f>VLOOKUP(J11,'пр.взв.'!B1:E43,3,FALSE)</f>
        <v>1991</v>
      </c>
      <c r="I11" s="83"/>
      <c r="J11" s="84">
        <f>'пр.хода'!N7</f>
        <v>4</v>
      </c>
    </row>
    <row r="12" spans="1:10" ht="18" customHeight="1">
      <c r="A12" s="280"/>
      <c r="B12" s="274" t="e">
        <f>VLOOKUP(J12,'пр.взв.'!B3:F44,2,FALSE)</f>
        <v>#N/A</v>
      </c>
      <c r="C12" s="274"/>
      <c r="D12" s="274"/>
      <c r="E12" s="274"/>
      <c r="F12" s="274"/>
      <c r="G12" s="274"/>
      <c r="H12" s="283"/>
      <c r="I12" s="83"/>
      <c r="J12" s="84"/>
    </row>
    <row r="13" spans="1:10" ht="18">
      <c r="A13" s="280"/>
      <c r="B13" s="275" t="str">
        <f>VLOOKUP(J11,'пр.взв.'!B7:E38,4,FALSE)</f>
        <v>GEO</v>
      </c>
      <c r="C13" s="275"/>
      <c r="D13" s="275"/>
      <c r="E13" s="275"/>
      <c r="F13" s="275"/>
      <c r="G13" s="275"/>
      <c r="H13" s="276"/>
      <c r="I13" s="83"/>
      <c r="J13" s="84"/>
    </row>
    <row r="14" spans="1:10" ht="18.75" thickBot="1">
      <c r="A14" s="281"/>
      <c r="B14" s="277" t="e">
        <f>VLOOKUP("пр.взв.!",'пр.взв.'!B3:F44,4,FALSE)</f>
        <v>#N/A</v>
      </c>
      <c r="C14" s="277"/>
      <c r="D14" s="277"/>
      <c r="E14" s="277"/>
      <c r="F14" s="277"/>
      <c r="G14" s="277"/>
      <c r="H14" s="278"/>
      <c r="I14" s="83"/>
      <c r="J14" s="84"/>
    </row>
    <row r="15" spans="1:10" ht="18.75" thickBot="1">
      <c r="A15" s="83"/>
      <c r="B15" s="116"/>
      <c r="C15" s="116"/>
      <c r="D15" s="116"/>
      <c r="E15" s="116"/>
      <c r="F15" s="116"/>
      <c r="G15" s="116"/>
      <c r="H15" s="116"/>
      <c r="I15" s="83"/>
      <c r="J15" s="84"/>
    </row>
    <row r="16" spans="1:10" ht="18" customHeight="1">
      <c r="A16" s="290" t="s">
        <v>36</v>
      </c>
      <c r="B16" s="273" t="str">
        <f>VLOOKUP(J16,'пр.взв.'!B1:F48,2,FALSE)</f>
        <v>BORISKIN SERGEY</v>
      </c>
      <c r="C16" s="273"/>
      <c r="D16" s="273"/>
      <c r="E16" s="273"/>
      <c r="F16" s="273"/>
      <c r="G16" s="273"/>
      <c r="H16" s="282" t="str">
        <f>VLOOKUP(J16,'пр.взв.'!B1:E48,3,FALSE)</f>
        <v>1987 msic</v>
      </c>
      <c r="I16" s="83"/>
      <c r="J16" s="124">
        <v>1</v>
      </c>
    </row>
    <row r="17" spans="1:10" ht="18" customHeight="1">
      <c r="A17" s="291"/>
      <c r="B17" s="274" t="e">
        <f>VLOOKUP(J17,'пр.взв.'!B1:F49,2,FALSE)</f>
        <v>#N/A</v>
      </c>
      <c r="C17" s="274"/>
      <c r="D17" s="274"/>
      <c r="E17" s="274"/>
      <c r="F17" s="274"/>
      <c r="G17" s="274"/>
      <c r="H17" s="283"/>
      <c r="I17" s="83"/>
      <c r="J17" s="84"/>
    </row>
    <row r="18" spans="1:10" ht="18">
      <c r="A18" s="291"/>
      <c r="B18" s="275" t="str">
        <f>VLOOKUP(J16,'пр.взв.'!B7:E38,4,FALSE)</f>
        <v>RUS</v>
      </c>
      <c r="C18" s="275"/>
      <c r="D18" s="275"/>
      <c r="E18" s="275"/>
      <c r="F18" s="275"/>
      <c r="G18" s="275"/>
      <c r="H18" s="276"/>
      <c r="I18" s="83"/>
      <c r="J18" s="84"/>
    </row>
    <row r="19" spans="1:10" ht="18.75" thickBot="1">
      <c r="A19" s="292"/>
      <c r="B19" s="277" t="e">
        <f>VLOOKUP("пр.взв.!",'пр.взв.'!B1:F49,4,FALSE)</f>
        <v>#N/A</v>
      </c>
      <c r="C19" s="277"/>
      <c r="D19" s="277"/>
      <c r="E19" s="277"/>
      <c r="F19" s="277"/>
      <c r="G19" s="277"/>
      <c r="H19" s="278"/>
      <c r="I19" s="83"/>
      <c r="J19" s="84"/>
    </row>
    <row r="20" spans="1:10" ht="18.75" thickBot="1">
      <c r="A20" s="83"/>
      <c r="B20" s="116"/>
      <c r="C20" s="116"/>
      <c r="D20" s="116"/>
      <c r="E20" s="116"/>
      <c r="F20" s="116"/>
      <c r="G20" s="116"/>
      <c r="H20" s="116"/>
      <c r="I20" s="83"/>
      <c r="J20" s="84"/>
    </row>
    <row r="21" spans="1:10" ht="18" customHeight="1">
      <c r="A21" s="290" t="s">
        <v>36</v>
      </c>
      <c r="B21" s="273" t="str">
        <f>VLOOKUP(J21,'пр.взв.'!B2:F53,2,FALSE)</f>
        <v>SAFARBAYOV Vasif</v>
      </c>
      <c r="C21" s="273"/>
      <c r="D21" s="273"/>
      <c r="E21" s="273"/>
      <c r="F21" s="273"/>
      <c r="G21" s="273"/>
      <c r="H21" s="282" t="str">
        <f>VLOOKUP(J21,'пр.взв.'!B2:E53,3,FALSE)</f>
        <v>1985 ms</v>
      </c>
      <c r="I21" s="83"/>
      <c r="J21" s="84">
        <v>2</v>
      </c>
    </row>
    <row r="22" spans="1:10" ht="18" customHeight="1">
      <c r="A22" s="291"/>
      <c r="B22" s="274" t="e">
        <f>VLOOKUP(J22,'пр.взв.'!B3:F54,2,FALSE)</f>
        <v>#N/A</v>
      </c>
      <c r="C22" s="274"/>
      <c r="D22" s="274"/>
      <c r="E22" s="274"/>
      <c r="F22" s="274"/>
      <c r="G22" s="274"/>
      <c r="H22" s="283"/>
      <c r="I22" s="83"/>
      <c r="J22" s="84"/>
    </row>
    <row r="23" spans="1:9" ht="18">
      <c r="A23" s="291"/>
      <c r="B23" s="275" t="str">
        <f>VLOOKUP(J21,'пр.взв.'!B7:E38,4,FALSE)</f>
        <v>AZE</v>
      </c>
      <c r="C23" s="275"/>
      <c r="D23" s="275"/>
      <c r="E23" s="275"/>
      <c r="F23" s="275"/>
      <c r="G23" s="275"/>
      <c r="H23" s="276"/>
      <c r="I23" s="83"/>
    </row>
    <row r="24" spans="1:9" ht="18.75" thickBot="1">
      <c r="A24" s="292"/>
      <c r="B24" s="277" t="e">
        <f>VLOOKUP("пр.взв.!",'пр.взв.'!B3:F54,4,FALSE)</f>
        <v>#N/A</v>
      </c>
      <c r="C24" s="277"/>
      <c r="D24" s="277"/>
      <c r="E24" s="277"/>
      <c r="F24" s="277"/>
      <c r="G24" s="277"/>
      <c r="H24" s="278"/>
      <c r="I24" s="83"/>
    </row>
    <row r="25" spans="1:8" ht="18">
      <c r="A25" s="83"/>
      <c r="B25" s="83"/>
      <c r="C25" s="83"/>
      <c r="D25" s="83"/>
      <c r="E25" s="83"/>
      <c r="F25" s="83"/>
      <c r="G25" s="83"/>
      <c r="H25" s="83"/>
    </row>
    <row r="26" spans="1:8" ht="18">
      <c r="A26" s="83" t="s">
        <v>40</v>
      </c>
      <c r="B26" s="83"/>
      <c r="C26" s="83"/>
      <c r="D26" s="83"/>
      <c r="E26" s="83"/>
      <c r="F26" s="83"/>
      <c r="G26" s="83"/>
      <c r="H26" s="83"/>
    </row>
    <row r="27" ht="13.5" thickBot="1"/>
    <row r="28" spans="1:8" ht="12.75" customHeight="1">
      <c r="A28" s="284" t="s">
        <v>81</v>
      </c>
      <c r="B28" s="285"/>
      <c r="C28" s="285"/>
      <c r="D28" s="285"/>
      <c r="E28" s="285"/>
      <c r="F28" s="285"/>
      <c r="G28" s="285"/>
      <c r="H28" s="286"/>
    </row>
    <row r="29" spans="1:8" ht="13.5" customHeight="1" thickBot="1">
      <c r="A29" s="287"/>
      <c r="B29" s="288"/>
      <c r="C29" s="288"/>
      <c r="D29" s="288"/>
      <c r="E29" s="288"/>
      <c r="F29" s="288"/>
      <c r="G29" s="288"/>
      <c r="H29" s="289"/>
    </row>
    <row r="32" spans="1:8" ht="18">
      <c r="A32" s="83" t="s">
        <v>41</v>
      </c>
      <c r="B32" s="83"/>
      <c r="C32" s="83"/>
      <c r="D32" s="83"/>
      <c r="E32" s="83"/>
      <c r="F32" s="83"/>
      <c r="G32" s="83"/>
      <c r="H32" s="83"/>
    </row>
    <row r="33" spans="1:8" ht="18">
      <c r="A33" s="83"/>
      <c r="B33" s="83"/>
      <c r="C33" s="83"/>
      <c r="D33" s="83"/>
      <c r="E33" s="83"/>
      <c r="F33" s="83"/>
      <c r="G33" s="83"/>
      <c r="H33" s="83"/>
    </row>
    <row r="34" spans="1:8" ht="18">
      <c r="A34" s="83"/>
      <c r="B34" s="83"/>
      <c r="C34" s="83"/>
      <c r="D34" s="83"/>
      <c r="E34" s="83"/>
      <c r="F34" s="83"/>
      <c r="G34" s="83"/>
      <c r="H34" s="83"/>
    </row>
    <row r="35" spans="1:8" ht="18">
      <c r="A35" s="85"/>
      <c r="B35" s="85"/>
      <c r="C35" s="85"/>
      <c r="D35" s="85"/>
      <c r="E35" s="85"/>
      <c r="F35" s="85"/>
      <c r="G35" s="85"/>
      <c r="H35" s="85"/>
    </row>
    <row r="36" spans="1:8" ht="18">
      <c r="A36" s="86"/>
      <c r="B36" s="86"/>
      <c r="C36" s="86"/>
      <c r="D36" s="86"/>
      <c r="E36" s="86"/>
      <c r="F36" s="86"/>
      <c r="G36" s="86"/>
      <c r="H36" s="86"/>
    </row>
    <row r="37" spans="1:8" ht="18">
      <c r="A37" s="85"/>
      <c r="B37" s="85"/>
      <c r="C37" s="85"/>
      <c r="D37" s="85"/>
      <c r="E37" s="85"/>
      <c r="F37" s="85"/>
      <c r="G37" s="85"/>
      <c r="H37" s="85"/>
    </row>
    <row r="38" spans="1:8" ht="18">
      <c r="A38" s="87"/>
      <c r="B38" s="87"/>
      <c r="C38" s="87"/>
      <c r="D38" s="87"/>
      <c r="E38" s="87"/>
      <c r="F38" s="87"/>
      <c r="G38" s="87"/>
      <c r="H38" s="87"/>
    </row>
    <row r="39" spans="1:8" ht="18">
      <c r="A39" s="85"/>
      <c r="B39" s="85"/>
      <c r="C39" s="85"/>
      <c r="D39" s="85"/>
      <c r="E39" s="85"/>
      <c r="F39" s="85"/>
      <c r="G39" s="85"/>
      <c r="H39" s="85"/>
    </row>
    <row r="40" spans="1:8" ht="18">
      <c r="A40" s="87"/>
      <c r="B40" s="87"/>
      <c r="C40" s="87"/>
      <c r="D40" s="87"/>
      <c r="E40" s="87"/>
      <c r="F40" s="87"/>
      <c r="G40" s="87"/>
      <c r="H40" s="87"/>
    </row>
  </sheetData>
  <sheetProtection/>
  <mergeCells count="21">
    <mergeCell ref="A1:H1"/>
    <mergeCell ref="A2:H2"/>
    <mergeCell ref="A3:H3"/>
    <mergeCell ref="A6:A9"/>
    <mergeCell ref="H6:H7"/>
    <mergeCell ref="A4:H4"/>
    <mergeCell ref="B8:H9"/>
    <mergeCell ref="A28:H29"/>
    <mergeCell ref="A21:A24"/>
    <mergeCell ref="H21:H22"/>
    <mergeCell ref="H16:H17"/>
    <mergeCell ref="B18:H19"/>
    <mergeCell ref="B23:H24"/>
    <mergeCell ref="A16:A19"/>
    <mergeCell ref="B21:G22"/>
    <mergeCell ref="B11:G12"/>
    <mergeCell ref="B13:H14"/>
    <mergeCell ref="B16:G17"/>
    <mergeCell ref="B6:G7"/>
    <mergeCell ref="A11:A14"/>
    <mergeCell ref="H11:H12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81"/>
  <sheetViews>
    <sheetView zoomScalePageLayoutView="0" workbookViewId="0" topLeftCell="A1">
      <selection activeCell="T9" sqref="T9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15.140625" style="0" customWidth="1"/>
    <col min="5" max="5" width="7.7109375" style="0" customWidth="1"/>
    <col min="6" max="6" width="11.2812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10.14062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3"/>
      <c r="E1" s="355" t="s">
        <v>52</v>
      </c>
      <c r="F1" s="356"/>
      <c r="G1" s="356"/>
      <c r="H1" s="356"/>
      <c r="I1" s="356"/>
      <c r="J1" s="357"/>
      <c r="K1" s="349" t="str">
        <f>'[1]реквизиты'!$A$2</f>
        <v>World Cup stage “Memorial A. Kharlampiev” (M&amp;W, M combat sambo)</v>
      </c>
      <c r="L1" s="350"/>
      <c r="M1" s="350"/>
      <c r="N1" s="350"/>
      <c r="O1" s="350"/>
      <c r="P1" s="351"/>
      <c r="Q1" s="44"/>
      <c r="R1" s="44"/>
      <c r="S1" s="44"/>
      <c r="T1" s="44"/>
      <c r="U1" s="8"/>
    </row>
    <row r="2" spans="3:22" ht="31.5" customHeight="1" thickBot="1">
      <c r="C2" s="3"/>
      <c r="D2" s="54"/>
      <c r="E2" s="358" t="str">
        <f>'пр.взв.'!A4</f>
        <v>Weight category &gt;100 кg.</v>
      </c>
      <c r="F2" s="359"/>
      <c r="G2" s="359"/>
      <c r="H2" s="359"/>
      <c r="I2" s="359"/>
      <c r="J2" s="360"/>
      <c r="K2" s="352" t="str">
        <f>'[1]реквизиты'!$A$3</f>
        <v>Mart  22 -25.2013            Moscow (Russia)     </v>
      </c>
      <c r="L2" s="353"/>
      <c r="M2" s="353"/>
      <c r="N2" s="353"/>
      <c r="O2" s="353"/>
      <c r="P2" s="354"/>
      <c r="V2" s="91"/>
    </row>
    <row r="3" spans="3:12" ht="19.5" customHeight="1">
      <c r="C3" s="370"/>
      <c r="F3" s="68"/>
      <c r="G3" s="68"/>
      <c r="H3" s="68"/>
      <c r="I3" s="68"/>
      <c r="J3" s="68"/>
      <c r="K3" s="68"/>
      <c r="L3" s="68"/>
    </row>
    <row r="4" ht="12.75" customHeight="1" thickBot="1">
      <c r="C4" s="368" t="s">
        <v>21</v>
      </c>
    </row>
    <row r="5" spans="1:16" ht="12.75" customHeight="1" thickBot="1">
      <c r="A5" s="338" t="s">
        <v>48</v>
      </c>
      <c r="C5" s="336">
        <v>1</v>
      </c>
      <c r="D5" s="331" t="str">
        <f>VLOOKUP(C5,'пр.взв.'!B7:F38,2,FALSE)</f>
        <v>BORISKIN SERGEY</v>
      </c>
      <c r="E5" s="334" t="str">
        <f>VLOOKUP(C5,'пр.взв.'!B7:F38,3,FALSE)</f>
        <v>1987 msic</v>
      </c>
      <c r="F5" s="306" t="str">
        <f>VLOOKUP(C5,'пр.взв.'!B7:F38,4,FALSE)</f>
        <v>RUS</v>
      </c>
      <c r="G5" s="94"/>
      <c r="H5" s="50"/>
      <c r="I5" s="50"/>
      <c r="J5" s="50"/>
      <c r="K5" s="50"/>
      <c r="L5" s="12"/>
      <c r="M5" s="347">
        <v>1</v>
      </c>
      <c r="N5" s="326">
        <f>K21</f>
        <v>3</v>
      </c>
      <c r="O5" s="327" t="str">
        <f>VLOOKUP(N5,'пр.взв.'!B7:E38,2,FALSE)</f>
        <v>MIKHALCHENKO ROMAN</v>
      </c>
      <c r="P5" s="361" t="str">
        <f>VLOOKUP(N5,'пр.взв.'!B7:F38,4,FALSE)</f>
        <v>RUS</v>
      </c>
    </row>
    <row r="6" spans="1:16" ht="12.75" customHeight="1">
      <c r="A6" s="339"/>
      <c r="C6" s="337"/>
      <c r="D6" s="324">
        <f>'пр.взв.'!C8</f>
        <v>0</v>
      </c>
      <c r="E6" s="335"/>
      <c r="F6" s="307">
        <f>'пр.взв.'!E8</f>
        <v>0</v>
      </c>
      <c r="G6" s="312">
        <v>1</v>
      </c>
      <c r="H6" s="95"/>
      <c r="I6" s="95"/>
      <c r="J6" s="50"/>
      <c r="K6" s="111"/>
      <c r="M6" s="348"/>
      <c r="N6" s="314"/>
      <c r="O6" s="302" t="e">
        <f>VLOOKUP(N6,'пр.взв.'!B7:E38,2,FALSE)</f>
        <v>#N/A</v>
      </c>
      <c r="P6" s="303" t="e">
        <f>VLOOKUP(N6,'пр.взв.'!B7:E38,4,FALSE)</f>
        <v>#N/A</v>
      </c>
    </row>
    <row r="7" spans="1:20" ht="12.75" customHeight="1" thickBot="1">
      <c r="A7" s="339"/>
      <c r="C7" s="341">
        <v>9</v>
      </c>
      <c r="D7" s="343" t="str">
        <f>VLOOKUP(C7,'пр.взв.'!B7:F38,2,FALSE)</f>
        <v>BEKBALAEV AYBEK</v>
      </c>
      <c r="E7" s="345">
        <f>VLOOKUP(C7,'пр.взв.'!B7:F38,3,FALSE)</f>
        <v>1991</v>
      </c>
      <c r="F7" s="308" t="str">
        <f>VLOOKUP(C7,'пр.взв.'!B7:F38,4,FALSE)</f>
        <v>KGZ</v>
      </c>
      <c r="G7" s="313"/>
      <c r="H7" s="96"/>
      <c r="I7" s="95"/>
      <c r="J7" s="50"/>
      <c r="K7" s="111"/>
      <c r="M7" s="364">
        <v>2</v>
      </c>
      <c r="N7" s="314">
        <v>4</v>
      </c>
      <c r="O7" s="302" t="str">
        <f>VLOOKUP(N7,'пр.взв.'!B7:E38,2,FALSE)</f>
        <v>BUGHADZE ONIZE</v>
      </c>
      <c r="P7" s="303" t="str">
        <f>VLOOKUP(N7,'пр.взв.'!B7:E38,4,FALSE)</f>
        <v>GEO</v>
      </c>
      <c r="T7" s="7"/>
    </row>
    <row r="8" spans="1:16" ht="12.75" customHeight="1" thickBot="1">
      <c r="A8" s="339"/>
      <c r="C8" s="342"/>
      <c r="D8" s="344">
        <f>'пр.взв.'!C24</f>
        <v>0</v>
      </c>
      <c r="E8" s="346"/>
      <c r="F8" s="309">
        <f>'пр.взв.'!E24</f>
        <v>0</v>
      </c>
      <c r="G8" s="97"/>
      <c r="H8" s="95"/>
      <c r="I8" s="318">
        <v>1</v>
      </c>
      <c r="J8" s="50"/>
      <c r="K8" s="111"/>
      <c r="M8" s="364"/>
      <c r="N8" s="314"/>
      <c r="O8" s="302" t="e">
        <f>VLOOKUP(N8,'пр.взв.'!B1:E40,2,FALSE)</f>
        <v>#N/A</v>
      </c>
      <c r="P8" s="303" t="e">
        <f>VLOOKUP(N8,'пр.взв.'!B2:E40,4,FALSE)</f>
        <v>#N/A</v>
      </c>
    </row>
    <row r="9" spans="1:16" ht="12.75" customHeight="1" thickBot="1">
      <c r="A9" s="339"/>
      <c r="C9" s="336">
        <v>5</v>
      </c>
      <c r="D9" s="331" t="str">
        <f>VLOOKUP(C9,'пр.взв.'!B7:F38,2,FALSE)</f>
        <v>USENOV EDIL</v>
      </c>
      <c r="E9" s="334" t="str">
        <f>VLOOKUP(C9,'пр.взв.'!B7:F38,3,FALSE)</f>
        <v>1981 msic</v>
      </c>
      <c r="F9" s="306" t="str">
        <f>VLOOKUP(C9,'пр.взв.'!B7:F38,4,FALSE)</f>
        <v>KAZ</v>
      </c>
      <c r="G9" s="94"/>
      <c r="H9" s="95"/>
      <c r="I9" s="319"/>
      <c r="J9" s="98"/>
      <c r="K9" s="50"/>
      <c r="M9" s="366">
        <v>3</v>
      </c>
      <c r="N9" s="314">
        <v>2</v>
      </c>
      <c r="O9" s="302" t="str">
        <f>VLOOKUP(N9,'пр.взв.'!B7:E38,2,FALSE)</f>
        <v>SAFARBAYOV Vasif</v>
      </c>
      <c r="P9" s="303" t="str">
        <f>VLOOKUP(N9,'пр.взв.'!B7:E38,4,FALSE)</f>
        <v>AZE</v>
      </c>
    </row>
    <row r="10" spans="1:16" ht="12.75" customHeight="1">
      <c r="A10" s="339"/>
      <c r="C10" s="337"/>
      <c r="D10" s="324">
        <f>'пр.взв.'!C16</f>
        <v>0</v>
      </c>
      <c r="E10" s="335"/>
      <c r="F10" s="307">
        <f>'пр.взв.'!E16</f>
        <v>0</v>
      </c>
      <c r="G10" s="310">
        <v>5</v>
      </c>
      <c r="H10" s="99"/>
      <c r="I10" s="95"/>
      <c r="J10" s="100"/>
      <c r="K10" s="50"/>
      <c r="L10" s="12"/>
      <c r="M10" s="366"/>
      <c r="N10" s="314"/>
      <c r="O10" s="302" t="e">
        <f>VLOOKUP(N10,'пр.взв.'!B1:E42,2,FALSE)</f>
        <v>#N/A</v>
      </c>
      <c r="P10" s="303" t="e">
        <f>VLOOKUP(N10,'пр.взв.'!B1:E42,4,FALSE)</f>
        <v>#N/A</v>
      </c>
    </row>
    <row r="11" spans="1:16" ht="12.75" customHeight="1" thickBot="1">
      <c r="A11" s="339"/>
      <c r="C11" s="341">
        <v>13</v>
      </c>
      <c r="D11" s="329">
        <f>VLOOKUP(C11,'пр.взв.'!B7:F38,2,FALSE)</f>
        <v>0</v>
      </c>
      <c r="E11" s="332">
        <f>VLOOKUP(C11,'пр.взв.'!B7:F38,3,FALSE)</f>
        <v>0</v>
      </c>
      <c r="F11" s="304">
        <f>VLOOKUP(C11,'пр.взв.'!B7:F38,4,FALSE)</f>
        <v>0</v>
      </c>
      <c r="G11" s="311"/>
      <c r="H11" s="95"/>
      <c r="I11" s="95"/>
      <c r="J11" s="100"/>
      <c r="K11" s="112"/>
      <c r="L11" s="28"/>
      <c r="M11" s="366">
        <v>3</v>
      </c>
      <c r="N11" s="314">
        <v>1</v>
      </c>
      <c r="O11" s="302" t="str">
        <f>VLOOKUP(N11,'пр.взв.'!B7:E38,2,FALSE)</f>
        <v>BORISKIN SERGEY</v>
      </c>
      <c r="P11" s="303" t="str">
        <f>VLOOKUP(N11,'пр.взв.'!B7:E38,4,FALSE)</f>
        <v>RUS</v>
      </c>
    </row>
    <row r="12" spans="1:16" ht="12.75" customHeight="1" thickBot="1">
      <c r="A12" s="340"/>
      <c r="C12" s="342"/>
      <c r="D12" s="330">
        <f>'пр.взв.'!C32</f>
        <v>0</v>
      </c>
      <c r="E12" s="333"/>
      <c r="F12" s="305">
        <f>'пр.взв.'!E32</f>
        <v>0</v>
      </c>
      <c r="G12" s="97"/>
      <c r="H12" s="95"/>
      <c r="I12" s="95"/>
      <c r="J12" s="50"/>
      <c r="K12" s="318">
        <v>3</v>
      </c>
      <c r="L12" s="12"/>
      <c r="M12" s="366"/>
      <c r="N12" s="314"/>
      <c r="O12" s="302" t="e">
        <f>VLOOKUP(N12,'пр.взв.'!B3:E44,2,FALSE)</f>
        <v>#N/A</v>
      </c>
      <c r="P12" s="303" t="e">
        <f>VLOOKUP(N12,'пр.взв.'!B3:E44,4,FALSE)</f>
        <v>#N/A</v>
      </c>
    </row>
    <row r="13" spans="1:20" ht="12.75" customHeight="1" thickBot="1">
      <c r="A13" s="338" t="s">
        <v>49</v>
      </c>
      <c r="C13" s="336">
        <v>3</v>
      </c>
      <c r="D13" s="331" t="str">
        <f>VLOOKUP(C13,'пр.взв.'!B7:F38,2,FALSE)</f>
        <v>MIKHALCHENKO ROMAN</v>
      </c>
      <c r="E13" s="334" t="str">
        <f>VLOOKUP(C13,'пр.взв.'!B7:F38,3,FALSE)</f>
        <v>1987 msic</v>
      </c>
      <c r="F13" s="306" t="str">
        <f>VLOOKUP(C13,'пр.взв.'!B7:F38,4,FALSE)</f>
        <v>RUS</v>
      </c>
      <c r="G13" s="94"/>
      <c r="H13" s="95"/>
      <c r="I13" s="95"/>
      <c r="J13" s="50"/>
      <c r="K13" s="319"/>
      <c r="L13" s="12"/>
      <c r="M13" s="365" t="s">
        <v>79</v>
      </c>
      <c r="N13" s="314">
        <v>8</v>
      </c>
      <c r="O13" s="302" t="str">
        <f>VLOOKUP(N13,'пр.взв.'!B7:E38,2,FALSE)</f>
        <v>JAFARLI Elshan</v>
      </c>
      <c r="P13" s="303" t="str">
        <f>VLOOKUP(N13,'пр.взв.'!B7:E38,4,FALSE)</f>
        <v>AZE</v>
      </c>
      <c r="Q13" s="76"/>
      <c r="R13" s="76"/>
      <c r="S13" s="76"/>
      <c r="T13" s="76"/>
    </row>
    <row r="14" spans="1:20" ht="12.75" customHeight="1">
      <c r="A14" s="339"/>
      <c r="C14" s="337"/>
      <c r="D14" s="324">
        <f>'пр.взв.'!C12</f>
        <v>0</v>
      </c>
      <c r="E14" s="335"/>
      <c r="F14" s="307">
        <f>'пр.взв.'!E12</f>
        <v>0</v>
      </c>
      <c r="G14" s="312">
        <v>3</v>
      </c>
      <c r="H14" s="95"/>
      <c r="I14" s="95"/>
      <c r="J14" s="100"/>
      <c r="K14" s="100"/>
      <c r="L14" s="12"/>
      <c r="M14" s="365"/>
      <c r="N14" s="314"/>
      <c r="O14" s="302" t="e">
        <f>VLOOKUP(N14,'пр.взв.'!B1:E46,2,FALSE)</f>
        <v>#N/A</v>
      </c>
      <c r="P14" s="303" t="e">
        <f>VLOOKUP(N14,'пр.взв.'!B5:E46,4,FALSE)</f>
        <v>#N/A</v>
      </c>
      <c r="Q14" s="76"/>
      <c r="R14" s="76"/>
      <c r="S14" s="76"/>
      <c r="T14" s="76"/>
    </row>
    <row r="15" spans="1:20" ht="12.75" customHeight="1" thickBot="1">
      <c r="A15" s="339"/>
      <c r="C15" s="341">
        <v>11</v>
      </c>
      <c r="D15" s="343" t="str">
        <f>VLOOKUP(C15,'пр.взв.'!B7:F38,2,FALSE)</f>
        <v>NAGORSKI  BARTOLOMIEJ</v>
      </c>
      <c r="E15" s="345">
        <f>VLOOKUP(C15,'пр.взв.'!B7:F38,3,FALSE)</f>
        <v>0</v>
      </c>
      <c r="F15" s="308" t="str">
        <f>VLOOKUP(C15,'пр.взв.'!B7:F38,4,FALSE)</f>
        <v>POL</v>
      </c>
      <c r="G15" s="313"/>
      <c r="H15" s="96"/>
      <c r="I15" s="95"/>
      <c r="J15" s="100"/>
      <c r="K15" s="100"/>
      <c r="L15" s="12"/>
      <c r="M15" s="365" t="s">
        <v>79</v>
      </c>
      <c r="N15" s="314">
        <v>6</v>
      </c>
      <c r="O15" s="302" t="str">
        <f>VLOOKUP(N15,'пр.взв.'!B7:E38,2,FALSE)</f>
        <v>SOBAL Aleksey</v>
      </c>
      <c r="P15" s="303" t="str">
        <f>VLOOKUP(N15,'пр.взв.'!B7:E38,4,FALSE)</f>
        <v>BLR</v>
      </c>
      <c r="Q15" s="76"/>
      <c r="R15" s="76"/>
      <c r="S15" s="76"/>
      <c r="T15" s="76"/>
    </row>
    <row r="16" spans="1:20" ht="12.75" customHeight="1" thickBot="1">
      <c r="A16" s="339"/>
      <c r="C16" s="342"/>
      <c r="D16" s="344">
        <f>'пр.взв.'!C28</f>
        <v>0</v>
      </c>
      <c r="E16" s="346"/>
      <c r="F16" s="309">
        <f>'пр.взв.'!E28</f>
        <v>0</v>
      </c>
      <c r="G16" s="97"/>
      <c r="H16" s="95"/>
      <c r="I16" s="315">
        <v>3</v>
      </c>
      <c r="J16" s="102"/>
      <c r="K16" s="100"/>
      <c r="L16" s="12"/>
      <c r="M16" s="365"/>
      <c r="N16" s="314"/>
      <c r="O16" s="302" t="e">
        <f>VLOOKUP(N16,'пр.взв.'!B1:E48,2,FALSE)</f>
        <v>#N/A</v>
      </c>
      <c r="P16" s="303" t="e">
        <f>VLOOKUP(N16,'пр.взв.'!B7:E48,4,FALSE)</f>
        <v>#N/A</v>
      </c>
      <c r="Q16" s="76"/>
      <c r="R16" s="76"/>
      <c r="S16" s="76"/>
      <c r="T16" s="76"/>
    </row>
    <row r="17" spans="1:20" ht="12.75" customHeight="1" thickBot="1">
      <c r="A17" s="339"/>
      <c r="C17" s="336">
        <v>7</v>
      </c>
      <c r="D17" s="331" t="str">
        <f>VLOOKUP(C17,'пр.взв.'!B7:F38,2,FALSE)</f>
        <v>UMUDALIYEV Ayaz</v>
      </c>
      <c r="E17" s="334" t="str">
        <f>VLOOKUP(C17,'пр.взв.'!B7:F38,3,FALSE)</f>
        <v>1978 kms</v>
      </c>
      <c r="F17" s="306" t="str">
        <f>VLOOKUP(C17,'пр.взв.'!B7:F38,4,FALSE)</f>
        <v>AZE</v>
      </c>
      <c r="G17" s="94"/>
      <c r="H17" s="97"/>
      <c r="I17" s="316"/>
      <c r="J17" s="103"/>
      <c r="K17" s="104"/>
      <c r="L17" s="9"/>
      <c r="M17" s="365" t="s">
        <v>79</v>
      </c>
      <c r="N17" s="322">
        <v>7</v>
      </c>
      <c r="O17" s="324" t="str">
        <f>VLOOKUP(N17,'пр.взв.'!B7:E38,2,FALSE)</f>
        <v>UMUDALIYEV Ayaz</v>
      </c>
      <c r="P17" s="328" t="str">
        <f>VLOOKUP(N17,'пр.взв.'!B7:E38,4,FALSE)</f>
        <v>AZE</v>
      </c>
      <c r="Q17" s="76"/>
      <c r="R17" s="76"/>
      <c r="S17" s="76"/>
      <c r="T17" s="76"/>
    </row>
    <row r="18" spans="1:20" ht="12.75" customHeight="1">
      <c r="A18" s="339"/>
      <c r="C18" s="337"/>
      <c r="D18" s="324">
        <f>'пр.взв.'!C20</f>
        <v>0</v>
      </c>
      <c r="E18" s="335"/>
      <c r="F18" s="307">
        <f>'пр.взв.'!E20</f>
        <v>0</v>
      </c>
      <c r="G18" s="310">
        <v>7</v>
      </c>
      <c r="H18" s="105"/>
      <c r="I18" s="97"/>
      <c r="J18" s="106"/>
      <c r="K18" s="100"/>
      <c r="L18" s="17"/>
      <c r="M18" s="365"/>
      <c r="N18" s="314"/>
      <c r="O18" s="302" t="e">
        <f>VLOOKUP(N18,'пр.взв.'!B1:E50,2,FALSE)</f>
        <v>#N/A</v>
      </c>
      <c r="P18" s="303" t="e">
        <f>VLOOKUP(N18,'пр.взв.'!B1:E50,4,FALSE)</f>
        <v>#N/A</v>
      </c>
      <c r="Q18" s="76"/>
      <c r="R18" s="76"/>
      <c r="S18" s="76"/>
      <c r="T18" s="76"/>
    </row>
    <row r="19" spans="1:20" ht="13.5" customHeight="1" thickBot="1">
      <c r="A19" s="339"/>
      <c r="C19" s="341">
        <v>15</v>
      </c>
      <c r="D19" s="329">
        <f>VLOOKUP(C19,'пр.взв.'!B7:F38,2,FALSE)</f>
        <v>0</v>
      </c>
      <c r="E19" s="332">
        <f>VLOOKUP(C19,'пр.взв.'!B7:F38,3,FALSE)</f>
        <v>0</v>
      </c>
      <c r="F19" s="304">
        <f>VLOOKUP(C19,'пр.взв.'!B7:F38,4,FALSE)</f>
        <v>0</v>
      </c>
      <c r="G19" s="311"/>
      <c r="H19" s="97"/>
      <c r="I19" s="97"/>
      <c r="J19" s="106"/>
      <c r="K19" s="100"/>
      <c r="L19" s="17"/>
      <c r="M19" s="365" t="s">
        <v>79</v>
      </c>
      <c r="N19" s="314">
        <v>5</v>
      </c>
      <c r="O19" s="302" t="str">
        <f>VLOOKUP(N19,'пр.взв.'!B7:E38,2,FALSE)</f>
        <v>USENOV EDIL</v>
      </c>
      <c r="P19" s="303" t="str">
        <f>VLOOKUP(N19,'пр.взв.'!B7:E38,4,FALSE)</f>
        <v>KAZ</v>
      </c>
      <c r="Q19" s="76"/>
      <c r="R19" s="76"/>
      <c r="S19" s="76"/>
      <c r="T19" s="76"/>
    </row>
    <row r="20" spans="1:20" ht="12" customHeight="1" thickBot="1">
      <c r="A20" s="340"/>
      <c r="C20" s="342"/>
      <c r="D20" s="330">
        <f>'пр.взв.'!C36</f>
        <v>0</v>
      </c>
      <c r="E20" s="333"/>
      <c r="F20" s="305">
        <f>'пр.взв.'!E36</f>
        <v>0</v>
      </c>
      <c r="G20" s="97"/>
      <c r="H20" s="94"/>
      <c r="I20" s="94"/>
      <c r="J20" s="106"/>
      <c r="K20" s="100"/>
      <c r="L20" s="17"/>
      <c r="M20" s="365"/>
      <c r="N20" s="314"/>
      <c r="O20" s="302" t="e">
        <f>VLOOKUP(N20,'пр.взв.'!B2:E52,2,FALSE)</f>
        <v>#N/A</v>
      </c>
      <c r="P20" s="303" t="e">
        <f>VLOOKUP(N20,'пр.взв.'!B1:E52,4,FALSE)</f>
        <v>#N/A</v>
      </c>
      <c r="Q20" s="76"/>
      <c r="R20" s="76"/>
      <c r="S20" s="76"/>
      <c r="T20" s="76"/>
    </row>
    <row r="21" spans="3:20" ht="12" customHeight="1">
      <c r="C21" s="367"/>
      <c r="D21" s="123"/>
      <c r="E21" s="121"/>
      <c r="F21" s="3"/>
      <c r="G21" s="113"/>
      <c r="H21" s="113"/>
      <c r="I21" s="113"/>
      <c r="J21" s="111"/>
      <c r="K21" s="107">
        <v>3</v>
      </c>
      <c r="M21" s="365" t="s">
        <v>80</v>
      </c>
      <c r="N21" s="314">
        <v>9</v>
      </c>
      <c r="O21" s="302" t="str">
        <f>VLOOKUP(N21,'пр.взв.'!B7:E38,2,FALSE)</f>
        <v>BEKBALAEV AYBEK</v>
      </c>
      <c r="P21" s="303" t="str">
        <f>VLOOKUP(N21,'пр.взв.'!B7:E38,4,FALSE)</f>
        <v>KGZ</v>
      </c>
      <c r="Q21" s="76"/>
      <c r="R21" s="76"/>
      <c r="S21" s="76"/>
      <c r="T21" s="76"/>
    </row>
    <row r="22" spans="3:20" ht="12" customHeight="1" thickBot="1">
      <c r="C22" s="368"/>
      <c r="D22" s="1"/>
      <c r="E22" s="121"/>
      <c r="G22" s="111"/>
      <c r="H22" s="111"/>
      <c r="I22" s="111"/>
      <c r="J22" s="111"/>
      <c r="K22" s="108"/>
      <c r="L22" s="51"/>
      <c r="M22" s="365"/>
      <c r="N22" s="314"/>
      <c r="O22" s="302" t="e">
        <f>VLOOKUP(N22,'пр.взв.'!B2:E54,2,FALSE)</f>
        <v>#N/A</v>
      </c>
      <c r="P22" s="303" t="e">
        <f>VLOOKUP(N22,'пр.взв.'!B3:E54,4,FALSE)</f>
        <v>#N/A</v>
      </c>
      <c r="Q22" s="76"/>
      <c r="R22" s="76"/>
      <c r="S22" s="76"/>
      <c r="T22" s="76"/>
    </row>
    <row r="23" spans="1:16" ht="12" customHeight="1" thickBot="1">
      <c r="A23" s="338" t="s">
        <v>50</v>
      </c>
      <c r="C23" s="336">
        <v>2</v>
      </c>
      <c r="D23" s="331" t="str">
        <f>VLOOKUP(C23,'пр.взв.'!B7:F38,2,FALSE)</f>
        <v>SAFARBAYOV Vasif</v>
      </c>
      <c r="E23" s="334" t="str">
        <f>VLOOKUP(C23,'пр.взв.'!B7:F38,3,FALSE)</f>
        <v>1985 ms</v>
      </c>
      <c r="F23" s="306" t="str">
        <f>VLOOKUP(C23,'пр.взв.'!B7:F38,4,FALSE)</f>
        <v>AZE</v>
      </c>
      <c r="G23" s="94"/>
      <c r="H23" s="50"/>
      <c r="I23" s="50"/>
      <c r="J23" s="50"/>
      <c r="K23" s="101"/>
      <c r="M23" s="317" t="s">
        <v>80</v>
      </c>
      <c r="N23" s="314">
        <v>11</v>
      </c>
      <c r="O23" s="302" t="str">
        <f>VLOOKUP(N23,'пр.взв.'!B7:E38,2,FALSE)</f>
        <v>NAGORSKI  BARTOLOMIEJ</v>
      </c>
      <c r="P23" s="303" t="str">
        <f>VLOOKUP(N23,'пр.взв.'!B7:E38,4,FALSE)</f>
        <v>POL</v>
      </c>
    </row>
    <row r="24" spans="1:16" ht="12" customHeight="1">
      <c r="A24" s="339"/>
      <c r="C24" s="337"/>
      <c r="D24" s="324">
        <f>'пр.взв.'!C10</f>
        <v>0</v>
      </c>
      <c r="E24" s="335"/>
      <c r="F24" s="307"/>
      <c r="G24" s="312">
        <v>2</v>
      </c>
      <c r="H24" s="95"/>
      <c r="I24" s="95"/>
      <c r="J24" s="50"/>
      <c r="K24" s="114"/>
      <c r="M24" s="317"/>
      <c r="N24" s="314"/>
      <c r="O24" s="302" t="e">
        <f>VLOOKUP(N24,'пр.взв.'!B2:E56,2,FALSE)</f>
        <v>#N/A</v>
      </c>
      <c r="P24" s="303" t="e">
        <f>VLOOKUP(N24,'пр.взв.'!B5:E56,4,FALSE)</f>
        <v>#N/A</v>
      </c>
    </row>
    <row r="25" spans="1:16" ht="12" customHeight="1" thickBot="1">
      <c r="A25" s="339"/>
      <c r="C25" s="341">
        <v>10</v>
      </c>
      <c r="D25" s="343" t="str">
        <f>VLOOKUP(C25,'пр.взв.'!B7:F38,2,FALSE)</f>
        <v>POSTICA GRIGORE</v>
      </c>
      <c r="E25" s="345">
        <f>VLOOKUP(C25,'пр.взв.'!B7:F38,3,FALSE)</f>
        <v>1971</v>
      </c>
      <c r="F25" s="308" t="str">
        <f>VLOOKUP(C25,'пр.взв.'!B7:F38,4,FALSE)</f>
        <v>MDA</v>
      </c>
      <c r="G25" s="313"/>
      <c r="H25" s="96"/>
      <c r="I25" s="95"/>
      <c r="J25" s="50"/>
      <c r="K25" s="114"/>
      <c r="M25" s="320" t="s">
        <v>80</v>
      </c>
      <c r="N25" s="322">
        <v>10</v>
      </c>
      <c r="O25" s="324" t="str">
        <f>VLOOKUP(N25,'пр.взв.'!B9:E40,2,FALSE)</f>
        <v>POSTICA GRIGORE</v>
      </c>
      <c r="P25" s="328" t="str">
        <f>VLOOKUP(N25,'пр.взв.'!B9:E40,4,FALSE)</f>
        <v>MDA</v>
      </c>
    </row>
    <row r="26" spans="1:16" ht="12" customHeight="1" thickBot="1">
      <c r="A26" s="339"/>
      <c r="C26" s="342"/>
      <c r="D26" s="344">
        <f>'пр.взв.'!C26</f>
        <v>0</v>
      </c>
      <c r="E26" s="346"/>
      <c r="F26" s="309"/>
      <c r="G26" s="97"/>
      <c r="H26" s="95"/>
      <c r="I26" s="318">
        <v>2</v>
      </c>
      <c r="J26" s="50"/>
      <c r="K26" s="114"/>
      <c r="M26" s="321"/>
      <c r="N26" s="323"/>
      <c r="O26" s="325" t="e">
        <f>VLOOKUP(N26,'пр.взв.'!B4:E58,2,FALSE)</f>
        <v>#N/A</v>
      </c>
      <c r="P26" s="369" t="e">
        <f>VLOOKUP(N26,'пр.взв.'!B7:E58,4,FALSE)</f>
        <v>#N/A</v>
      </c>
    </row>
    <row r="27" spans="1:11" ht="12" customHeight="1" thickBot="1">
      <c r="A27" s="339"/>
      <c r="C27" s="336">
        <v>6</v>
      </c>
      <c r="D27" s="331" t="str">
        <f>VLOOKUP(C27,'пр.взв.'!B7:F38,2,FALSE)</f>
        <v>SOBAL Aleksey</v>
      </c>
      <c r="E27" s="334" t="str">
        <f>VLOOKUP(C27,'пр.взв.'!B7:F38,3,FALSE)</f>
        <v>1992 kms</v>
      </c>
      <c r="F27" s="306" t="str">
        <f>VLOOKUP(C27,'пр.взв.'!B7:F38,4,FALSE)</f>
        <v>BLR</v>
      </c>
      <c r="G27" s="94"/>
      <c r="H27" s="95"/>
      <c r="I27" s="319"/>
      <c r="J27" s="98"/>
      <c r="K27" s="100"/>
    </row>
    <row r="28" spans="1:12" ht="12" customHeight="1">
      <c r="A28" s="339"/>
      <c r="C28" s="337"/>
      <c r="D28" s="324">
        <f>'пр.взв.'!C18</f>
        <v>0</v>
      </c>
      <c r="E28" s="335"/>
      <c r="F28" s="307"/>
      <c r="G28" s="310">
        <v>6</v>
      </c>
      <c r="H28" s="99"/>
      <c r="I28" s="95"/>
      <c r="J28" s="100"/>
      <c r="K28" s="100"/>
      <c r="L28" s="12"/>
    </row>
    <row r="29" spans="1:14" ht="12" customHeight="1" thickBot="1">
      <c r="A29" s="339"/>
      <c r="C29" s="341">
        <v>14</v>
      </c>
      <c r="D29" s="329">
        <f>VLOOKUP(C29,'пр.взв.'!B7:F38,2,FALSE)</f>
        <v>0</v>
      </c>
      <c r="E29" s="332">
        <f>VLOOKUP(C29,'пр.взв.'!B7:F38,3,FALSE)</f>
        <v>0</v>
      </c>
      <c r="F29" s="304">
        <f>VLOOKUP(C29,'пр.взв.'!B7:F38,4,FALSE)</f>
        <v>0</v>
      </c>
      <c r="G29" s="311"/>
      <c r="H29" s="95"/>
      <c r="I29" s="95"/>
      <c r="J29" s="100"/>
      <c r="K29" s="115"/>
      <c r="L29" s="28"/>
      <c r="M29" s="76"/>
      <c r="N29" s="76"/>
    </row>
    <row r="30" spans="1:14" ht="12" customHeight="1" thickBot="1">
      <c r="A30" s="340"/>
      <c r="C30" s="342"/>
      <c r="D30" s="330">
        <f>'пр.взв.'!C34</f>
        <v>0</v>
      </c>
      <c r="E30" s="333"/>
      <c r="F30" s="305"/>
      <c r="G30" s="97"/>
      <c r="H30" s="95"/>
      <c r="I30" s="95"/>
      <c r="J30" s="50"/>
      <c r="K30" s="315">
        <v>4</v>
      </c>
      <c r="L30" s="12"/>
      <c r="M30" s="76"/>
      <c r="N30" s="76"/>
    </row>
    <row r="31" spans="1:14" ht="12" customHeight="1" thickBot="1">
      <c r="A31" s="338" t="s">
        <v>51</v>
      </c>
      <c r="C31" s="336">
        <v>4</v>
      </c>
      <c r="D31" s="331" t="str">
        <f>VLOOKUP(C31,'пр.взв.'!B7:F38,2,FALSE)</f>
        <v>BUGHADZE ONIZE</v>
      </c>
      <c r="E31" s="334">
        <f>VLOOKUP(C31,'пр.взв.'!B7:F38,3,FALSE)</f>
        <v>1991</v>
      </c>
      <c r="F31" s="306" t="str">
        <f>VLOOKUP(C31,'пр.взв.'!B7:F38,4,FALSE)</f>
        <v>GEO</v>
      </c>
      <c r="G31" s="94"/>
      <c r="H31" s="95"/>
      <c r="I31" s="95"/>
      <c r="J31" s="50"/>
      <c r="K31" s="316"/>
      <c r="L31" s="12"/>
      <c r="M31" s="76"/>
      <c r="N31" s="76"/>
    </row>
    <row r="32" spans="1:14" ht="12" customHeight="1">
      <c r="A32" s="339"/>
      <c r="C32" s="337"/>
      <c r="D32" s="324">
        <f>'пр.взв.'!C14</f>
        <v>0</v>
      </c>
      <c r="E32" s="335"/>
      <c r="F32" s="307"/>
      <c r="G32" s="312">
        <v>4</v>
      </c>
      <c r="H32" s="95"/>
      <c r="I32" s="95"/>
      <c r="J32" s="100"/>
      <c r="K32" s="50"/>
      <c r="L32" s="12"/>
      <c r="M32" s="76"/>
      <c r="N32" s="76"/>
    </row>
    <row r="33" spans="1:14" ht="12" customHeight="1" thickBot="1">
      <c r="A33" s="339"/>
      <c r="C33" s="341">
        <v>12</v>
      </c>
      <c r="D33" s="329">
        <f>VLOOKUP(C33,'пр.взв.'!B7:F38,2,FALSE)</f>
        <v>0</v>
      </c>
      <c r="E33" s="332">
        <f>VLOOKUP(C33,'пр.взв.'!B7:F38,3,FALSE)</f>
        <v>0</v>
      </c>
      <c r="F33" s="304">
        <f>VLOOKUP(C33,'пр.взв.'!B7:F38,4,FALSE)</f>
        <v>0</v>
      </c>
      <c r="G33" s="313"/>
      <c r="H33" s="96"/>
      <c r="I33" s="95"/>
      <c r="J33" s="100"/>
      <c r="K33" s="50"/>
      <c r="L33" s="12"/>
      <c r="M33" s="76"/>
      <c r="N33" s="76"/>
    </row>
    <row r="34" spans="1:14" ht="12" customHeight="1" thickBot="1">
      <c r="A34" s="339"/>
      <c r="C34" s="342"/>
      <c r="D34" s="330">
        <f>'пр.взв.'!C30</f>
        <v>0</v>
      </c>
      <c r="E34" s="333"/>
      <c r="F34" s="305"/>
      <c r="G34" s="97"/>
      <c r="H34" s="95"/>
      <c r="I34" s="315">
        <v>4</v>
      </c>
      <c r="J34" s="102"/>
      <c r="K34" s="50"/>
      <c r="L34" s="12"/>
      <c r="M34" s="76"/>
      <c r="N34" s="76"/>
    </row>
    <row r="35" spans="1:14" ht="12" customHeight="1" thickBot="1">
      <c r="A35" s="339"/>
      <c r="C35" s="336">
        <v>8</v>
      </c>
      <c r="D35" s="331" t="str">
        <f>VLOOKUP(C35,'пр.взв.'!B7:F38,2,FALSE)</f>
        <v>JAFARLI Elshan</v>
      </c>
      <c r="E35" s="334" t="str">
        <f>VLOOKUP(C35,'пр.взв.'!B7:F38,3,FALSE)</f>
        <v>1990 kms</v>
      </c>
      <c r="F35" s="306" t="str">
        <f>VLOOKUP(C35,'пр.взв.'!B7:F38,4,FALSE)</f>
        <v>AZE</v>
      </c>
      <c r="G35" s="94"/>
      <c r="H35" s="97"/>
      <c r="I35" s="316"/>
      <c r="J35" s="103"/>
      <c r="K35" s="103"/>
      <c r="L35" s="9"/>
      <c r="M35" s="76"/>
      <c r="N35" s="76"/>
    </row>
    <row r="36" spans="1:14" ht="14.25" customHeight="1">
      <c r="A36" s="339"/>
      <c r="C36" s="337"/>
      <c r="D36" s="324">
        <f>'пр.взв.'!C22</f>
        <v>0</v>
      </c>
      <c r="E36" s="335"/>
      <c r="F36" s="307"/>
      <c r="G36" s="310">
        <v>8</v>
      </c>
      <c r="H36" s="105"/>
      <c r="I36" s="97"/>
      <c r="J36" s="106"/>
      <c r="K36" s="50"/>
      <c r="L36" s="12"/>
      <c r="M36" s="66"/>
      <c r="N36" s="66"/>
    </row>
    <row r="37" spans="1:18" ht="13.5" customHeight="1" thickBot="1">
      <c r="A37" s="339"/>
      <c r="C37" s="341">
        <v>16</v>
      </c>
      <c r="D37" s="362">
        <f>VLOOKUP(C37,'пр.взв.'!B7:F38,2,FALSE)</f>
        <v>0</v>
      </c>
      <c r="E37" s="332">
        <f>VLOOKUP(C37,'пр.взв.'!B7:F38,3,FALSE)</f>
        <v>0</v>
      </c>
      <c r="F37" s="304">
        <f>VLOOKUP(C37,'пр.взв.'!B7:F38,4,FALSE)</f>
        <v>0</v>
      </c>
      <c r="G37" s="311"/>
      <c r="H37" s="97"/>
      <c r="I37" s="97"/>
      <c r="J37" s="106"/>
      <c r="K37" s="50"/>
      <c r="L37" s="12"/>
      <c r="M37" s="77"/>
      <c r="N37" s="77"/>
      <c r="O37" s="78"/>
      <c r="P37" s="76"/>
      <c r="Q37" s="79"/>
      <c r="R37" s="66"/>
    </row>
    <row r="38" spans="1:18" ht="13.5" customHeight="1" thickBot="1">
      <c r="A38" s="340"/>
      <c r="C38" s="342"/>
      <c r="D38" s="363">
        <f>'пр.взв.'!C38</f>
        <v>0</v>
      </c>
      <c r="E38" s="333"/>
      <c r="F38" s="305"/>
      <c r="G38" s="97"/>
      <c r="H38" s="94"/>
      <c r="I38" s="94"/>
      <c r="J38" s="122"/>
      <c r="K38" s="50"/>
      <c r="L38" s="17"/>
      <c r="M38" s="77"/>
      <c r="N38" s="77"/>
      <c r="O38" s="80"/>
      <c r="P38" s="76"/>
      <c r="Q38" s="76"/>
      <c r="R38" s="66"/>
    </row>
    <row r="39" spans="3:18" ht="12.75" customHeight="1">
      <c r="C39" s="49"/>
      <c r="P39" s="3"/>
      <c r="R39" s="3"/>
    </row>
    <row r="40" spans="1:18" ht="15" customHeight="1">
      <c r="A40" s="46" t="str">
        <f>'[1]реквизиты'!$A$8</f>
        <v>Chief referee</v>
      </c>
      <c r="B40" s="47"/>
      <c r="C40" s="47"/>
      <c r="D40" s="47"/>
      <c r="E40" s="3"/>
      <c r="F40" s="88"/>
      <c r="G40" s="117"/>
      <c r="H40" s="117"/>
      <c r="I40" s="89" t="str">
        <f>'[1]реквизиты'!$G$8</f>
        <v>Y. Shoya</v>
      </c>
      <c r="J40" s="57"/>
      <c r="M40" t="str">
        <f>'[1]реквизиты'!$G$9</f>
        <v>/RUS/</v>
      </c>
      <c r="Q40" s="3"/>
      <c r="R40" s="3"/>
    </row>
    <row r="41" spans="7:18" ht="15.75" customHeight="1">
      <c r="G41" s="117"/>
      <c r="H41" s="117"/>
      <c r="I41" s="109">
        <f>HYPERLINK('[1]реквизиты'!$A$13)</f>
      </c>
      <c r="J41" s="90"/>
      <c r="P41" s="3"/>
      <c r="Q41" s="55"/>
      <c r="R41" s="3"/>
    </row>
    <row r="42" spans="7:18" ht="12.75" customHeight="1">
      <c r="G42" s="117"/>
      <c r="H42" s="117"/>
      <c r="I42" s="110"/>
      <c r="P42" s="3"/>
      <c r="Q42" s="55"/>
      <c r="R42" s="3"/>
    </row>
    <row r="43" spans="15:18" ht="13.5" customHeight="1">
      <c r="O43" s="93"/>
      <c r="P43" s="3"/>
      <c r="Q43" s="3"/>
      <c r="R43" s="3"/>
    </row>
    <row r="44" spans="1:18" ht="15" customHeight="1">
      <c r="A44" s="46" t="str">
        <f>'[1]реквизиты'!$A$10</f>
        <v>Chief  secretary</v>
      </c>
      <c r="B44" s="56"/>
      <c r="C44" s="52"/>
      <c r="D44" s="52"/>
      <c r="E44" s="118"/>
      <c r="F44" s="117"/>
      <c r="G44" s="117"/>
      <c r="H44" s="117"/>
      <c r="I44" s="89" t="str">
        <f>'[1]реквизиты'!$G$10</f>
        <v>R. Zakirov</v>
      </c>
      <c r="M44" t="str">
        <f>'[1]реквизиты'!$G$11</f>
        <v>/RUS/</v>
      </c>
      <c r="O44" s="3"/>
      <c r="Q44" s="3"/>
      <c r="R44" s="3"/>
    </row>
    <row r="45" spans="3:18" ht="15.75" customHeight="1">
      <c r="C45" s="119"/>
      <c r="D45" s="117"/>
      <c r="E45" s="117"/>
      <c r="F45" s="117"/>
      <c r="G45" s="120"/>
      <c r="H45" s="120"/>
      <c r="I45" s="7"/>
      <c r="O45" s="3"/>
      <c r="P45" s="92"/>
      <c r="Q45" s="3"/>
      <c r="R45" s="3"/>
    </row>
    <row r="46" spans="3:18" ht="12.75">
      <c r="C46" s="7"/>
      <c r="D46" s="7"/>
      <c r="E46" s="7"/>
      <c r="F46" s="7"/>
      <c r="G46" s="7"/>
      <c r="H46" s="7"/>
      <c r="I46" s="7"/>
      <c r="Q46" s="3"/>
      <c r="R46" s="3"/>
    </row>
    <row r="47" spans="17:18" ht="12.75">
      <c r="Q47" s="3"/>
      <c r="R47" s="3"/>
    </row>
    <row r="48" spans="17:18" ht="12.75">
      <c r="Q48" s="3"/>
      <c r="R48" s="3"/>
    </row>
    <row r="49" spans="17:18" ht="12.75">
      <c r="Q49" s="3"/>
      <c r="R49" s="3"/>
    </row>
    <row r="50" spans="17:18" ht="12.75">
      <c r="Q50" s="3"/>
      <c r="R50" s="3"/>
    </row>
    <row r="51" spans="17:18" ht="12.75">
      <c r="Q51" s="3"/>
      <c r="R51" s="3"/>
    </row>
    <row r="52" spans="17:18" ht="12.75">
      <c r="Q52" s="3"/>
      <c r="R52" s="3"/>
    </row>
    <row r="53" spans="17:18" ht="12.75">
      <c r="Q53" s="3"/>
      <c r="R53" s="3"/>
    </row>
    <row r="54" spans="17:18" ht="12.75">
      <c r="Q54" s="3"/>
      <c r="R54" s="3"/>
    </row>
    <row r="55" spans="17:18" ht="12.75">
      <c r="Q55" s="3"/>
      <c r="R55" s="3"/>
    </row>
    <row r="56" spans="17:18" ht="12.75">
      <c r="Q56" s="3"/>
      <c r="R56" s="3"/>
    </row>
    <row r="57" spans="17:18" ht="12.75">
      <c r="Q57" s="3"/>
      <c r="R57" s="3"/>
    </row>
    <row r="58" spans="17:18" ht="12.75">
      <c r="Q58" s="3"/>
      <c r="R58" s="3"/>
    </row>
    <row r="59" spans="17:18" ht="12.75">
      <c r="Q59" s="3"/>
      <c r="R59" s="3"/>
    </row>
    <row r="60" spans="17:18" ht="12.75">
      <c r="Q60" s="3"/>
      <c r="R60" s="3"/>
    </row>
    <row r="61" spans="17:18" ht="12.75">
      <c r="Q61" s="3"/>
      <c r="R61" s="3"/>
    </row>
    <row r="62" spans="17:18" ht="12.75"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</sheetData>
  <sheetProtection/>
  <mergeCells count="132">
    <mergeCell ref="C3:C4"/>
    <mergeCell ref="E5:E6"/>
    <mergeCell ref="C5:C6"/>
    <mergeCell ref="C7:C8"/>
    <mergeCell ref="E7:E8"/>
    <mergeCell ref="D5:D6"/>
    <mergeCell ref="D7:D8"/>
    <mergeCell ref="M11:M12"/>
    <mergeCell ref="M13:M14"/>
    <mergeCell ref="C11:C12"/>
    <mergeCell ref="E11:E12"/>
    <mergeCell ref="C13:C14"/>
    <mergeCell ref="E13:E14"/>
    <mergeCell ref="D13:D14"/>
    <mergeCell ref="F13:F14"/>
    <mergeCell ref="G14:G15"/>
    <mergeCell ref="G10:G11"/>
    <mergeCell ref="D9:D10"/>
    <mergeCell ref="F9:F10"/>
    <mergeCell ref="D11:D12"/>
    <mergeCell ref="F11:F12"/>
    <mergeCell ref="K12:K13"/>
    <mergeCell ref="I8:I9"/>
    <mergeCell ref="A31:A38"/>
    <mergeCell ref="M5:M6"/>
    <mergeCell ref="K1:P1"/>
    <mergeCell ref="K2:P2"/>
    <mergeCell ref="E1:J1"/>
    <mergeCell ref="E2:J2"/>
    <mergeCell ref="F5:F6"/>
    <mergeCell ref="P5:P6"/>
    <mergeCell ref="E37:E38"/>
    <mergeCell ref="C35:C36"/>
    <mergeCell ref="C37:C38"/>
    <mergeCell ref="E35:E36"/>
    <mergeCell ref="D31:D32"/>
    <mergeCell ref="D37:D38"/>
    <mergeCell ref="M7:M8"/>
    <mergeCell ref="M19:M20"/>
    <mergeCell ref="M9:M10"/>
    <mergeCell ref="M15:M16"/>
    <mergeCell ref="M17:M18"/>
    <mergeCell ref="M21:M22"/>
    <mergeCell ref="C21:C22"/>
    <mergeCell ref="C33:C34"/>
    <mergeCell ref="C23:C24"/>
    <mergeCell ref="P25:P26"/>
    <mergeCell ref="C31:C32"/>
    <mergeCell ref="A5:A12"/>
    <mergeCell ref="E9:E10"/>
    <mergeCell ref="C9:C10"/>
    <mergeCell ref="A13:A20"/>
    <mergeCell ref="A23:A30"/>
    <mergeCell ref="C25:C26"/>
    <mergeCell ref="C27:C28"/>
    <mergeCell ref="C29:C30"/>
    <mergeCell ref="D23:D24"/>
    <mergeCell ref="D25:D26"/>
    <mergeCell ref="E25:E26"/>
    <mergeCell ref="E23:E24"/>
    <mergeCell ref="D17:D18"/>
    <mergeCell ref="D19:D20"/>
    <mergeCell ref="E19:E20"/>
    <mergeCell ref="D15:D16"/>
    <mergeCell ref="E27:E28"/>
    <mergeCell ref="E29:E30"/>
    <mergeCell ref="C15:C16"/>
    <mergeCell ref="E15:E16"/>
    <mergeCell ref="E17:E18"/>
    <mergeCell ref="C17:C18"/>
    <mergeCell ref="C19:C20"/>
    <mergeCell ref="P7:P8"/>
    <mergeCell ref="N9:N10"/>
    <mergeCell ref="D33:D34"/>
    <mergeCell ref="F33:F34"/>
    <mergeCell ref="D35:D36"/>
    <mergeCell ref="F35:F36"/>
    <mergeCell ref="E33:E34"/>
    <mergeCell ref="E31:E32"/>
    <mergeCell ref="D27:D28"/>
    <mergeCell ref="F27:F28"/>
    <mergeCell ref="D29:D30"/>
    <mergeCell ref="F29:F30"/>
    <mergeCell ref="G6:G7"/>
    <mergeCell ref="O25:O26"/>
    <mergeCell ref="N17:N18"/>
    <mergeCell ref="P23:P24"/>
    <mergeCell ref="O19:O20"/>
    <mergeCell ref="P19:P20"/>
    <mergeCell ref="N21:N22"/>
    <mergeCell ref="O21:O22"/>
    <mergeCell ref="P21:P22"/>
    <mergeCell ref="N5:N6"/>
    <mergeCell ref="O5:O6"/>
    <mergeCell ref="N7:N8"/>
    <mergeCell ref="O7:O8"/>
    <mergeCell ref="N11:N12"/>
    <mergeCell ref="O11:O12"/>
    <mergeCell ref="N15:N16"/>
    <mergeCell ref="O15:O16"/>
    <mergeCell ref="N19:N20"/>
    <mergeCell ref="P15:P16"/>
    <mergeCell ref="O17:O18"/>
    <mergeCell ref="P17:P18"/>
    <mergeCell ref="P11:P12"/>
    <mergeCell ref="N13:N14"/>
    <mergeCell ref="O13:O14"/>
    <mergeCell ref="P13:P14"/>
    <mergeCell ref="O9:O10"/>
    <mergeCell ref="P9:P10"/>
    <mergeCell ref="F37:F38"/>
    <mergeCell ref="F31:F32"/>
    <mergeCell ref="F7:F8"/>
    <mergeCell ref="G18:G19"/>
    <mergeCell ref="G28:G29"/>
    <mergeCell ref="G36:G37"/>
    <mergeCell ref="G32:G33"/>
    <mergeCell ref="N23:N24"/>
    <mergeCell ref="O23:O24"/>
    <mergeCell ref="I34:I35"/>
    <mergeCell ref="M23:M24"/>
    <mergeCell ref="F23:F24"/>
    <mergeCell ref="F25:F26"/>
    <mergeCell ref="F15:F16"/>
    <mergeCell ref="F17:F18"/>
    <mergeCell ref="F19:F20"/>
    <mergeCell ref="K30:K31"/>
    <mergeCell ref="I26:I27"/>
    <mergeCell ref="G24:G25"/>
    <mergeCell ref="I16:I17"/>
    <mergeCell ref="M25:M26"/>
    <mergeCell ref="N25:N2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2013-03-23T16:57:26Z</cp:lastPrinted>
  <dcterms:created xsi:type="dcterms:W3CDTF">1996-10-08T23:32:33Z</dcterms:created>
  <dcterms:modified xsi:type="dcterms:W3CDTF">2013-03-23T21:50:17Z</dcterms:modified>
  <cp:category/>
  <cp:version/>
  <cp:contentType/>
  <cp:contentStatus/>
</cp:coreProperties>
</file>