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 хода" sheetId="1" r:id="rId1"/>
    <sheet name="итоговый протокол" sheetId="2" r:id="rId2"/>
    <sheet name="пр.взвешивания" sheetId="3" r:id="rId3"/>
  </sheets>
  <externalReferences>
    <externalReference r:id="rId6"/>
    <externalReference r:id="rId7"/>
    <externalReference r:id="rId8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<sst xmlns="http://schemas.openxmlformats.org/spreadsheetml/2006/main" count="155" uniqueCount="121">
  <si>
    <t>№ п/ж</t>
  </si>
  <si>
    <t>Ф.И.О.</t>
  </si>
  <si>
    <t>Д. р., разряд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</si>
  <si>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</si>
  <si>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</si>
  <si>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</si>
  <si>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</si>
  <si>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</si>
  <si>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</si>
  <si>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</si>
  <si>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</si>
  <si>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</si>
  <si>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№ п/п</t>
  </si>
  <si>
    <t>Дата рожд., разряд</t>
  </si>
  <si>
    <t>№ карточки</t>
  </si>
  <si>
    <t>Тренер</t>
  </si>
  <si>
    <t>Занятое место</t>
  </si>
  <si>
    <t>ИТОГОВЫЙ ПРОТОКОЛ</t>
  </si>
  <si>
    <t xml:space="preserve">ПРОТОКОЛ ХОДА СОРЕВНОВАНИЙ  </t>
  </si>
  <si>
    <t>ВСЕРОССИЙСКАЯ ФЕДЕРАЦИЯ САМБО</t>
  </si>
  <si>
    <t>1</t>
  </si>
  <si>
    <t>2</t>
  </si>
  <si>
    <t>3</t>
  </si>
  <si>
    <t>5-6</t>
  </si>
  <si>
    <t>7-8</t>
  </si>
  <si>
    <t>9-12</t>
  </si>
  <si>
    <t>13-16</t>
  </si>
  <si>
    <t>ОПРЫШКО Екатерина Сергеевна</t>
  </si>
  <si>
    <t>27.09.90 мс</t>
  </si>
  <si>
    <t>ЦФО,ТГУ</t>
  </si>
  <si>
    <t>Тверская, Тверь</t>
  </si>
  <si>
    <t>Каверзин ПИ Петров СЮ</t>
  </si>
  <si>
    <t>НУРГАЛИНА Сабина Ренатовна</t>
  </si>
  <si>
    <t>18.04.92 мс</t>
  </si>
  <si>
    <t>МОС,РГАУ МСХА</t>
  </si>
  <si>
    <t>Москва</t>
  </si>
  <si>
    <t>Ханбабаев РК Шмаков ОВ</t>
  </si>
  <si>
    <t>ШЛЯХТИНА Марина Андреевна</t>
  </si>
  <si>
    <t>04.05.90 мс</t>
  </si>
  <si>
    <t>ЦФО,СГАФКСиТ</t>
  </si>
  <si>
    <t>Смоленск</t>
  </si>
  <si>
    <t>003979032</t>
  </si>
  <si>
    <t>Терешок АА</t>
  </si>
  <si>
    <t>БЕССОНОВА Ульяна Александровна</t>
  </si>
  <si>
    <t>18.10.90 мс</t>
  </si>
  <si>
    <t>ПФО ПГУ</t>
  </si>
  <si>
    <t>Пенза</t>
  </si>
  <si>
    <t>Бурментьев ВН Голованов ОИ</t>
  </si>
  <si>
    <t>БЕЛИНСКАЯ Виктория Алишановна</t>
  </si>
  <si>
    <t>05.01.95 кмс</t>
  </si>
  <si>
    <t>ПФО,СГПИ</t>
  </si>
  <si>
    <t>Соликамск,Пермский</t>
  </si>
  <si>
    <t>Клинова ОА Клинов ЭН</t>
  </si>
  <si>
    <t>МЕНЯЙКИНА Кристина</t>
  </si>
  <si>
    <t>19.04.94 мс</t>
  </si>
  <si>
    <t>СФО,НГАУ</t>
  </si>
  <si>
    <t>Новосибирск</t>
  </si>
  <si>
    <t>Дорогина ОА</t>
  </si>
  <si>
    <t>БАДАНОВА Екатерина Александровна</t>
  </si>
  <si>
    <t>13.01.91 мс</t>
  </si>
  <si>
    <t>МОС,НИТУ МИСиС</t>
  </si>
  <si>
    <t>017025</t>
  </si>
  <si>
    <t>Кораллов АС Леонтьев АА Бобров АА</t>
  </si>
  <si>
    <t>КУУЛАР Чойгана Борисовна</t>
  </si>
  <si>
    <t>14.11.92 2раз</t>
  </si>
  <si>
    <t>Ханбабаев РК Ходырев АН</t>
  </si>
  <si>
    <t>БАРУЛИНА Виктория Юрьевна</t>
  </si>
  <si>
    <t>25.06.91 мс</t>
  </si>
  <si>
    <t>СЗФО,ВГАФКС</t>
  </si>
  <si>
    <t>Псковская,В.Луки</t>
  </si>
  <si>
    <t>Аристархов ВН Васильков ИЕ</t>
  </si>
  <si>
    <t>МАМЕДОВА Фируза Мехти кызы</t>
  </si>
  <si>
    <t>11.03.92 кмс</t>
  </si>
  <si>
    <t>ЦФО ,КГТА</t>
  </si>
  <si>
    <t>Владимирская обл, Ковров</t>
  </si>
  <si>
    <t>Гудылин ИВ Сипач АН</t>
  </si>
  <si>
    <t>РОМАНЬКО Вероника Сергеевна</t>
  </si>
  <si>
    <t>27.06.93. мс</t>
  </si>
  <si>
    <t>МОС,РГУФКСМиТ</t>
  </si>
  <si>
    <t>Романько С</t>
  </si>
  <si>
    <t>ИВАНОВСКАЯ Дарья Васильевна</t>
  </si>
  <si>
    <t>21.04.91 МС</t>
  </si>
  <si>
    <t>СФО,Сиб.ГУФК ,Омск</t>
  </si>
  <si>
    <t xml:space="preserve"> Омская Омск </t>
  </si>
  <si>
    <t>000911</t>
  </si>
  <si>
    <t>Шпак Ю.В.  Горбунов А.В.</t>
  </si>
  <si>
    <t>ПУСТОВАЛОВА Мария Семёновна</t>
  </si>
  <si>
    <t>06.03.93 кмс</t>
  </si>
  <si>
    <t>ЦФО, ТГУ</t>
  </si>
  <si>
    <t>Тамбовская обл, Тамбов</t>
  </si>
  <si>
    <t>БыковЕН</t>
  </si>
  <si>
    <t>ЕМЕЛЬЯНЕНКО Анна Александровна</t>
  </si>
  <si>
    <t>18.12.91 мс</t>
  </si>
  <si>
    <t>ЮФО,Астрахань</t>
  </si>
  <si>
    <t>Астраханская Астрахань</t>
  </si>
  <si>
    <t>Голдберг ЕМ</t>
  </si>
  <si>
    <t>ШЕЛУДЯКОВА Марина Олеговна</t>
  </si>
  <si>
    <t>23.09.92 кмс</t>
  </si>
  <si>
    <t>СФО,АГУ</t>
  </si>
  <si>
    <t>Барнаул,Алтайский край</t>
  </si>
  <si>
    <t>Тихонова СЛ</t>
  </si>
  <si>
    <t>КУЛИКОВА Екатерина Петровна</t>
  </si>
  <si>
    <t>09.03.92 мс</t>
  </si>
  <si>
    <t>МОС.МУ МВД</t>
  </si>
  <si>
    <t xml:space="preserve">Шмаков ОВ АбдуллаевРА </t>
  </si>
  <si>
    <t>в.к.  64   кг</t>
  </si>
  <si>
    <t>Округ,ВУЗ, субъект, город</t>
  </si>
  <si>
    <t>0,29.</t>
  </si>
  <si>
    <t>1,20.</t>
  </si>
  <si>
    <t>0,00.</t>
  </si>
  <si>
    <t>0.00.</t>
  </si>
  <si>
    <t>1.00.</t>
  </si>
  <si>
    <t>3.34.</t>
  </si>
  <si>
    <t>2.06.</t>
  </si>
  <si>
    <t>1.30.</t>
  </si>
  <si>
    <t>0.34.</t>
  </si>
  <si>
    <t>2.51.</t>
  </si>
  <si>
    <t>0.24.</t>
  </si>
  <si>
    <t>4/0</t>
  </si>
  <si>
    <t>3/1</t>
  </si>
  <si>
    <t>3/2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</si>
</sst>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b/>
      <i/>
      <sz val="14"/>
      <name val="Arial Narrow"/>
      <family val="2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42" applyFont="1" applyBorder="1" applyAlignment="1" applyProtection="1">
      <alignment horizontal="center"/>
      <protection/>
    </xf>
    <xf numFmtId="0" fontId="3" fillId="0" borderId="13" xfId="42" applyFont="1" applyBorder="1" applyAlignment="1" applyProtection="1">
      <alignment horizontal="center"/>
      <protection/>
    </xf>
    <xf numFmtId="0" fontId="3" fillId="0" borderId="14" xfId="42" applyFont="1" applyBorder="1" applyAlignment="1" applyProtection="1">
      <alignment horizontal="center"/>
      <protection/>
    </xf>
    <xf numFmtId="0" fontId="3" fillId="0" borderId="15" xfId="42" applyFont="1" applyBorder="1" applyAlignment="1" applyProtection="1">
      <alignment horizontal="center"/>
      <protection/>
    </xf>
    <xf numFmtId="0" fontId="3" fillId="33" borderId="16" xfId="0" applyFont="1" applyFill="1" applyBorder="1" applyAlignment="1">
      <alignment horizontal="center"/>
    </xf>
    <xf numFmtId="0" fontId="3" fillId="0" borderId="17" xfId="42" applyFont="1" applyBorder="1" applyAlignment="1" applyProtection="1">
      <alignment horizontal="center"/>
      <protection/>
    </xf>
    <xf numFmtId="0" fontId="3" fillId="0" borderId="18" xfId="42" applyFont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0" borderId="19" xfId="42" applyFont="1" applyBorder="1" applyAlignment="1" applyProtection="1">
      <alignment horizontal="center"/>
      <protection/>
    </xf>
    <xf numFmtId="0" fontId="3" fillId="33" borderId="20" xfId="0" applyFont="1" applyFill="1" applyBorder="1" applyAlignment="1">
      <alignment horizontal="center"/>
    </xf>
    <xf numFmtId="0" fontId="3" fillId="0" borderId="21" xfId="42" applyFont="1" applyBorder="1" applyAlignment="1" applyProtection="1">
      <alignment horizontal="center"/>
      <protection/>
    </xf>
    <xf numFmtId="0" fontId="3" fillId="0" borderId="22" xfId="42" applyFont="1" applyBorder="1" applyAlignment="1" applyProtection="1">
      <alignment horizontal="center"/>
      <protection/>
    </xf>
    <xf numFmtId="0" fontId="3" fillId="0" borderId="23" xfId="42" applyFont="1" applyBorder="1" applyAlignment="1" applyProtection="1">
      <alignment horizontal="center"/>
      <protection/>
    </xf>
    <xf numFmtId="0" fontId="3" fillId="33" borderId="24" xfId="0" applyFont="1" applyFill="1" applyBorder="1" applyAlignment="1">
      <alignment horizontal="center"/>
    </xf>
    <xf numFmtId="0" fontId="5" fillId="0" borderId="25" xfId="42" applyFont="1" applyBorder="1" applyAlignment="1" applyProtection="1">
      <alignment horizontal="center"/>
      <protection/>
    </xf>
    <xf numFmtId="0" fontId="5" fillId="0" borderId="26" xfId="42" applyFont="1" applyBorder="1" applyAlignment="1" applyProtection="1">
      <alignment horizontal="center"/>
      <protection/>
    </xf>
    <xf numFmtId="0" fontId="5" fillId="0" borderId="27" xfId="42" applyFont="1" applyBorder="1" applyAlignment="1" applyProtection="1">
      <alignment horizontal="center"/>
      <protection/>
    </xf>
    <xf numFmtId="0" fontId="5" fillId="0" borderId="15" xfId="42" applyFont="1" applyBorder="1" applyAlignment="1" applyProtection="1">
      <alignment horizontal="center"/>
      <protection/>
    </xf>
    <xf numFmtId="0" fontId="5" fillId="33" borderId="16" xfId="0" applyFont="1" applyFill="1" applyBorder="1" applyAlignment="1">
      <alignment horizontal="center"/>
    </xf>
    <xf numFmtId="0" fontId="5" fillId="0" borderId="0" xfId="42" applyFont="1" applyBorder="1" applyAlignment="1" applyProtection="1">
      <alignment horizontal="center"/>
      <protection/>
    </xf>
    <xf numFmtId="0" fontId="5" fillId="0" borderId="28" xfId="42" applyFont="1" applyBorder="1" applyAlignment="1" applyProtection="1">
      <alignment horizontal="center"/>
      <protection/>
    </xf>
    <xf numFmtId="0" fontId="5" fillId="0" borderId="29" xfId="42" applyFont="1" applyBorder="1" applyAlignment="1" applyProtection="1">
      <alignment horizontal="center"/>
      <protection/>
    </xf>
    <xf numFmtId="0" fontId="5" fillId="0" borderId="18" xfId="42" applyFont="1" applyBorder="1" applyAlignment="1" applyProtection="1">
      <alignment horizontal="center"/>
      <protection/>
    </xf>
    <xf numFmtId="0" fontId="5" fillId="33" borderId="30" xfId="0" applyFont="1" applyFill="1" applyBorder="1" applyAlignment="1">
      <alignment horizontal="center"/>
    </xf>
    <xf numFmtId="0" fontId="5" fillId="0" borderId="31" xfId="42" applyFont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0" borderId="27" xfId="42" applyNumberFormat="1" applyFont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>
      <alignment horizontal="center"/>
    </xf>
    <xf numFmtId="0" fontId="12" fillId="0" borderId="12" xfId="42" applyNumberFormat="1" applyFont="1" applyBorder="1" applyAlignment="1" applyProtection="1">
      <alignment horizontal="center"/>
      <protection/>
    </xf>
    <xf numFmtId="0" fontId="3" fillId="0" borderId="14" xfId="42" applyNumberFormat="1" applyFont="1" applyBorder="1" applyAlignment="1" applyProtection="1">
      <alignment horizontal="center"/>
      <protection/>
    </xf>
    <xf numFmtId="0" fontId="5" fillId="33" borderId="16" xfId="0" applyNumberFormat="1" applyFont="1" applyFill="1" applyBorder="1" applyAlignment="1">
      <alignment horizontal="center"/>
    </xf>
    <xf numFmtId="0" fontId="5" fillId="0" borderId="16" xfId="42" applyNumberFormat="1" applyFont="1" applyBorder="1" applyAlignment="1" applyProtection="1">
      <alignment horizontal="center"/>
      <protection/>
    </xf>
    <xf numFmtId="0" fontId="12" fillId="0" borderId="17" xfId="42" applyNumberFormat="1" applyFont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>
      <alignment horizontal="center"/>
    </xf>
    <xf numFmtId="0" fontId="3" fillId="0" borderId="16" xfId="42" applyNumberFormat="1" applyFont="1" applyBorder="1" applyAlignment="1" applyProtection="1">
      <alignment horizontal="center"/>
      <protection/>
    </xf>
    <xf numFmtId="0" fontId="5" fillId="0" borderId="18" xfId="42" applyNumberFormat="1" applyFont="1" applyBorder="1" applyAlignment="1" applyProtection="1">
      <alignment horizontal="center"/>
      <protection/>
    </xf>
    <xf numFmtId="0" fontId="5" fillId="33" borderId="35" xfId="0" applyNumberFormat="1" applyFont="1" applyFill="1" applyBorder="1" applyAlignment="1">
      <alignment horizontal="center"/>
    </xf>
    <xf numFmtId="0" fontId="3" fillId="0" borderId="12" xfId="42" applyNumberFormat="1" applyFont="1" applyBorder="1" applyAlignment="1" applyProtection="1">
      <alignment horizontal="center"/>
      <protection/>
    </xf>
    <xf numFmtId="0" fontId="3" fillId="33" borderId="36" xfId="0" applyNumberFormat="1" applyFont="1" applyFill="1" applyBorder="1" applyAlignment="1">
      <alignment horizontal="center"/>
    </xf>
    <xf numFmtId="0" fontId="3" fillId="0" borderId="37" xfId="42" applyNumberFormat="1" applyFont="1" applyBorder="1" applyAlignment="1" applyProtection="1">
      <alignment horizontal="center"/>
      <protection/>
    </xf>
    <xf numFmtId="0" fontId="5" fillId="33" borderId="31" xfId="0" applyNumberFormat="1" applyFont="1" applyFill="1" applyBorder="1" applyAlignment="1">
      <alignment horizontal="center"/>
    </xf>
    <xf numFmtId="0" fontId="3" fillId="0" borderId="21" xfId="42" applyNumberFormat="1" applyFont="1" applyBorder="1" applyAlignment="1" applyProtection="1">
      <alignment horizontal="center"/>
      <protection/>
    </xf>
    <xf numFmtId="0" fontId="12" fillId="0" borderId="23" xfId="42" applyNumberFormat="1" applyFont="1" applyBorder="1" applyAlignment="1" applyProtection="1">
      <alignment horizontal="center"/>
      <protection/>
    </xf>
    <xf numFmtId="0" fontId="3" fillId="33" borderId="38" xfId="0" applyNumberFormat="1" applyFont="1" applyFill="1" applyBorder="1" applyAlignment="1">
      <alignment horizontal="center"/>
    </xf>
    <xf numFmtId="0" fontId="5" fillId="0" borderId="25" xfId="42" applyNumberFormat="1" applyFont="1" applyBorder="1" applyAlignment="1" applyProtection="1">
      <alignment horizontal="center"/>
      <protection/>
    </xf>
    <xf numFmtId="0" fontId="5" fillId="0" borderId="37" xfId="42" applyNumberFormat="1" applyFont="1" applyBorder="1" applyAlignment="1" applyProtection="1">
      <alignment horizontal="center"/>
      <protection/>
    </xf>
    <xf numFmtId="0" fontId="5" fillId="0" borderId="28" xfId="42" applyNumberFormat="1" applyFont="1" applyBorder="1" applyAlignment="1" applyProtection="1">
      <alignment horizontal="center"/>
      <protection/>
    </xf>
    <xf numFmtId="0" fontId="3" fillId="0" borderId="17" xfId="42" applyNumberFormat="1" applyFont="1" applyBorder="1" applyAlignment="1" applyProtection="1">
      <alignment horizontal="center"/>
      <protection/>
    </xf>
    <xf numFmtId="0" fontId="5" fillId="0" borderId="31" xfId="42" applyNumberFormat="1" applyFont="1" applyBorder="1" applyAlignment="1" applyProtection="1">
      <alignment horizontal="center"/>
      <protection/>
    </xf>
    <xf numFmtId="0" fontId="3" fillId="0" borderId="18" xfId="42" applyNumberFormat="1" applyFont="1" applyBorder="1" applyAlignment="1" applyProtection="1">
      <alignment horizontal="center"/>
      <protection/>
    </xf>
    <xf numFmtId="0" fontId="3" fillId="0" borderId="23" xfId="42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11" fillId="0" borderId="0" xfId="42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39" xfId="42" applyFont="1" applyBorder="1" applyAlignment="1" applyProtection="1">
      <alignment vertical="center" wrapText="1"/>
      <protection/>
    </xf>
    <xf numFmtId="0" fontId="14" fillId="0" borderId="0" xfId="0" applyFont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5" fillId="0" borderId="4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0" fontId="5" fillId="0" borderId="41" xfId="42" applyFont="1" applyBorder="1" applyAlignment="1" applyProtection="1">
      <alignment horizontal="center"/>
      <protection/>
    </xf>
    <xf numFmtId="0" fontId="3" fillId="0" borderId="42" xfId="42" applyFont="1" applyBorder="1" applyAlignment="1" applyProtection="1">
      <alignment horizontal="center"/>
      <protection/>
    </xf>
    <xf numFmtId="0" fontId="5" fillId="0" borderId="19" xfId="42" applyFont="1" applyBorder="1" applyAlignment="1" applyProtection="1">
      <alignment horizontal="center"/>
      <protection/>
    </xf>
    <xf numFmtId="0" fontId="5" fillId="0" borderId="43" xfId="42" applyFont="1" applyBorder="1" applyAlignment="1" applyProtection="1">
      <alignment horizontal="center"/>
      <protection/>
    </xf>
    <xf numFmtId="0" fontId="3" fillId="33" borderId="39" xfId="0" applyFont="1" applyFill="1" applyBorder="1" applyAlignment="1">
      <alignment horizontal="center"/>
    </xf>
    <xf numFmtId="0" fontId="5" fillId="0" borderId="41" xfId="42" applyNumberFormat="1" applyFont="1" applyBorder="1" applyAlignment="1" applyProtection="1">
      <alignment horizontal="center"/>
      <protection/>
    </xf>
    <xf numFmtId="0" fontId="3" fillId="0" borderId="42" xfId="42" applyNumberFormat="1" applyFont="1" applyBorder="1" applyAlignment="1" applyProtection="1">
      <alignment horizontal="center"/>
      <protection/>
    </xf>
    <xf numFmtId="0" fontId="12" fillId="0" borderId="42" xfId="42" applyNumberFormat="1" applyFont="1" applyBorder="1" applyAlignment="1" applyProtection="1">
      <alignment horizontal="center"/>
      <protection/>
    </xf>
    <xf numFmtId="0" fontId="5" fillId="33" borderId="43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36" xfId="42" applyFont="1" applyBorder="1" applyAlignment="1" applyProtection="1">
      <alignment horizontal="center"/>
      <protection/>
    </xf>
    <xf numFmtId="0" fontId="5" fillId="0" borderId="30" xfId="42" applyFont="1" applyBorder="1" applyAlignment="1" applyProtection="1">
      <alignment horizontal="center"/>
      <protection/>
    </xf>
    <xf numFmtId="0" fontId="3" fillId="0" borderId="0" xfId="42" applyFont="1" applyBorder="1" applyAlignment="1" applyProtection="1">
      <alignment horizontal="center"/>
      <protection/>
    </xf>
    <xf numFmtId="0" fontId="3" fillId="0" borderId="44" xfId="42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45" xfId="0" applyNumberFormat="1" applyFont="1" applyBorder="1" applyAlignment="1">
      <alignment horizontal="center" vertical="center"/>
    </xf>
    <xf numFmtId="0" fontId="3" fillId="0" borderId="25" xfId="42" applyNumberFormat="1" applyFont="1" applyBorder="1" applyAlignment="1" applyProtection="1">
      <alignment horizontal="center"/>
      <protection/>
    </xf>
    <xf numFmtId="0" fontId="3" fillId="0" borderId="43" xfId="42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0" fillId="0" borderId="11" xfId="42" applyFont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64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65" xfId="42" applyFont="1" applyBorder="1" applyAlignment="1" applyProtection="1">
      <alignment horizontal="center" vertical="center" wrapText="1"/>
      <protection/>
    </xf>
    <xf numFmtId="0" fontId="0" fillId="0" borderId="66" xfId="42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17" fillId="34" borderId="57" xfId="42" applyNumberFormat="1" applyFont="1" applyFill="1" applyBorder="1" applyAlignment="1" applyProtection="1">
      <alignment horizontal="center" vertical="center" wrapText="1"/>
      <protection/>
    </xf>
    <xf numFmtId="0" fontId="17" fillId="34" borderId="58" xfId="42" applyNumberFormat="1" applyFont="1" applyFill="1" applyBorder="1" applyAlignment="1" applyProtection="1">
      <alignment horizontal="center" vertical="center" wrapText="1"/>
      <protection/>
    </xf>
    <xf numFmtId="0" fontId="17" fillId="34" borderId="59" xfId="42" applyNumberFormat="1" applyFont="1" applyFill="1" applyBorder="1" applyAlignment="1" applyProtection="1">
      <alignment horizontal="center" vertical="center" wrapText="1"/>
      <protection/>
    </xf>
    <xf numFmtId="0" fontId="7" fillId="0" borderId="39" xfId="42" applyFont="1" applyBorder="1" applyAlignment="1" applyProtection="1">
      <alignment horizontal="center" vertical="center" wrapText="1"/>
      <protection/>
    </xf>
    <xf numFmtId="0" fontId="16" fillId="35" borderId="10" xfId="42" applyFont="1" applyFill="1" applyBorder="1" applyAlignment="1" applyProtection="1">
      <alignment horizontal="center" vertical="center"/>
      <protection/>
    </xf>
    <xf numFmtId="0" fontId="16" fillId="35" borderId="26" xfId="0" applyFont="1" applyFill="1" applyBorder="1" applyAlignment="1">
      <alignment horizontal="center" vertical="center"/>
    </xf>
    <xf numFmtId="0" fontId="16" fillId="35" borderId="65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18" fillId="0" borderId="0" xfId="42" applyFont="1" applyAlignment="1" applyProtection="1">
      <alignment horizont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35" borderId="39" xfId="42" applyFont="1" applyFill="1" applyBorder="1" applyAlignment="1" applyProtection="1">
      <alignment horizontal="center" vertical="center"/>
      <protection/>
    </xf>
    <xf numFmtId="0" fontId="16" fillId="35" borderId="24" xfId="0" applyFont="1" applyFill="1" applyBorder="1" applyAlignment="1">
      <alignment horizontal="center" vertical="center"/>
    </xf>
    <xf numFmtId="0" fontId="2" fillId="0" borderId="20" xfId="42" applyFont="1" applyBorder="1" applyAlignment="1" applyProtection="1">
      <alignment horizontal="center" vertical="center" wrapText="1"/>
      <protection/>
    </xf>
    <xf numFmtId="0" fontId="0" fillId="0" borderId="13" xfId="42" applyFont="1" applyBorder="1" applyAlignment="1" applyProtection="1">
      <alignment horizontal="center" vertical="center" wrapText="1"/>
      <protection/>
    </xf>
    <xf numFmtId="0" fontId="19" fillId="34" borderId="57" xfId="42" applyNumberFormat="1" applyFont="1" applyFill="1" applyBorder="1" applyAlignment="1" applyProtection="1">
      <alignment horizontal="center" vertical="center" wrapText="1"/>
      <protection/>
    </xf>
    <xf numFmtId="0" fontId="19" fillId="34" borderId="58" xfId="42" applyNumberFormat="1" applyFont="1" applyFill="1" applyBorder="1" applyAlignment="1" applyProtection="1">
      <alignment horizontal="center" vertical="center" wrapText="1"/>
      <protection/>
    </xf>
    <xf numFmtId="0" fontId="19" fillId="34" borderId="59" xfId="42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8" fillId="0" borderId="0" xfId="42" applyFont="1" applyAlignment="1" applyProtection="1">
      <alignment horizontal="left"/>
      <protection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/>
    </xf>
    <xf numFmtId="14" fontId="3" fillId="0" borderId="18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0" fillId="0" borderId="4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 wrapText="1"/>
    </xf>
    <xf numFmtId="0" fontId="3" fillId="0" borderId="36" xfId="0" applyNumberFormat="1" applyFont="1" applyBorder="1" applyAlignment="1">
      <alignment vertical="center" wrapText="1"/>
    </xf>
    <xf numFmtId="14" fontId="3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3" fillId="0" borderId="35" xfId="0" applyNumberFormat="1" applyFont="1" applyBorder="1" applyAlignment="1">
      <alignment horizontal="left" vertical="center" wrapText="1"/>
    </xf>
    <xf numFmtId="0" fontId="3" fillId="0" borderId="3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2</xdr:row>
      <xdr:rowOff>28575</xdr:rowOff>
    </xdr:to>
    <xdr:pic>
      <xdr:nvPicPr>
        <xdr:cNvPr id="1" name="Picture 3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495300</xdr:colOff>
      <xdr:row>1</xdr:row>
      <xdr:rowOff>171450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333375</xdr:colOff>
      <xdr:row>0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57150</xdr:rowOff>
    </xdr:to>
    <xdr:pic>
      <xdr:nvPicPr>
        <xdr:cNvPr id="3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 (женщины).</v>
          </cell>
        </row>
        <row r="3">
          <cell r="A3" t="str">
            <v>21-25 января 2013г.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150"/>
  <sheetViews>
    <sheetView zoomScalePageLayoutView="0" workbookViewId="0" topLeftCell="A12">
      <selection activeCell="A1" sqref="A1:V40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7.57421875" style="0" customWidth="1"/>
    <col min="4" max="4" width="5.8515625" style="0" customWidth="1"/>
    <col min="5" max="5" width="10.140625" style="0" customWidth="1"/>
    <col min="6" max="10" width="4.7109375" style="0" customWidth="1"/>
    <col min="11" max="11" width="5.57421875" style="0" customWidth="1"/>
    <col min="12" max="12" width="5.00390625" style="0" customWidth="1"/>
    <col min="13" max="13" width="21.57421875" style="0" customWidth="1"/>
    <col min="14" max="14" width="7.57421875" style="0" customWidth="1"/>
    <col min="15" max="15" width="5.57421875" style="0" customWidth="1"/>
    <col min="16" max="16" width="8.421875" style="0" customWidth="1"/>
    <col min="17" max="21" width="4.7109375" style="0" customWidth="1"/>
    <col min="22" max="22" width="5.57421875" style="0" customWidth="1"/>
  </cols>
  <sheetData>
    <row r="1" spans="1:23" ht="23.25" customHeight="1" thickBot="1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"/>
    </row>
    <row r="2" spans="1:24" ht="27" customHeight="1" thickBot="1">
      <c r="A2" s="5"/>
      <c r="B2" s="161" t="s">
        <v>18</v>
      </c>
      <c r="C2" s="161"/>
      <c r="D2" s="161"/>
      <c r="E2" s="161"/>
      <c r="F2" s="161"/>
      <c r="G2" s="161"/>
      <c r="H2" s="161"/>
      <c r="I2" s="161"/>
      <c r="J2" s="161"/>
      <c r="L2" s="162" t="str">
        <f>HYPERLINK('[2]реквизиты'!$A$2)</f>
        <v>Всероссийские соревнования среди студентов по самбо (женщины).</v>
      </c>
      <c r="M2" s="163"/>
      <c r="N2" s="163"/>
      <c r="O2" s="163"/>
      <c r="P2" s="163"/>
      <c r="Q2" s="163"/>
      <c r="R2" s="163"/>
      <c r="S2" s="163"/>
      <c r="T2" s="163"/>
      <c r="U2" s="163"/>
      <c r="V2" s="164"/>
      <c r="W2" s="1"/>
      <c r="X2" s="5"/>
    </row>
    <row r="3" spans="1:23" ht="21.75" customHeight="1" thickBot="1">
      <c r="A3" s="71" t="s">
        <v>8</v>
      </c>
      <c r="B3" s="165" t="str">
        <f>HYPERLINK('[2]реквизиты'!$A$3)</f>
        <v>21-25 января 2013г.      г.Ярославль</v>
      </c>
      <c r="C3" s="165"/>
      <c r="D3" s="165"/>
      <c r="E3" s="165"/>
      <c r="F3" s="165"/>
      <c r="G3" s="165"/>
      <c r="H3" s="165"/>
      <c r="I3" s="165"/>
      <c r="J3" s="165"/>
      <c r="K3" s="72"/>
      <c r="L3" s="73" t="s">
        <v>6</v>
      </c>
      <c r="M3" s="72"/>
      <c r="O3" s="71"/>
      <c r="P3" s="71"/>
      <c r="R3" s="166" t="str">
        <f>'пр.взвешивания'!G3</f>
        <v>в.к.  64   кг</v>
      </c>
      <c r="S3" s="167"/>
      <c r="T3" s="167"/>
      <c r="U3" s="167"/>
      <c r="V3" s="168"/>
      <c r="W3" s="1"/>
    </row>
    <row r="4" spans="1:26" ht="13.5" customHeight="1" thickBot="1">
      <c r="A4" s="143" t="s">
        <v>0</v>
      </c>
      <c r="B4" s="143" t="s">
        <v>1</v>
      </c>
      <c r="C4" s="143" t="s">
        <v>2</v>
      </c>
      <c r="D4" s="169" t="s">
        <v>106</v>
      </c>
      <c r="E4" s="170"/>
      <c r="F4" s="140" t="s">
        <v>3</v>
      </c>
      <c r="G4" s="141"/>
      <c r="H4" s="141"/>
      <c r="I4" s="142"/>
      <c r="J4" s="143" t="s">
        <v>4</v>
      </c>
      <c r="K4" s="143" t="s">
        <v>5</v>
      </c>
      <c r="L4" s="143" t="s">
        <v>0</v>
      </c>
      <c r="M4" s="143" t="s">
        <v>1</v>
      </c>
      <c r="N4" s="143" t="s">
        <v>2</v>
      </c>
      <c r="O4" s="169" t="s">
        <v>106</v>
      </c>
      <c r="P4" s="170"/>
      <c r="Q4" s="140" t="s">
        <v>3</v>
      </c>
      <c r="R4" s="141"/>
      <c r="S4" s="141"/>
      <c r="T4" s="142"/>
      <c r="U4" s="143" t="s">
        <v>4</v>
      </c>
      <c r="V4" s="143" t="s">
        <v>5</v>
      </c>
      <c r="W4" s="2"/>
      <c r="X4" s="2"/>
      <c r="Y4" s="2"/>
      <c r="Z4" s="2"/>
    </row>
    <row r="5" spans="1:26" ht="13.5" thickBot="1">
      <c r="A5" s="144"/>
      <c r="B5" s="144"/>
      <c r="C5" s="144"/>
      <c r="D5" s="171"/>
      <c r="E5" s="172"/>
      <c r="F5" s="37">
        <v>1</v>
      </c>
      <c r="G5" s="38">
        <v>2</v>
      </c>
      <c r="H5" s="38">
        <v>3</v>
      </c>
      <c r="I5" s="39">
        <v>4</v>
      </c>
      <c r="J5" s="144"/>
      <c r="K5" s="144"/>
      <c r="L5" s="144"/>
      <c r="M5" s="144"/>
      <c r="N5" s="144"/>
      <c r="O5" s="171"/>
      <c r="P5" s="172"/>
      <c r="Q5" s="37">
        <v>1</v>
      </c>
      <c r="R5" s="38">
        <v>2</v>
      </c>
      <c r="S5" s="38">
        <v>3</v>
      </c>
      <c r="T5" s="39">
        <v>4</v>
      </c>
      <c r="U5" s="155"/>
      <c r="V5" s="144"/>
      <c r="W5" s="2"/>
      <c r="X5" s="2"/>
      <c r="Y5" s="2"/>
      <c r="Z5" s="2"/>
    </row>
    <row r="6" spans="1:26" ht="12.75" customHeight="1">
      <c r="A6" s="136">
        <v>1</v>
      </c>
      <c r="B6" s="138" t="str">
        <f>VLOOKUP(A6,'пр.взвешивания'!B1:H37,2,FALSE)</f>
        <v>ОПРЫШКО Екатерина Сергеевна</v>
      </c>
      <c r="C6" s="139" t="str">
        <f>VLOOKUP(A6,'пр.взвешивания'!B1:H37,3,FALSE)</f>
        <v>27.09.90 мс</v>
      </c>
      <c r="D6" s="129" t="str">
        <f>VLOOKUP(A6,'пр.взвешивания'!B1:H54,4,FALSE)</f>
        <v>ЦФО,ТГУ</v>
      </c>
      <c r="E6" s="153" t="str">
        <f>VLOOKUP(A6,'пр.взвешивания'!B1:H50,5,FALSE)</f>
        <v>Тверская, Тверь</v>
      </c>
      <c r="F6" s="100"/>
      <c r="G6" s="22">
        <v>0</v>
      </c>
      <c r="H6" s="23">
        <v>0</v>
      </c>
      <c r="I6" s="90">
        <v>0</v>
      </c>
      <c r="J6" s="131">
        <f>SUM(F6:I6)</f>
        <v>0</v>
      </c>
      <c r="K6" s="145">
        <v>4</v>
      </c>
      <c r="L6" s="136">
        <v>3</v>
      </c>
      <c r="M6" s="138" t="str">
        <f>VLOOKUP(L6,'пр.взвешивания'!B1:I37,2,FALSE)</f>
        <v>ШЛЯХТИНА Марина Андреевна</v>
      </c>
      <c r="N6" s="139" t="str">
        <f>VLOOKUP(L6,'пр.взвешивания'!B1:H66,3,FALSE)</f>
        <v>04.05.90 мс</v>
      </c>
      <c r="O6" s="129" t="str">
        <f>VLOOKUP(L6,'пр.взвешивания'!B1:I42,4,FALSE)</f>
        <v>ЦФО,СГАФКСиТ</v>
      </c>
      <c r="P6" s="153" t="str">
        <f>VLOOKUP(L6,'пр.взвешивания'!B1:H129,5,FALSE)</f>
        <v>Смоленск</v>
      </c>
      <c r="Q6" s="41"/>
      <c r="R6" s="112">
        <v>0</v>
      </c>
      <c r="S6" s="112">
        <v>3</v>
      </c>
      <c r="T6" s="95">
        <v>3</v>
      </c>
      <c r="U6" s="149">
        <f>SUM(Q6:T6)</f>
        <v>6</v>
      </c>
      <c r="V6" s="145">
        <v>2</v>
      </c>
      <c r="W6" s="2"/>
      <c r="X6" s="2"/>
      <c r="Y6" s="2"/>
      <c r="Z6" s="2"/>
    </row>
    <row r="7" spans="1:26" ht="12.75" customHeight="1">
      <c r="A7" s="137"/>
      <c r="B7" s="134"/>
      <c r="C7" s="124"/>
      <c r="D7" s="130"/>
      <c r="E7" s="154"/>
      <c r="F7" s="101"/>
      <c r="G7" s="8" t="e">
        <f>HYPERLINK(#REF!)</f>
        <v>#REF!</v>
      </c>
      <c r="H7" s="9" t="e">
        <f>HYPERLINK(#REF!)</f>
        <v>#REF!</v>
      </c>
      <c r="I7" s="91" t="e">
        <f>HYPERLINK(#REF!)</f>
        <v>#REF!</v>
      </c>
      <c r="J7" s="120"/>
      <c r="K7" s="146"/>
      <c r="L7" s="137"/>
      <c r="M7" s="134"/>
      <c r="N7" s="124"/>
      <c r="O7" s="130"/>
      <c r="P7" s="154"/>
      <c r="Q7" s="43"/>
      <c r="R7" s="44" t="e">
        <f>HYPERLINK(#REF!)</f>
        <v>#REF!</v>
      </c>
      <c r="S7" s="44" t="e">
        <f>HYPERLINK(#REF!)</f>
        <v>#REF!</v>
      </c>
      <c r="T7" s="96"/>
      <c r="U7" s="150"/>
      <c r="V7" s="146"/>
      <c r="W7" s="2"/>
      <c r="X7" s="2"/>
      <c r="Y7" s="2"/>
      <c r="Z7" s="2"/>
    </row>
    <row r="8" spans="1:26" ht="12.75" customHeight="1">
      <c r="A8" s="137">
        <v>2</v>
      </c>
      <c r="B8" s="134" t="str">
        <f>VLOOKUP(A8,'пр.взвешивания'!B1:H39,2,FALSE)</f>
        <v>НУРГАЛИНА Сабина Ренатовна</v>
      </c>
      <c r="C8" s="124" t="str">
        <f>VLOOKUP(A8,'пр.взвешивания'!B1:H39,3,FALSE)</f>
        <v>18.04.92 мс</v>
      </c>
      <c r="D8" s="126" t="str">
        <f>VLOOKUP(A8,'пр.взвешивания'!B1:H56,4,FALSE)</f>
        <v>МОС,РГАУ МСХА</v>
      </c>
      <c r="E8" s="151" t="str">
        <f>VLOOKUP(A8,'пр.взвешивания'!B1:H52,5,FALSE)</f>
        <v>Москва</v>
      </c>
      <c r="F8" s="27">
        <v>3</v>
      </c>
      <c r="G8" s="26"/>
      <c r="H8" s="27">
        <v>0</v>
      </c>
      <c r="I8" s="92">
        <v>0</v>
      </c>
      <c r="J8" s="120">
        <f>SUM(F8:I8)</f>
        <v>3</v>
      </c>
      <c r="K8" s="146">
        <v>3</v>
      </c>
      <c r="L8" s="137">
        <v>7</v>
      </c>
      <c r="M8" s="134" t="str">
        <f>VLOOKUP(L8,'пр.взвешивания'!B1:I39,2,FALSE)</f>
        <v>БАДАНОВА Екатерина Александровна</v>
      </c>
      <c r="N8" s="124" t="str">
        <f>VLOOKUP(L8,'пр.взвешивания'!B1:H68,3,FALSE)</f>
        <v>13.01.91 мс</v>
      </c>
      <c r="O8" s="126" t="str">
        <f>VLOOKUP(L8,'пр.взвешивания'!B1:I44,4,FALSE)</f>
        <v>МОС,НИТУ МИСиС</v>
      </c>
      <c r="P8" s="151" t="str">
        <f>VLOOKUP(L8,'пр.взвешивания'!B1:H131,5,FALSE)</f>
        <v>Москва</v>
      </c>
      <c r="Q8" s="55">
        <v>3</v>
      </c>
      <c r="R8" s="46"/>
      <c r="S8" s="47">
        <v>4</v>
      </c>
      <c r="T8" s="113">
        <v>0</v>
      </c>
      <c r="U8" s="150">
        <f>SUM(Q8:T8)</f>
        <v>7</v>
      </c>
      <c r="V8" s="146">
        <v>1</v>
      </c>
      <c r="W8" s="2"/>
      <c r="X8" s="2"/>
      <c r="Y8" s="2"/>
      <c r="Z8" s="2"/>
    </row>
    <row r="9" spans="1:26" ht="12.75" customHeight="1">
      <c r="A9" s="137"/>
      <c r="B9" s="134"/>
      <c r="C9" s="124"/>
      <c r="D9" s="128"/>
      <c r="E9" s="154"/>
      <c r="F9" s="102" t="e">
        <f>HYPERLINK(#REF!)</f>
        <v>#REF!</v>
      </c>
      <c r="G9" s="12"/>
      <c r="H9" s="8" t="e">
        <f>HYPERLINK(#REF!)</f>
        <v>#REF!</v>
      </c>
      <c r="I9" s="91" t="e">
        <f>HYPERLINK(#REF!)</f>
        <v>#REF!</v>
      </c>
      <c r="J9" s="120"/>
      <c r="K9" s="146"/>
      <c r="L9" s="137"/>
      <c r="M9" s="134"/>
      <c r="N9" s="124"/>
      <c r="O9" s="128"/>
      <c r="P9" s="154"/>
      <c r="Q9" s="48" t="e">
        <f>HYPERLINK(#REF!)</f>
        <v>#REF!</v>
      </c>
      <c r="R9" s="49"/>
      <c r="S9" s="50" t="s">
        <v>115</v>
      </c>
      <c r="T9" s="97" t="e">
        <f>HYPERLINK(#REF!)</f>
        <v>#REF!</v>
      </c>
      <c r="U9" s="150"/>
      <c r="V9" s="146"/>
      <c r="W9" s="2"/>
      <c r="X9" s="2"/>
      <c r="Y9" s="2"/>
      <c r="Z9" s="2"/>
    </row>
    <row r="10" spans="1:26" ht="12.75" customHeight="1">
      <c r="A10" s="132">
        <v>3</v>
      </c>
      <c r="B10" s="134" t="str">
        <f>VLOOKUP(A10,'пр.взвешивания'!B1:H41,2,FALSE)</f>
        <v>ШЛЯХТИНА Марина Андреевна</v>
      </c>
      <c r="C10" s="124" t="str">
        <f>VLOOKUP(A10,'пр.взвешивания'!B1:H41,3,FALSE)</f>
        <v>04.05.90 мс</v>
      </c>
      <c r="D10" s="126" t="str">
        <f>VLOOKUP(A10,'пр.взвешивания'!B1:H58,4,FALSE)</f>
        <v>ЦФО,СГАФКСиТ</v>
      </c>
      <c r="E10" s="151" t="str">
        <f>VLOOKUP(A10,'пр.взвешивания'!B1:H54,5,FALSE)</f>
        <v>Смоленск</v>
      </c>
      <c r="F10" s="103">
        <v>4</v>
      </c>
      <c r="G10" s="30">
        <v>3</v>
      </c>
      <c r="H10" s="31"/>
      <c r="I10" s="93">
        <v>3</v>
      </c>
      <c r="J10" s="120">
        <f>SUM(F10:I10)</f>
        <v>10</v>
      </c>
      <c r="K10" s="147">
        <v>1</v>
      </c>
      <c r="L10" s="132">
        <v>6</v>
      </c>
      <c r="M10" s="134" t="str">
        <f>VLOOKUP(L10,'пр.взвешивания'!B1:I41,2,FALSE)</f>
        <v>МЕНЯЙКИНА Кристина</v>
      </c>
      <c r="N10" s="124" t="str">
        <f>VLOOKUP(L10,'пр.взвешивания'!B1:H70,3,FALSE)</f>
        <v>19.04.94 мс</v>
      </c>
      <c r="O10" s="126" t="str">
        <f>VLOOKUP(L10,'пр.взвешивания'!B1:I46,4,FALSE)</f>
        <v>СФО,НГАУ</v>
      </c>
      <c r="P10" s="151" t="str">
        <f>VLOOKUP(L10,'пр.взвешивания'!B1:H133,5,FALSE)</f>
        <v>Новосибирск</v>
      </c>
      <c r="Q10" s="55">
        <v>0</v>
      </c>
      <c r="R10" s="51">
        <v>0</v>
      </c>
      <c r="S10" s="52"/>
      <c r="T10" s="113">
        <v>0</v>
      </c>
      <c r="U10" s="150">
        <f>SUM(Q10:T10)</f>
        <v>0</v>
      </c>
      <c r="V10" s="147">
        <v>4</v>
      </c>
      <c r="W10" s="2"/>
      <c r="X10" s="2"/>
      <c r="Y10" s="2"/>
      <c r="Z10" s="2"/>
    </row>
    <row r="11" spans="1:26" ht="12.75" customHeight="1">
      <c r="A11" s="132"/>
      <c r="B11" s="134"/>
      <c r="C11" s="124"/>
      <c r="D11" s="128"/>
      <c r="E11" s="154"/>
      <c r="F11" s="102" t="s">
        <v>110</v>
      </c>
      <c r="G11" s="8" t="e">
        <f>HYPERLINK(#REF!)</f>
        <v>#REF!</v>
      </c>
      <c r="H11" s="15"/>
      <c r="I11" s="91" t="e">
        <f>HYPERLINK(#REF!)</f>
        <v>#REF!</v>
      </c>
      <c r="J11" s="120"/>
      <c r="K11" s="147"/>
      <c r="L11" s="132"/>
      <c r="M11" s="134"/>
      <c r="N11" s="124"/>
      <c r="O11" s="128"/>
      <c r="P11" s="154"/>
      <c r="Q11" s="48" t="e">
        <f>HYPERLINK(#REF!)</f>
        <v>#REF!</v>
      </c>
      <c r="R11" s="53"/>
      <c r="S11" s="54"/>
      <c r="T11" s="97" t="e">
        <f>HYPERLINK(#REF!)</f>
        <v>#REF!</v>
      </c>
      <c r="U11" s="150"/>
      <c r="V11" s="147"/>
      <c r="W11" s="2"/>
      <c r="X11" s="2"/>
      <c r="Y11" s="2"/>
      <c r="Z11" s="2"/>
    </row>
    <row r="12" spans="1:26" ht="12.75" customHeight="1">
      <c r="A12" s="132">
        <v>4</v>
      </c>
      <c r="B12" s="134" t="str">
        <f>VLOOKUP(A12,'пр.взвешивания'!B1:H43,2,FALSE)</f>
        <v>БЕССОНОВА Ульяна Александровна</v>
      </c>
      <c r="C12" s="124" t="str">
        <f>VLOOKUP(A12,'пр.взвешивания'!B1:H43,3,FALSE)</f>
        <v>18.10.90 мс</v>
      </c>
      <c r="D12" s="126" t="str">
        <f>VLOOKUP(A12,'пр.взвешивания'!B1:H60,4,FALSE)</f>
        <v>ПФО ПГУ</v>
      </c>
      <c r="E12" s="151" t="str">
        <f>VLOOKUP(A12,'пр.взвешивания'!B1:H56,5,FALSE)</f>
        <v>Пенза</v>
      </c>
      <c r="F12" s="104">
        <v>4</v>
      </c>
      <c r="G12" s="16">
        <v>3</v>
      </c>
      <c r="H12" s="14">
        <v>0</v>
      </c>
      <c r="I12" s="15"/>
      <c r="J12" s="120">
        <f>SUM(F12:I12)</f>
        <v>7</v>
      </c>
      <c r="K12" s="147">
        <v>2</v>
      </c>
      <c r="L12" s="132">
        <v>4</v>
      </c>
      <c r="M12" s="134" t="str">
        <f>VLOOKUP(L12,'пр.взвешивания'!B1:I43,2,FALSE)</f>
        <v>БЕССОНОВА Ульяна Александровна</v>
      </c>
      <c r="N12" s="124" t="str">
        <f>VLOOKUP(L12,'пр.взвешивания'!B1:H72,3,FALSE)</f>
        <v>18.10.90 мс</v>
      </c>
      <c r="O12" s="126" t="str">
        <f>VLOOKUP(L12,'пр.взвешивания'!B1:I48,4,FALSE)</f>
        <v>ПФО ПГУ</v>
      </c>
      <c r="P12" s="151" t="str">
        <f>VLOOKUP(L12,'пр.взвешивания'!B1:H135,5,FALSE)</f>
        <v>Пенза</v>
      </c>
      <c r="Q12" s="55">
        <v>0</v>
      </c>
      <c r="R12" s="65">
        <v>3</v>
      </c>
      <c r="S12" s="65">
        <v>3</v>
      </c>
      <c r="T12" s="98"/>
      <c r="U12" s="150">
        <f>SUM(Q12:T12)</f>
        <v>6</v>
      </c>
      <c r="V12" s="147">
        <v>3</v>
      </c>
      <c r="W12" s="2"/>
      <c r="X12" s="2"/>
      <c r="Y12" s="2"/>
      <c r="Z12" s="2"/>
    </row>
    <row r="13" spans="1:26" ht="12.75" customHeight="1" thickBot="1">
      <c r="A13" s="133"/>
      <c r="B13" s="135"/>
      <c r="C13" s="125"/>
      <c r="D13" s="127"/>
      <c r="E13" s="152"/>
      <c r="F13" s="105" t="s">
        <v>110</v>
      </c>
      <c r="G13" s="19" t="e">
        <f>HYPERLINK(#REF!)</f>
        <v>#REF!</v>
      </c>
      <c r="H13" s="20" t="e">
        <f>HYPERLINK(#REF!)</f>
        <v>#REF!</v>
      </c>
      <c r="I13" s="94"/>
      <c r="J13" s="121"/>
      <c r="K13" s="148"/>
      <c r="L13" s="133"/>
      <c r="M13" s="135"/>
      <c r="N13" s="125"/>
      <c r="O13" s="127"/>
      <c r="P13" s="152"/>
      <c r="Q13" s="57"/>
      <c r="R13" s="58" t="e">
        <f>HYPERLINK(#REF!)</f>
        <v>#REF!</v>
      </c>
      <c r="S13" s="58" t="e">
        <f>HYPERLINK(#REF!)</f>
        <v>#REF!</v>
      </c>
      <c r="T13" s="99"/>
      <c r="U13" s="156"/>
      <c r="V13" s="148"/>
      <c r="W13" s="2"/>
      <c r="X13" s="2"/>
      <c r="Y13" s="2"/>
      <c r="Z13" s="2"/>
    </row>
    <row r="14" spans="1:26" ht="17.25" customHeight="1" thickBot="1">
      <c r="A14" s="33" t="s">
        <v>9</v>
      </c>
      <c r="B14" s="2"/>
      <c r="C14" s="2"/>
      <c r="D14" s="2"/>
      <c r="E14" s="2"/>
      <c r="F14" s="2"/>
      <c r="G14" s="2"/>
      <c r="H14" s="2"/>
      <c r="I14" s="2"/>
      <c r="J14" s="35"/>
      <c r="K14" s="2"/>
      <c r="L14" s="33" t="s">
        <v>7</v>
      </c>
      <c r="M14" s="2"/>
      <c r="N14" s="2"/>
      <c r="O14" s="2"/>
      <c r="P14" s="2"/>
      <c r="Q14" s="2"/>
      <c r="R14" s="2"/>
      <c r="S14" s="2"/>
      <c r="T14" s="2"/>
      <c r="U14" s="35"/>
      <c r="V14" s="2"/>
      <c r="W14" s="2"/>
      <c r="X14" s="2"/>
      <c r="Y14" s="2"/>
      <c r="Z14" s="2"/>
    </row>
    <row r="15" spans="1:26" ht="12.75" customHeight="1">
      <c r="A15" s="136">
        <v>5</v>
      </c>
      <c r="B15" s="138" t="str">
        <f>VLOOKUP(A15,'пр.взвешивания'!B10:H46,2,FALSE)</f>
        <v>БЕЛИНСКАЯ Виктория Алишановна</v>
      </c>
      <c r="C15" s="139" t="str">
        <f>VLOOKUP(A15,'пр.взвешивания'!B10:H46,3,FALSE)</f>
        <v>05.01.95 кмс</v>
      </c>
      <c r="D15" s="129" t="str">
        <f>VLOOKUP(A15,'пр.взвешивания'!B10:H63,4,FALSE)</f>
        <v>ПФО,СГПИ</v>
      </c>
      <c r="E15" s="153" t="str">
        <f>VLOOKUP(A15,'пр.взвешивания'!B10:H59,5,FALSE)</f>
        <v>Соликамск,Пермский</v>
      </c>
      <c r="F15" s="6"/>
      <c r="G15" s="22">
        <v>1</v>
      </c>
      <c r="H15" s="23">
        <v>0</v>
      </c>
      <c r="I15" s="24">
        <v>4</v>
      </c>
      <c r="J15" s="131">
        <f>SUM(F15:I15)</f>
        <v>5</v>
      </c>
      <c r="K15" s="149">
        <v>3</v>
      </c>
      <c r="L15" s="136">
        <v>11</v>
      </c>
      <c r="M15" s="138" t="str">
        <f>VLOOKUP(L15,'пр.взвешивания'!B1:I46,2,FALSE)</f>
        <v>РОМАНЬКО Вероника Сергеевна</v>
      </c>
      <c r="N15" s="139" t="str">
        <f>VLOOKUP(L15,'пр.взвешивания'!B1:H75,3,FALSE)</f>
        <v>27.06.93. мс</v>
      </c>
      <c r="O15" s="129" t="str">
        <f>VLOOKUP(L15,'пр.взвешивания'!B1:I51,4,FALSE)</f>
        <v>МОС,РГУФКСМиТ</v>
      </c>
      <c r="P15" s="153" t="str">
        <f>VLOOKUP(L15,'пр.взвешивания'!B1:H138,5,FALSE)</f>
        <v>Москва</v>
      </c>
      <c r="Q15" s="41"/>
      <c r="R15" s="60">
        <v>3</v>
      </c>
      <c r="S15" s="60">
        <v>0</v>
      </c>
      <c r="T15" s="42">
        <v>3</v>
      </c>
      <c r="U15" s="149">
        <f>SUM(Q15:T15)</f>
        <v>6</v>
      </c>
      <c r="V15" s="149">
        <v>1</v>
      </c>
      <c r="W15" s="2"/>
      <c r="X15" s="2"/>
      <c r="Y15" s="2"/>
      <c r="Z15" s="2"/>
    </row>
    <row r="16" spans="1:26" ht="12.75" customHeight="1">
      <c r="A16" s="137"/>
      <c r="B16" s="134"/>
      <c r="C16" s="124"/>
      <c r="D16" s="130"/>
      <c r="E16" s="154"/>
      <c r="F16" s="7"/>
      <c r="G16" s="8" t="e">
        <f>HYPERLINK(#REF!)</f>
        <v>#REF!</v>
      </c>
      <c r="H16" s="9" t="e">
        <f>HYPERLINK(#REF!)</f>
        <v>#REF!</v>
      </c>
      <c r="I16" s="10" t="s">
        <v>114</v>
      </c>
      <c r="J16" s="120"/>
      <c r="K16" s="150"/>
      <c r="L16" s="137"/>
      <c r="M16" s="134"/>
      <c r="N16" s="124"/>
      <c r="O16" s="130"/>
      <c r="P16" s="154"/>
      <c r="Q16" s="43"/>
      <c r="R16" s="53"/>
      <c r="S16" s="53"/>
      <c r="T16" s="45"/>
      <c r="U16" s="150"/>
      <c r="V16" s="150"/>
      <c r="W16" s="2"/>
      <c r="X16" s="2"/>
      <c r="Y16" s="2"/>
      <c r="Z16" s="2"/>
    </row>
    <row r="17" spans="1:26" ht="12.75" customHeight="1">
      <c r="A17" s="137">
        <v>6</v>
      </c>
      <c r="B17" s="134" t="str">
        <f>VLOOKUP(A17,'пр.взвешивания'!B10:H48,2,FALSE)</f>
        <v>МЕНЯЙКИНА Кристина</v>
      </c>
      <c r="C17" s="124" t="str">
        <f>VLOOKUP(A17,'пр.взвешивания'!B10:H48,3,FALSE)</f>
        <v>19.04.94 мс</v>
      </c>
      <c r="D17" s="126" t="str">
        <f>VLOOKUP(A17,'пр.взвешивания'!B10:H65,4,FALSE)</f>
        <v>СФО,НГАУ</v>
      </c>
      <c r="E17" s="151" t="str">
        <f>VLOOKUP(A17,'пр.взвешивания'!B10:H61,5,FALSE)</f>
        <v>Новосибирск</v>
      </c>
      <c r="F17" s="25">
        <v>3</v>
      </c>
      <c r="G17" s="26"/>
      <c r="H17" s="27">
        <v>0</v>
      </c>
      <c r="I17" s="28">
        <v>4</v>
      </c>
      <c r="J17" s="120">
        <f>SUM(F17:I17)</f>
        <v>7</v>
      </c>
      <c r="K17" s="150">
        <v>2</v>
      </c>
      <c r="L17" s="137">
        <v>16</v>
      </c>
      <c r="M17" s="134" t="str">
        <f>VLOOKUP(L17,'пр.взвешивания'!B1:I48,2,FALSE)</f>
        <v>КУЛИКОВА Екатерина Петровна</v>
      </c>
      <c r="N17" s="124" t="str">
        <f>VLOOKUP(L17,'пр.взвешивания'!B1:H77,3,FALSE)</f>
        <v>09.03.92 мс</v>
      </c>
      <c r="O17" s="126" t="str">
        <f>VLOOKUP(L17,'пр.взвешивания'!B1:I53,4,FALSE)</f>
        <v>МОС.МУ МВД</v>
      </c>
      <c r="P17" s="151" t="str">
        <f>VLOOKUP(L17,'пр.взвешивания'!B1:H140,5,FALSE)</f>
        <v>Москва</v>
      </c>
      <c r="Q17" s="61"/>
      <c r="R17" s="46"/>
      <c r="S17" s="47">
        <v>3</v>
      </c>
      <c r="T17" s="62">
        <v>0</v>
      </c>
      <c r="U17" s="150">
        <f>SUM(Q17:T17)</f>
        <v>3</v>
      </c>
      <c r="V17" s="150">
        <v>3</v>
      </c>
      <c r="W17" s="2"/>
      <c r="X17" s="2"/>
      <c r="Y17" s="2"/>
      <c r="Z17" s="2"/>
    </row>
    <row r="18" spans="1:26" ht="12.75" customHeight="1">
      <c r="A18" s="137"/>
      <c r="B18" s="134"/>
      <c r="C18" s="124"/>
      <c r="D18" s="128"/>
      <c r="E18" s="154"/>
      <c r="F18" s="13" t="e">
        <f>HYPERLINK(#REF!)</f>
        <v>#REF!</v>
      </c>
      <c r="G18" s="12"/>
      <c r="H18" s="8" t="e">
        <f>HYPERLINK(#REF!)</f>
        <v>#REF!</v>
      </c>
      <c r="I18" s="10" t="s">
        <v>111</v>
      </c>
      <c r="J18" s="120"/>
      <c r="K18" s="150"/>
      <c r="L18" s="137"/>
      <c r="M18" s="134"/>
      <c r="N18" s="124"/>
      <c r="O18" s="128"/>
      <c r="P18" s="154"/>
      <c r="Q18" s="63">
        <v>0</v>
      </c>
      <c r="R18" s="49"/>
      <c r="S18" s="50"/>
      <c r="T18" s="45"/>
      <c r="U18" s="150"/>
      <c r="V18" s="150"/>
      <c r="W18" s="2"/>
      <c r="X18" s="2"/>
      <c r="Y18" s="2"/>
      <c r="Z18" s="2"/>
    </row>
    <row r="19" spans="1:26" ht="12.75" customHeight="1">
      <c r="A19" s="132">
        <v>7</v>
      </c>
      <c r="B19" s="134" t="str">
        <f>VLOOKUP(A19,'пр.взвешивания'!B10:H50,2,FALSE)</f>
        <v>БАДАНОВА Екатерина Александровна</v>
      </c>
      <c r="C19" s="124" t="str">
        <f>VLOOKUP(A19,'пр.взвешивания'!B10:H50,3,FALSE)</f>
        <v>13.01.91 мс</v>
      </c>
      <c r="D19" s="126" t="str">
        <f>VLOOKUP(A19,'пр.взвешивания'!B10:H67,4,FALSE)</f>
        <v>МОС,НИТУ МИСиС</v>
      </c>
      <c r="E19" s="151" t="str">
        <f>VLOOKUP(A19,'пр.взвешивания'!B10:H63,5,FALSE)</f>
        <v>Москва</v>
      </c>
      <c r="F19" s="29">
        <v>3</v>
      </c>
      <c r="G19" s="30">
        <v>4</v>
      </c>
      <c r="H19" s="31"/>
      <c r="I19" s="32">
        <v>4</v>
      </c>
      <c r="J19" s="120">
        <f>SUM(F19:I19)</f>
        <v>11</v>
      </c>
      <c r="K19" s="122">
        <v>1</v>
      </c>
      <c r="L19" s="132">
        <v>14</v>
      </c>
      <c r="M19" s="134" t="str">
        <f>VLOOKUP(L19,'пр.взвешивания'!B1:I50,2,FALSE)</f>
        <v>ЕМЕЛЬЯНЕНКО Анна Александровна</v>
      </c>
      <c r="N19" s="124" t="str">
        <f>VLOOKUP(L19,'пр.взвешивания'!B1:H79,3,FALSE)</f>
        <v>18.12.91 мс</v>
      </c>
      <c r="O19" s="126" t="str">
        <f>VLOOKUP(L19,'пр.взвешивания'!B1:I55,4,FALSE)</f>
        <v>ЮФО,Астрахань</v>
      </c>
      <c r="P19" s="151" t="str">
        <f>VLOOKUP(L19,'пр.взвешивания'!B1:H142,5,FALSE)</f>
        <v>Астраханская Астрахань</v>
      </c>
      <c r="Q19" s="61">
        <v>3</v>
      </c>
      <c r="R19" s="51">
        <v>0</v>
      </c>
      <c r="S19" s="52"/>
      <c r="T19" s="64">
        <v>0</v>
      </c>
      <c r="U19" s="150">
        <f>SUM(Q19:T19)</f>
        <v>3</v>
      </c>
      <c r="V19" s="122">
        <v>4</v>
      </c>
      <c r="W19" s="2"/>
      <c r="X19" s="2"/>
      <c r="Y19" s="2"/>
      <c r="Z19" s="2"/>
    </row>
    <row r="20" spans="1:26" ht="12.75" customHeight="1">
      <c r="A20" s="132"/>
      <c r="B20" s="134"/>
      <c r="C20" s="124"/>
      <c r="D20" s="128"/>
      <c r="E20" s="154"/>
      <c r="F20" s="13" t="e">
        <f>HYPERLINK(#REF!)</f>
        <v>#REF!</v>
      </c>
      <c r="G20" s="8" t="s">
        <v>115</v>
      </c>
      <c r="H20" s="15"/>
      <c r="I20" s="10" t="s">
        <v>107</v>
      </c>
      <c r="J20" s="120"/>
      <c r="K20" s="122"/>
      <c r="L20" s="132"/>
      <c r="M20" s="134"/>
      <c r="N20" s="124"/>
      <c r="O20" s="128"/>
      <c r="P20" s="154"/>
      <c r="Q20" s="63"/>
      <c r="R20" s="53"/>
      <c r="S20" s="54"/>
      <c r="T20" s="45"/>
      <c r="U20" s="150"/>
      <c r="V20" s="122"/>
      <c r="W20" s="2"/>
      <c r="X20" s="2"/>
      <c r="Y20" s="2"/>
      <c r="Z20" s="2"/>
    </row>
    <row r="21" spans="1:26" ht="12.75" customHeight="1">
      <c r="A21" s="132">
        <v>8</v>
      </c>
      <c r="B21" s="134" t="str">
        <f>VLOOKUP(A21,'пр.взвешивания'!B1:H52,2,FALSE)</f>
        <v>КУУЛАР Чойгана Борисовна</v>
      </c>
      <c r="C21" s="124" t="str">
        <f>VLOOKUP(A21,'пр.взвешивания'!B10:H52,3,FALSE)</f>
        <v>14.11.92 2раз</v>
      </c>
      <c r="D21" s="126" t="str">
        <f>VLOOKUP(A21,'пр.взвешивания'!B10:H69,4,FALSE)</f>
        <v>МОС,РГАУ МСХА</v>
      </c>
      <c r="E21" s="151" t="str">
        <f>VLOOKUP(A21,'пр.взвешивания'!B10:H65,5,FALSE)</f>
        <v>Москва</v>
      </c>
      <c r="F21" s="11">
        <v>0</v>
      </c>
      <c r="G21" s="16">
        <v>0</v>
      </c>
      <c r="H21" s="14">
        <v>0</v>
      </c>
      <c r="I21" s="17"/>
      <c r="J21" s="120">
        <f>SUM(F21:I21)</f>
        <v>0</v>
      </c>
      <c r="K21" s="122">
        <v>4</v>
      </c>
      <c r="L21" s="132">
        <v>12</v>
      </c>
      <c r="M21" s="134" t="str">
        <f>VLOOKUP(L21,'пр.взвешивания'!B2:I52,2,FALSE)</f>
        <v>ИВАНОВСКАЯ Дарья Васильевна</v>
      </c>
      <c r="N21" s="124" t="str">
        <f>VLOOKUP(L21,'пр.взвешивания'!B1:H81,3,FALSE)</f>
        <v>21.04.91 МС</v>
      </c>
      <c r="O21" s="126" t="str">
        <f>VLOOKUP(L21,'пр.взвешивания'!B1:I57,4,FALSE)</f>
        <v>СФО,Сиб.ГУФК ,Омск</v>
      </c>
      <c r="P21" s="151" t="str">
        <f>VLOOKUP(L21,'пр.взвешивания'!B1:H144,5,FALSE)</f>
        <v> Омская Омск </v>
      </c>
      <c r="Q21" s="55">
        <v>0</v>
      </c>
      <c r="R21" s="65">
        <v>3</v>
      </c>
      <c r="S21" s="65">
        <v>3</v>
      </c>
      <c r="T21" s="56"/>
      <c r="U21" s="150">
        <f>SUM(Q21:T21)</f>
        <v>6</v>
      </c>
      <c r="V21" s="122">
        <v>2</v>
      </c>
      <c r="W21" s="2"/>
      <c r="X21" s="2"/>
      <c r="Y21" s="2"/>
      <c r="Z21" s="2"/>
    </row>
    <row r="22" spans="1:26" ht="12.75" customHeight="1" thickBot="1">
      <c r="A22" s="133"/>
      <c r="B22" s="135"/>
      <c r="C22" s="125"/>
      <c r="D22" s="127"/>
      <c r="E22" s="152"/>
      <c r="F22" s="18" t="e">
        <f>HYPERLINK(#REF!)</f>
        <v>#REF!</v>
      </c>
      <c r="G22" s="19" t="e">
        <f>HYPERLINK(#REF!)</f>
        <v>#REF!</v>
      </c>
      <c r="H22" s="20" t="e">
        <f>HYPERLINK(#REF!)</f>
        <v>#REF!</v>
      </c>
      <c r="I22" s="21"/>
      <c r="J22" s="121"/>
      <c r="K22" s="123"/>
      <c r="L22" s="133"/>
      <c r="M22" s="135"/>
      <c r="N22" s="125"/>
      <c r="O22" s="127"/>
      <c r="P22" s="152"/>
      <c r="Q22" s="57"/>
      <c r="R22" s="66"/>
      <c r="S22" s="66"/>
      <c r="T22" s="59"/>
      <c r="U22" s="156"/>
      <c r="V22" s="123"/>
      <c r="W22" s="2"/>
      <c r="X22" s="2"/>
      <c r="Y22" s="2"/>
      <c r="Z22" s="2"/>
    </row>
    <row r="23" spans="1:26" ht="17.25" customHeight="1" thickBot="1">
      <c r="A23" s="33" t="s">
        <v>10</v>
      </c>
      <c r="B23" s="2"/>
      <c r="C23" s="2"/>
      <c r="D23" s="2"/>
      <c r="E23" s="2"/>
      <c r="F23" s="2"/>
      <c r="G23" s="2"/>
      <c r="H23" s="2"/>
      <c r="I23" s="2"/>
      <c r="J23" s="35"/>
      <c r="K23" s="2"/>
      <c r="L23" s="35"/>
      <c r="M23" s="3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thickBot="1">
      <c r="A24" s="136">
        <v>9</v>
      </c>
      <c r="B24" s="138" t="str">
        <f>VLOOKUP(A24,'пр.взвешивания'!B19:H55,2,FALSE)</f>
        <v>БАРУЛИНА Виктория Юрьевна</v>
      </c>
      <c r="C24" s="139" t="str">
        <f>VLOOKUP(A24,'пр.взвешивания'!B19:H55,3,FALSE)</f>
        <v>25.06.91 мс</v>
      </c>
      <c r="D24" s="129" t="str">
        <f>VLOOKUP(A24,'пр.взвешивания'!B19:H72,4,FALSE)</f>
        <v>СЗФО,ВГАФКС</v>
      </c>
      <c r="E24" s="153" t="str">
        <f>VLOOKUP(A24,'пр.взвешивания'!B19:H68,5,FALSE)</f>
        <v>Псковская,В.Луки</v>
      </c>
      <c r="F24" s="6"/>
      <c r="G24" s="22">
        <v>0</v>
      </c>
      <c r="H24" s="23">
        <v>0</v>
      </c>
      <c r="I24" s="24">
        <v>0</v>
      </c>
      <c r="J24" s="131">
        <f>SUM(F24:I24)</f>
        <v>0</v>
      </c>
      <c r="K24" s="136">
        <v>4</v>
      </c>
      <c r="L24" s="157">
        <v>7</v>
      </c>
      <c r="M24" s="138" t="str">
        <f>VLOOKUP(L24,'пр.взвешивания'!B1:I55,2,FALSE)</f>
        <v>БАДАНОВА Екатерина Александровна</v>
      </c>
      <c r="N24" s="139" t="str">
        <f>VLOOKUP(L24,'пр.взвешивания'!B1:H84,3,FALSE)</f>
        <v>13.01.91 мс</v>
      </c>
      <c r="O24" s="129" t="str">
        <f>VLOOKUP(L24,'пр.взвешивания'!B1:I60,4,FALSE)</f>
        <v>МОС,НИТУ МИСиС</v>
      </c>
      <c r="P24" s="153" t="str">
        <f>VLOOKUP(L24,'пр.взвешивания'!B1:H147,5,FALSE)</f>
        <v>Москва</v>
      </c>
      <c r="Q24" s="80"/>
      <c r="R24" s="80"/>
      <c r="S24" s="80"/>
      <c r="T24" s="80"/>
      <c r="U24" s="81"/>
      <c r="V24" s="2"/>
      <c r="W24" s="2"/>
      <c r="X24" s="2"/>
      <c r="Y24" s="2"/>
      <c r="Z24" s="2"/>
    </row>
    <row r="25" spans="1:26" ht="12.75" customHeight="1">
      <c r="A25" s="137"/>
      <c r="B25" s="134"/>
      <c r="C25" s="124"/>
      <c r="D25" s="130"/>
      <c r="E25" s="154"/>
      <c r="F25" s="7"/>
      <c r="G25" s="8" t="e">
        <f>HYPERLINK(#REF!)</f>
        <v>#REF!</v>
      </c>
      <c r="H25" s="9" t="e">
        <f>HYPERLINK(#REF!)</f>
        <v>#REF!</v>
      </c>
      <c r="I25" s="10" t="e">
        <f>HYPERLINK(#REF!)</f>
        <v>#REF!</v>
      </c>
      <c r="J25" s="120"/>
      <c r="K25" s="137"/>
      <c r="L25" s="158"/>
      <c r="M25" s="134"/>
      <c r="N25" s="124"/>
      <c r="O25" s="128"/>
      <c r="P25" s="154"/>
      <c r="Q25" s="82">
        <v>7</v>
      </c>
      <c r="R25" s="80"/>
      <c r="S25" s="80"/>
      <c r="T25" s="80"/>
      <c r="U25" s="81"/>
      <c r="V25" s="2"/>
      <c r="W25" s="2"/>
      <c r="X25" s="2"/>
      <c r="Y25" s="2"/>
      <c r="Z25" s="2"/>
    </row>
    <row r="26" spans="1:26" ht="12.75" customHeight="1" thickBot="1">
      <c r="A26" s="137">
        <v>10</v>
      </c>
      <c r="B26" s="134" t="str">
        <f>VLOOKUP(A26,'пр.взвешивания'!B19:H57,2,FALSE)</f>
        <v>МАМЕДОВА Фируза Мехти кызы</v>
      </c>
      <c r="C26" s="124" t="str">
        <f>VLOOKUP(A26,'пр.взвешивания'!B19:H57,3,FALSE)</f>
        <v>11.03.92 кмс</v>
      </c>
      <c r="D26" s="126" t="str">
        <f>VLOOKUP(A26,'пр.взвешивания'!B19:H74,4,FALSE)</f>
        <v>ЦФО ,КГТА</v>
      </c>
      <c r="E26" s="151" t="str">
        <f>VLOOKUP(A26,'пр.взвешивания'!B19:H70,5,FALSE)</f>
        <v>Владимирская обл, Ковров</v>
      </c>
      <c r="F26" s="25">
        <v>4</v>
      </c>
      <c r="G26" s="26"/>
      <c r="H26" s="27">
        <v>0</v>
      </c>
      <c r="I26" s="28">
        <v>0</v>
      </c>
      <c r="J26" s="120">
        <f>SUM(F26:I26)</f>
        <v>4</v>
      </c>
      <c r="K26" s="137">
        <v>3</v>
      </c>
      <c r="L26" s="158">
        <v>12</v>
      </c>
      <c r="M26" s="134" t="str">
        <f>VLOOKUP(L26,'пр.взвешивания'!B1:I57,2,FALSE)</f>
        <v>ИВАНОВСКАЯ Дарья Васильевна</v>
      </c>
      <c r="N26" s="124" t="str">
        <f>VLOOKUP(L26,'пр.взвешивания'!B1:H86,3,FALSE)</f>
        <v>21.04.91 МС</v>
      </c>
      <c r="O26" s="126" t="str">
        <f>VLOOKUP(L26,'пр.взвешивания'!B1:I62,4,FALSE)</f>
        <v>СФО,Сиб.ГУФК ,Омск</v>
      </c>
      <c r="P26" s="151" t="str">
        <f>VLOOKUP(L26,'пр.взвешивания'!B1:H149,5,FALSE)</f>
        <v> Омская Омск </v>
      </c>
      <c r="Q26" s="111" t="s">
        <v>119</v>
      </c>
      <c r="R26" s="83"/>
      <c r="S26" s="84"/>
      <c r="T26" s="80"/>
      <c r="U26" s="81"/>
      <c r="V26" s="2"/>
      <c r="W26" s="2"/>
      <c r="X26" s="2"/>
      <c r="Y26" s="2"/>
      <c r="Z26" s="2"/>
    </row>
    <row r="27" spans="1:26" ht="12.75" customHeight="1" thickBot="1">
      <c r="A27" s="137"/>
      <c r="B27" s="134"/>
      <c r="C27" s="124"/>
      <c r="D27" s="128"/>
      <c r="E27" s="154"/>
      <c r="F27" s="13" t="s">
        <v>108</v>
      </c>
      <c r="G27" s="12"/>
      <c r="H27" s="8" t="e">
        <f>HYPERLINK(#REF!)</f>
        <v>#REF!</v>
      </c>
      <c r="I27" s="10" t="e">
        <f>HYPERLINK(#REF!)</f>
        <v>#REF!</v>
      </c>
      <c r="J27" s="120"/>
      <c r="K27" s="137"/>
      <c r="L27" s="159"/>
      <c r="M27" s="135"/>
      <c r="N27" s="125"/>
      <c r="O27" s="127"/>
      <c r="P27" s="152"/>
      <c r="Q27" s="80"/>
      <c r="R27" s="85"/>
      <c r="S27" s="85"/>
      <c r="T27" s="82">
        <v>7</v>
      </c>
      <c r="U27" s="81"/>
      <c r="V27" s="2"/>
      <c r="W27" s="2"/>
      <c r="X27" s="2"/>
      <c r="Y27" s="2"/>
      <c r="Z27" s="2"/>
    </row>
    <row r="28" spans="1:26" ht="12.75" customHeight="1" thickBot="1">
      <c r="A28" s="132">
        <v>11</v>
      </c>
      <c r="B28" s="134" t="str">
        <f>VLOOKUP(A28,'пр.взвешивания'!B19:H59,2,FALSE)</f>
        <v>РОМАНЬКО Вероника Сергеевна</v>
      </c>
      <c r="C28" s="124" t="str">
        <f>VLOOKUP(A28,'пр.взвешивания'!B19:H59,3,FALSE)</f>
        <v>27.06.93. мс</v>
      </c>
      <c r="D28" s="126" t="str">
        <f>VLOOKUP(A28,'пр.взвешивания'!B19:H76,4,FALSE)</f>
        <v>МОС,РГУФКСМиТ</v>
      </c>
      <c r="E28" s="151" t="str">
        <f>VLOOKUP(A28,'пр.взвешивания'!B19:H72,5,FALSE)</f>
        <v>Москва</v>
      </c>
      <c r="F28" s="29">
        <v>4</v>
      </c>
      <c r="G28" s="30">
        <v>4</v>
      </c>
      <c r="H28" s="31"/>
      <c r="I28" s="32">
        <v>3</v>
      </c>
      <c r="J28" s="120">
        <f>SUM(F28:I28)</f>
        <v>11</v>
      </c>
      <c r="K28" s="132">
        <v>1</v>
      </c>
      <c r="L28" s="160">
        <v>11</v>
      </c>
      <c r="M28" s="134" t="str">
        <f>VLOOKUP(L28,'пр.взвешивания'!B1:I59,2,FALSE)</f>
        <v>РОМАНЬКО Вероника Сергеевна</v>
      </c>
      <c r="N28" s="124" t="str">
        <f>VLOOKUP(L28,'пр.взвешивания'!B1:H88,3,FALSE)</f>
        <v>27.06.93. мс</v>
      </c>
      <c r="O28" s="126" t="str">
        <f>VLOOKUP(L28,'пр.взвешивания'!B1:I64,4,FALSE)</f>
        <v>МОС,РГУФКСМиТ</v>
      </c>
      <c r="P28" s="151" t="str">
        <f>VLOOKUP(L28,'пр.взвешивания'!B1:H151,5,FALSE)</f>
        <v>Москва</v>
      </c>
      <c r="Q28" s="80"/>
      <c r="R28" s="85"/>
      <c r="S28" s="85"/>
      <c r="T28" s="111" t="s">
        <v>120</v>
      </c>
      <c r="U28" s="81"/>
      <c r="V28" s="2"/>
      <c r="W28" s="2"/>
      <c r="X28" s="2"/>
      <c r="Y28" s="2"/>
      <c r="Z28" s="2"/>
    </row>
    <row r="29" spans="1:26" ht="12.75" customHeight="1">
      <c r="A29" s="132"/>
      <c r="B29" s="134"/>
      <c r="C29" s="124"/>
      <c r="D29" s="128"/>
      <c r="E29" s="154"/>
      <c r="F29" s="13" t="s">
        <v>109</v>
      </c>
      <c r="G29" s="8" t="s">
        <v>116</v>
      </c>
      <c r="H29" s="15"/>
      <c r="I29" s="10" t="e">
        <f>HYPERLINK(#REF!)</f>
        <v>#REF!</v>
      </c>
      <c r="J29" s="120"/>
      <c r="K29" s="132"/>
      <c r="L29" s="158"/>
      <c r="M29" s="134"/>
      <c r="N29" s="124"/>
      <c r="O29" s="128"/>
      <c r="P29" s="154"/>
      <c r="Q29" s="82">
        <v>11</v>
      </c>
      <c r="R29" s="86"/>
      <c r="S29" s="87"/>
      <c r="T29" s="80"/>
      <c r="U29" s="81"/>
      <c r="V29" s="2"/>
      <c r="W29" s="2"/>
      <c r="X29" s="2"/>
      <c r="Y29" s="2"/>
      <c r="Z29" s="2"/>
    </row>
    <row r="30" spans="1:26" ht="12.75" customHeight="1" thickBot="1">
      <c r="A30" s="132">
        <v>12</v>
      </c>
      <c r="B30" s="134" t="str">
        <f>VLOOKUP(A30,'пр.взвешивания'!B19:H61,2,FALSE)</f>
        <v>ИВАНОВСКАЯ Дарья Васильевна</v>
      </c>
      <c r="C30" s="124" t="str">
        <f>VLOOKUP(A30,'пр.взвешивания'!B19:H61,3,FALSE)</f>
        <v>21.04.91 МС</v>
      </c>
      <c r="D30" s="126" t="str">
        <f>VLOOKUP(A30,'пр.взвешивания'!B19:H78,4,FALSE)</f>
        <v>СФО,Сиб.ГУФК ,Омск</v>
      </c>
      <c r="E30" s="151" t="str">
        <f>VLOOKUP(A30,'пр.взвешивания'!B19:H74,5,FALSE)</f>
        <v> Омская Омск </v>
      </c>
      <c r="F30" s="11">
        <v>4</v>
      </c>
      <c r="G30" s="16">
        <v>4</v>
      </c>
      <c r="H30" s="14">
        <v>0</v>
      </c>
      <c r="I30" s="17"/>
      <c r="J30" s="120">
        <f>SUM(F30:I30)</f>
        <v>8</v>
      </c>
      <c r="K30" s="132">
        <v>2</v>
      </c>
      <c r="L30" s="158">
        <v>3</v>
      </c>
      <c r="M30" s="134" t="str">
        <f>VLOOKUP(L30,'пр.взвешивания'!B1:I61,2,FALSE)</f>
        <v>ШЛЯХТИНА Марина Андреевна</v>
      </c>
      <c r="N30" s="124" t="str">
        <f>VLOOKUP(L30,'пр.взвешивания'!B1:H90,3,FALSE)</f>
        <v>04.05.90 мс</v>
      </c>
      <c r="O30" s="126" t="str">
        <f>VLOOKUP(L30,'пр.взвешивания'!B1:I66,4,FALSE)</f>
        <v>ЦФО,СГАФКСиТ</v>
      </c>
      <c r="P30" s="151" t="str">
        <f>VLOOKUP(L30,'пр.взвешивания'!B1:H153,5,FALSE)</f>
        <v>Смоленск</v>
      </c>
      <c r="Q30" s="111" t="s">
        <v>118</v>
      </c>
      <c r="R30" s="80"/>
      <c r="S30" s="80"/>
      <c r="T30" s="80"/>
      <c r="U30" s="81"/>
      <c r="V30" s="2"/>
      <c r="W30" s="2"/>
      <c r="X30" s="2"/>
      <c r="Y30" s="2"/>
      <c r="Z30" s="2"/>
    </row>
    <row r="31" spans="1:26" ht="12.75" customHeight="1" thickBot="1">
      <c r="A31" s="133"/>
      <c r="B31" s="135"/>
      <c r="C31" s="125"/>
      <c r="D31" s="127"/>
      <c r="E31" s="152"/>
      <c r="F31" s="18" t="s">
        <v>110</v>
      </c>
      <c r="G31" s="19" t="s">
        <v>112</v>
      </c>
      <c r="H31" s="20" t="e">
        <f>HYPERLINK(#REF!)</f>
        <v>#REF!</v>
      </c>
      <c r="I31" s="21"/>
      <c r="J31" s="121"/>
      <c r="K31" s="133"/>
      <c r="L31" s="159"/>
      <c r="M31" s="135"/>
      <c r="N31" s="125"/>
      <c r="O31" s="127"/>
      <c r="P31" s="152"/>
      <c r="Q31" s="80"/>
      <c r="R31" s="80"/>
      <c r="S31" s="80"/>
      <c r="T31" s="80"/>
      <c r="U31" s="81"/>
      <c r="V31" s="2"/>
      <c r="W31" s="2"/>
      <c r="X31" s="2"/>
      <c r="Y31" s="2"/>
      <c r="Z31" s="2"/>
    </row>
    <row r="32" spans="1:26" ht="16.5" customHeight="1" thickBot="1">
      <c r="A32" s="33" t="s">
        <v>11</v>
      </c>
      <c r="B32" s="2"/>
      <c r="C32" s="2"/>
      <c r="D32" s="2"/>
      <c r="E32" s="2"/>
      <c r="F32" s="40"/>
      <c r="G32" s="40"/>
      <c r="H32" s="40"/>
      <c r="I32" s="40"/>
      <c r="J32" s="3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36">
        <v>13</v>
      </c>
      <c r="B33" s="138" t="str">
        <f>VLOOKUP(A33,'пр.взвешивания'!B28:H64,2,FALSE)</f>
        <v>ПУСТОВАЛОВА Мария Семёновна</v>
      </c>
      <c r="C33" s="139" t="str">
        <f>VLOOKUP(A33,'пр.взвешивания'!B28:H64,3,FALSE)</f>
        <v>06.03.93 кмс</v>
      </c>
      <c r="D33" s="129" t="str">
        <f>VLOOKUP(A33,'пр.взвешивания'!B28:H81,4,FALSE)</f>
        <v>ЦФО, ТГУ</v>
      </c>
      <c r="E33" s="153" t="str">
        <f>VLOOKUP(A33,'пр.взвешивания'!B28:H77,5,FALSE)</f>
        <v>Тамбовская обл, Тамбов</v>
      </c>
      <c r="F33" s="6"/>
      <c r="G33" s="22">
        <v>1</v>
      </c>
      <c r="H33" s="23">
        <v>0</v>
      </c>
      <c r="I33" s="24">
        <v>0</v>
      </c>
      <c r="J33" s="131">
        <f>SUM(F33:I33)</f>
        <v>1</v>
      </c>
      <c r="K33" s="149">
        <v>4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37"/>
      <c r="B34" s="134"/>
      <c r="C34" s="124"/>
      <c r="D34" s="130"/>
      <c r="E34" s="154"/>
      <c r="F34" s="7"/>
      <c r="G34" s="8" t="e">
        <f>HYPERLINK(#REF!)</f>
        <v>#REF!</v>
      </c>
      <c r="H34" s="9" t="e">
        <f>HYPERLINK(#REF!)</f>
        <v>#REF!</v>
      </c>
      <c r="I34" s="10" t="e">
        <f>HYPERLINK(#REF!)</f>
        <v>#REF!</v>
      </c>
      <c r="J34" s="120"/>
      <c r="K34" s="150"/>
      <c r="L34" s="67"/>
      <c r="M34" s="2"/>
      <c r="N34" s="2"/>
      <c r="O34" s="2"/>
      <c r="P34" s="2"/>
      <c r="Q34" s="2"/>
      <c r="R34" s="2"/>
      <c r="S34" s="173" t="str">
        <f>'[2]реквизиты'!$G$7</f>
        <v>А.А.Лебедев</v>
      </c>
      <c r="T34" s="173"/>
      <c r="U34" s="173"/>
      <c r="V34" s="2"/>
      <c r="W34" s="2"/>
      <c r="X34" s="2"/>
      <c r="Y34" s="2"/>
      <c r="Z34" s="2"/>
    </row>
    <row r="35" spans="1:26" ht="12.75" customHeight="1">
      <c r="A35" s="137">
        <v>14</v>
      </c>
      <c r="B35" s="134" t="str">
        <f>VLOOKUP(A35,'пр.взвешивания'!B28:H66,2,FALSE)</f>
        <v>ЕМЕЛЬЯНЕНКО Анна Александровна</v>
      </c>
      <c r="C35" s="124" t="str">
        <f>VLOOKUP(A35,'пр.взвешивания'!B28:H66,3,FALSE)</f>
        <v>18.12.91 мс</v>
      </c>
      <c r="D35" s="126" t="str">
        <f>VLOOKUP(A35,'пр.взвешивания'!B28:H83,4,FALSE)</f>
        <v>ЮФО,Астрахань</v>
      </c>
      <c r="E35" s="151" t="str">
        <f>VLOOKUP(A35,'пр.взвешивания'!B28:H79,5,FALSE)</f>
        <v>Астраханская Астрахань</v>
      </c>
      <c r="F35" s="25">
        <v>3</v>
      </c>
      <c r="G35" s="26"/>
      <c r="H35" s="27">
        <v>3</v>
      </c>
      <c r="I35" s="28">
        <v>0</v>
      </c>
      <c r="J35" s="120">
        <f>SUM(F35:I35)</f>
        <v>6</v>
      </c>
      <c r="K35" s="150">
        <v>2</v>
      </c>
      <c r="L35" s="68"/>
      <c r="M35" s="74" t="str">
        <f>HYPERLINK('[2]реквизиты'!$A$6)</f>
        <v>Гл. судья, судья МК</v>
      </c>
      <c r="N35" s="75"/>
      <c r="O35" s="75"/>
      <c r="P35" s="75"/>
      <c r="Q35" s="5"/>
      <c r="R35" s="76"/>
      <c r="S35" s="173"/>
      <c r="T35" s="173"/>
      <c r="U35" s="173"/>
      <c r="W35" s="2"/>
      <c r="X35" s="2"/>
      <c r="Y35" s="2"/>
      <c r="Z35" s="2"/>
    </row>
    <row r="36" spans="1:26" ht="12.75" customHeight="1">
      <c r="A36" s="137"/>
      <c r="B36" s="134"/>
      <c r="C36" s="124"/>
      <c r="D36" s="128"/>
      <c r="E36" s="154"/>
      <c r="F36" s="13" t="e">
        <f>HYPERLINK(#REF!)</f>
        <v>#REF!</v>
      </c>
      <c r="G36" s="12"/>
      <c r="H36" s="8" t="e">
        <f>HYPERLINK(#REF!)</f>
        <v>#REF!</v>
      </c>
      <c r="I36" s="10" t="e">
        <f>HYPERLINK(#REF!)</f>
        <v>#REF!</v>
      </c>
      <c r="J36" s="120"/>
      <c r="K36" s="150"/>
      <c r="L36" s="69"/>
      <c r="M36" s="75"/>
      <c r="N36" s="75"/>
      <c r="O36" s="106"/>
      <c r="P36" s="106"/>
      <c r="Q36" s="78"/>
      <c r="R36" s="107"/>
      <c r="S36" s="4" t="str">
        <f>'[2]реквизиты'!$G$8</f>
        <v>/г.Москва/</v>
      </c>
      <c r="T36" s="81"/>
      <c r="W36" s="2"/>
      <c r="X36" s="2"/>
      <c r="Y36" s="2"/>
      <c r="Z36" s="2"/>
    </row>
    <row r="37" spans="1:26" ht="12.75" customHeight="1">
      <c r="A37" s="132">
        <v>15</v>
      </c>
      <c r="B37" s="134" t="str">
        <f>VLOOKUP(A37,'пр.взвешивания'!B28:H68,2,FALSE)</f>
        <v>ШЕЛУДЯКОВА Марина Олеговна</v>
      </c>
      <c r="C37" s="124" t="str">
        <f>VLOOKUP(A37,'пр.взвешивания'!B28:H68,3,FALSE)</f>
        <v>23.09.92 кмс</v>
      </c>
      <c r="D37" s="126" t="str">
        <f>VLOOKUP(A37,'пр.взвешивания'!B28:H85,4,FALSE)</f>
        <v>СФО,АГУ</v>
      </c>
      <c r="E37" s="151" t="str">
        <f>VLOOKUP(A37,'пр.взвешивания'!B28:H81,5,FALSE)</f>
        <v>Барнаул,Алтайский край</v>
      </c>
      <c r="F37" s="29">
        <v>4</v>
      </c>
      <c r="G37" s="30">
        <v>0</v>
      </c>
      <c r="H37" s="31"/>
      <c r="I37" s="32">
        <v>0</v>
      </c>
      <c r="J37" s="120">
        <f>SUM(F37:I37)</f>
        <v>4</v>
      </c>
      <c r="K37" s="122">
        <v>3</v>
      </c>
      <c r="L37" s="69"/>
      <c r="M37" s="3"/>
      <c r="N37" s="3"/>
      <c r="O37" s="77"/>
      <c r="P37" s="77"/>
      <c r="Q37" s="1"/>
      <c r="R37" s="78"/>
      <c r="S37" s="173" t="str">
        <f>'[2]реквизиты'!$G$9</f>
        <v>С.М.Трескин</v>
      </c>
      <c r="T37" s="173"/>
      <c r="U37" s="173"/>
      <c r="W37" s="2"/>
      <c r="X37" s="2"/>
      <c r="Y37" s="2"/>
      <c r="Z37" s="2"/>
    </row>
    <row r="38" spans="1:26" ht="12.75" customHeight="1">
      <c r="A38" s="132"/>
      <c r="B38" s="134"/>
      <c r="C38" s="124"/>
      <c r="D38" s="128"/>
      <c r="E38" s="154"/>
      <c r="F38" s="13" t="s">
        <v>113</v>
      </c>
      <c r="G38" s="8" t="e">
        <f>HYPERLINK(#REF!)</f>
        <v>#REF!</v>
      </c>
      <c r="H38" s="15"/>
      <c r="I38" s="10" t="e">
        <f>HYPERLINK(#REF!)</f>
        <v>#REF!</v>
      </c>
      <c r="J38" s="120"/>
      <c r="K38" s="122"/>
      <c r="L38" s="68"/>
      <c r="M38" s="74" t="str">
        <f>HYPERLINK('[3]реквизиты'!$A$22)</f>
        <v>Гл. секретарь, судья МК</v>
      </c>
      <c r="N38" s="75"/>
      <c r="O38" s="106"/>
      <c r="P38" s="106"/>
      <c r="Q38" s="78"/>
      <c r="R38" s="107"/>
      <c r="S38" s="173"/>
      <c r="T38" s="173"/>
      <c r="U38" s="173"/>
      <c r="W38" s="2"/>
      <c r="X38" s="2"/>
      <c r="Y38" s="2"/>
      <c r="Z38" s="2"/>
    </row>
    <row r="39" spans="1:26" ht="12.75" customHeight="1">
      <c r="A39" s="132">
        <v>16</v>
      </c>
      <c r="B39" s="134" t="str">
        <f>VLOOKUP(A39,'пр.взвешивания'!B28:H70,2,FALSE)</f>
        <v>КУЛИКОВА Екатерина Петровна</v>
      </c>
      <c r="C39" s="124" t="str">
        <f>VLOOKUP(A39,'пр.взвешивания'!B28:H70,3,FALSE)</f>
        <v>09.03.92 мс</v>
      </c>
      <c r="D39" s="126" t="str">
        <f>VLOOKUP(A39,'пр.взвешивания'!B28:H87,4,FALSE)</f>
        <v>МОС.МУ МВД</v>
      </c>
      <c r="E39" s="151" t="str">
        <f>VLOOKUP(A39,'пр.взвешивания'!B28:H83,5,FALSE)</f>
        <v>Москва</v>
      </c>
      <c r="F39" s="11">
        <v>4</v>
      </c>
      <c r="G39" s="16">
        <v>3</v>
      </c>
      <c r="H39" s="14">
        <v>3</v>
      </c>
      <c r="I39" s="17"/>
      <c r="J39" s="120">
        <f>SUM(F39:I39)</f>
        <v>10</v>
      </c>
      <c r="K39" s="122">
        <v>1</v>
      </c>
      <c r="L39" s="70"/>
      <c r="M39" s="79"/>
      <c r="N39" s="79"/>
      <c r="O39" s="108"/>
      <c r="P39" s="108"/>
      <c r="Q39" s="78"/>
      <c r="R39" s="78"/>
      <c r="S39" s="4" t="str">
        <f>'[2]реквизиты'!$G$10</f>
        <v>/г. Бийск/</v>
      </c>
      <c r="T39" s="81"/>
      <c r="W39" s="2"/>
      <c r="X39" s="2"/>
      <c r="Y39" s="2"/>
      <c r="Z39" s="2"/>
    </row>
    <row r="40" spans="1:26" ht="12.75" customHeight="1" thickBot="1">
      <c r="A40" s="133"/>
      <c r="B40" s="135"/>
      <c r="C40" s="125"/>
      <c r="D40" s="127"/>
      <c r="E40" s="152"/>
      <c r="F40" s="18" t="s">
        <v>117</v>
      </c>
      <c r="G40" s="19" t="e">
        <f>HYPERLINK(#REF!)</f>
        <v>#REF!</v>
      </c>
      <c r="H40" s="20" t="e">
        <f>HYPERLINK(#REF!)</f>
        <v>#REF!</v>
      </c>
      <c r="I40" s="21"/>
      <c r="J40" s="121"/>
      <c r="K40" s="123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</sheetData>
  <sheetProtection/>
  <mergeCells count="209">
    <mergeCell ref="E37:E38"/>
    <mergeCell ref="E39:E40"/>
    <mergeCell ref="S34:U35"/>
    <mergeCell ref="S37:U38"/>
    <mergeCell ref="P24:P25"/>
    <mergeCell ref="P26:P27"/>
    <mergeCell ref="P28:P29"/>
    <mergeCell ref="P30:P31"/>
    <mergeCell ref="E24:E25"/>
    <mergeCell ref="E26:E27"/>
    <mergeCell ref="E28:E29"/>
    <mergeCell ref="E30:E31"/>
    <mergeCell ref="E33:E34"/>
    <mergeCell ref="E35:E36"/>
    <mergeCell ref="E19:E20"/>
    <mergeCell ref="E21:E22"/>
    <mergeCell ref="P15:P16"/>
    <mergeCell ref="P17:P18"/>
    <mergeCell ref="P19:P20"/>
    <mergeCell ref="P21:P22"/>
    <mergeCell ref="K21:K22"/>
    <mergeCell ref="J19:J20"/>
    <mergeCell ref="J21:J22"/>
    <mergeCell ref="J17:J18"/>
    <mergeCell ref="E10:E11"/>
    <mergeCell ref="D8:D9"/>
    <mergeCell ref="O4:P5"/>
    <mergeCell ref="P6:P7"/>
    <mergeCell ref="P8:P9"/>
    <mergeCell ref="P10:P11"/>
    <mergeCell ref="B2:J2"/>
    <mergeCell ref="L2:V2"/>
    <mergeCell ref="B3:J3"/>
    <mergeCell ref="R3:V3"/>
    <mergeCell ref="D4:E5"/>
    <mergeCell ref="E6:E7"/>
    <mergeCell ref="L28:L29"/>
    <mergeCell ref="M28:M29"/>
    <mergeCell ref="N28:N29"/>
    <mergeCell ref="O30:O31"/>
    <mergeCell ref="L30:L31"/>
    <mergeCell ref="M30:M31"/>
    <mergeCell ref="N30:N31"/>
    <mergeCell ref="O19:O20"/>
    <mergeCell ref="L24:L25"/>
    <mergeCell ref="M24:M25"/>
    <mergeCell ref="N24:N25"/>
    <mergeCell ref="O24:O25"/>
    <mergeCell ref="O28:O29"/>
    <mergeCell ref="L26:L27"/>
    <mergeCell ref="M26:M27"/>
    <mergeCell ref="N26:N27"/>
    <mergeCell ref="O26:O27"/>
    <mergeCell ref="V17:V18"/>
    <mergeCell ref="U21:U22"/>
    <mergeCell ref="V21:V22"/>
    <mergeCell ref="L19:L20"/>
    <mergeCell ref="M19:M20"/>
    <mergeCell ref="L21:L22"/>
    <mergeCell ref="M21:M22"/>
    <mergeCell ref="N21:N22"/>
    <mergeCell ref="O21:O22"/>
    <mergeCell ref="N19:N20"/>
    <mergeCell ref="U15:U16"/>
    <mergeCell ref="V15:V16"/>
    <mergeCell ref="N12:N13"/>
    <mergeCell ref="U19:U20"/>
    <mergeCell ref="V19:V20"/>
    <mergeCell ref="L17:L18"/>
    <mergeCell ref="M17:M18"/>
    <mergeCell ref="N17:N18"/>
    <mergeCell ref="O17:O18"/>
    <mergeCell ref="U17:U18"/>
    <mergeCell ref="L12:L13"/>
    <mergeCell ref="M12:M13"/>
    <mergeCell ref="L15:L16"/>
    <mergeCell ref="M15:M16"/>
    <mergeCell ref="N15:N16"/>
    <mergeCell ref="O15:O16"/>
    <mergeCell ref="V10:V11"/>
    <mergeCell ref="L8:L9"/>
    <mergeCell ref="M8:M9"/>
    <mergeCell ref="N8:N9"/>
    <mergeCell ref="O12:O13"/>
    <mergeCell ref="U8:U9"/>
    <mergeCell ref="O8:O9"/>
    <mergeCell ref="U12:U13"/>
    <mergeCell ref="P12:P13"/>
    <mergeCell ref="V12:V13"/>
    <mergeCell ref="V6:V7"/>
    <mergeCell ref="L4:L5"/>
    <mergeCell ref="M4:M5"/>
    <mergeCell ref="N4:N5"/>
    <mergeCell ref="V8:V9"/>
    <mergeCell ref="L10:L11"/>
    <mergeCell ref="M10:M11"/>
    <mergeCell ref="N10:N11"/>
    <mergeCell ref="O10:O11"/>
    <mergeCell ref="U10:U11"/>
    <mergeCell ref="J35:J36"/>
    <mergeCell ref="K35:K36"/>
    <mergeCell ref="J28:J29"/>
    <mergeCell ref="K19:K20"/>
    <mergeCell ref="V4:V5"/>
    <mergeCell ref="L6:L7"/>
    <mergeCell ref="M6:M7"/>
    <mergeCell ref="N6:N7"/>
    <mergeCell ref="O6:O7"/>
    <mergeCell ref="U6:U7"/>
    <mergeCell ref="A37:A38"/>
    <mergeCell ref="B37:B38"/>
    <mergeCell ref="C37:C38"/>
    <mergeCell ref="D37:D38"/>
    <mergeCell ref="Q4:T4"/>
    <mergeCell ref="U4:U5"/>
    <mergeCell ref="J37:J38"/>
    <mergeCell ref="K37:K38"/>
    <mergeCell ref="J33:J34"/>
    <mergeCell ref="K33:K34"/>
    <mergeCell ref="B30:B31"/>
    <mergeCell ref="C30:C31"/>
    <mergeCell ref="D30:D31"/>
    <mergeCell ref="A35:A36"/>
    <mergeCell ref="B35:B36"/>
    <mergeCell ref="C35:C36"/>
    <mergeCell ref="D35:D36"/>
    <mergeCell ref="A28:A29"/>
    <mergeCell ref="B28:B29"/>
    <mergeCell ref="C28:C29"/>
    <mergeCell ref="K24:K25"/>
    <mergeCell ref="A26:A27"/>
    <mergeCell ref="B26:B27"/>
    <mergeCell ref="C26:C27"/>
    <mergeCell ref="D26:D27"/>
    <mergeCell ref="J26:J27"/>
    <mergeCell ref="K26:K27"/>
    <mergeCell ref="K17:K18"/>
    <mergeCell ref="A15:A16"/>
    <mergeCell ref="B15:B16"/>
    <mergeCell ref="C15:C16"/>
    <mergeCell ref="D17:D18"/>
    <mergeCell ref="E15:E16"/>
    <mergeCell ref="E17:E18"/>
    <mergeCell ref="K12:K13"/>
    <mergeCell ref="A12:A13"/>
    <mergeCell ref="C12:C13"/>
    <mergeCell ref="K15:K16"/>
    <mergeCell ref="D15:D16"/>
    <mergeCell ref="E12:E13"/>
    <mergeCell ref="K8:K9"/>
    <mergeCell ref="A10:A11"/>
    <mergeCell ref="B10:B11"/>
    <mergeCell ref="C10:C11"/>
    <mergeCell ref="D10:D11"/>
    <mergeCell ref="J10:J11"/>
    <mergeCell ref="K10:K11"/>
    <mergeCell ref="A8:A9"/>
    <mergeCell ref="B8:B9"/>
    <mergeCell ref="C8:C9"/>
    <mergeCell ref="K4:K5"/>
    <mergeCell ref="A6:A7"/>
    <mergeCell ref="B6:B7"/>
    <mergeCell ref="C6:C7"/>
    <mergeCell ref="D6:D7"/>
    <mergeCell ref="J6:J7"/>
    <mergeCell ref="K6:K7"/>
    <mergeCell ref="A4:A5"/>
    <mergeCell ref="B4:B5"/>
    <mergeCell ref="C4:C5"/>
    <mergeCell ref="A19:A20"/>
    <mergeCell ref="A21:A22"/>
    <mergeCell ref="B21:B22"/>
    <mergeCell ref="B19:B20"/>
    <mergeCell ref="F4:I4"/>
    <mergeCell ref="J8:J9"/>
    <mergeCell ref="J15:J16"/>
    <mergeCell ref="J4:J5"/>
    <mergeCell ref="J12:J13"/>
    <mergeCell ref="E8:E9"/>
    <mergeCell ref="C19:C20"/>
    <mergeCell ref="D19:D20"/>
    <mergeCell ref="B12:B13"/>
    <mergeCell ref="D12:D13"/>
    <mergeCell ref="A24:A25"/>
    <mergeCell ref="B24:B25"/>
    <mergeCell ref="C24:C25"/>
    <mergeCell ref="A17:A18"/>
    <mergeCell ref="B17:B18"/>
    <mergeCell ref="C17:C18"/>
    <mergeCell ref="K30:K31"/>
    <mergeCell ref="A39:A40"/>
    <mergeCell ref="B39:B40"/>
    <mergeCell ref="C39:C40"/>
    <mergeCell ref="D39:D40"/>
    <mergeCell ref="A33:A34"/>
    <mergeCell ref="B33:B34"/>
    <mergeCell ref="C33:C34"/>
    <mergeCell ref="D33:D34"/>
    <mergeCell ref="A30:A31"/>
    <mergeCell ref="A1:V1"/>
    <mergeCell ref="J39:J40"/>
    <mergeCell ref="K39:K40"/>
    <mergeCell ref="C21:C22"/>
    <mergeCell ref="D21:D22"/>
    <mergeCell ref="D28:D29"/>
    <mergeCell ref="D24:D25"/>
    <mergeCell ref="J24:J25"/>
    <mergeCell ref="K28:K29"/>
    <mergeCell ref="J30:J3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50"/>
  <sheetViews>
    <sheetView tabSelected="1" zoomScalePageLayoutView="0" workbookViewId="0" topLeftCell="A12">
      <selection activeCell="A1" sqref="A1:H45"/>
    </sheetView>
  </sheetViews>
  <sheetFormatPr defaultColWidth="9.140625" defaultRowHeight="12.75"/>
  <cols>
    <col min="1" max="1" width="8.140625" style="0" customWidth="1"/>
    <col min="3" max="3" width="22.57421875" style="0" customWidth="1"/>
    <col min="5" max="5" width="8.8515625" style="0" customWidth="1"/>
    <col min="6" max="6" width="13.421875" style="0" customWidth="1"/>
    <col min="7" max="7" width="10.00390625" style="0" customWidth="1"/>
    <col min="8" max="8" width="16.421875" style="0" customWidth="1"/>
  </cols>
  <sheetData>
    <row r="1" spans="1:8" ht="26.25" customHeight="1" thickBot="1">
      <c r="A1" s="119" t="s">
        <v>19</v>
      </c>
      <c r="B1" s="119"/>
      <c r="C1" s="119"/>
      <c r="D1" s="119"/>
      <c r="E1" s="119"/>
      <c r="F1" s="119"/>
      <c r="G1" s="119"/>
      <c r="H1" s="119"/>
    </row>
    <row r="2" spans="1:10" ht="33" customHeight="1" thickBot="1">
      <c r="A2" s="161" t="s">
        <v>17</v>
      </c>
      <c r="B2" s="161"/>
      <c r="C2" s="178"/>
      <c r="D2" s="180" t="str">
        <f>HYPERLINK('[2]реквизиты'!$A$2)</f>
        <v>Всероссийские соревнования среди студентов по самбо (женщины).</v>
      </c>
      <c r="E2" s="181"/>
      <c r="F2" s="181"/>
      <c r="G2" s="181"/>
      <c r="H2" s="182"/>
      <c r="I2" s="36"/>
      <c r="J2" s="36"/>
    </row>
    <row r="3" spans="1:8" ht="26.25" customHeight="1" thickBot="1">
      <c r="A3" s="179" t="str">
        <f>HYPERLINK('[2]реквизиты'!$A$3)</f>
        <v>21-25 января 2013г.      г.Ярославль</v>
      </c>
      <c r="B3" s="179"/>
      <c r="C3" s="179"/>
      <c r="D3" s="88"/>
      <c r="E3" s="88"/>
      <c r="F3" s="1"/>
      <c r="G3" s="176" t="str">
        <f>'пр.взвешивания'!G3</f>
        <v>в.к.  64   кг</v>
      </c>
      <c r="H3" s="177"/>
    </row>
    <row r="4" spans="1:16" ht="12.75" customHeight="1">
      <c r="A4" s="115" t="s">
        <v>16</v>
      </c>
      <c r="B4" s="115" t="s">
        <v>0</v>
      </c>
      <c r="C4" s="115" t="s">
        <v>1</v>
      </c>
      <c r="D4" s="115" t="s">
        <v>13</v>
      </c>
      <c r="E4" s="188" t="s">
        <v>106</v>
      </c>
      <c r="F4" s="189"/>
      <c r="G4" s="115" t="s">
        <v>14</v>
      </c>
      <c r="H4" s="115" t="s">
        <v>15</v>
      </c>
      <c r="P4" s="5"/>
    </row>
    <row r="5" spans="1:8" ht="12.75">
      <c r="A5" s="116"/>
      <c r="B5" s="116"/>
      <c r="C5" s="116"/>
      <c r="D5" s="116"/>
      <c r="E5" s="190"/>
      <c r="F5" s="191"/>
      <c r="G5" s="116"/>
      <c r="H5" s="116"/>
    </row>
    <row r="6" spans="1:8" ht="12.75">
      <c r="A6" s="192" t="s">
        <v>20</v>
      </c>
      <c r="B6" s="193">
        <v>7</v>
      </c>
      <c r="C6" s="194" t="str">
        <f>VLOOKUP(B6,'пр.взвешивания'!B1:H63,2,FALSE)</f>
        <v>БАДАНОВА Екатерина Александровна</v>
      </c>
      <c r="D6" s="187" t="str">
        <f>VLOOKUP(B6,'пр.взвешивания'!B1:G22,3,FALSE)</f>
        <v>13.01.91 мс</v>
      </c>
      <c r="E6" s="183" t="str">
        <f>VLOOKUP(B6,'пр.взвешивания'!B1:G20,4,FALSE)</f>
        <v>МОС,НИТУ МИСиС</v>
      </c>
      <c r="F6" s="185" t="str">
        <f>VLOOKUP(B6,'пр.взвешивания'!B1:G20,5,FALSE)</f>
        <v>Москва</v>
      </c>
      <c r="G6" s="187" t="str">
        <f>VLOOKUP(B6,'пр.взвешивания'!B1:G20,6,FALSE)</f>
        <v>017025</v>
      </c>
      <c r="H6" s="194" t="str">
        <f>VLOOKUP(B6,'пр.взвешивания'!B1:H37,7,FALSE)</f>
        <v>Кораллов АС Леонтьев АА Бобров АА</v>
      </c>
    </row>
    <row r="7" spans="1:8" ht="12.75">
      <c r="A7" s="192"/>
      <c r="B7" s="193"/>
      <c r="C7" s="194"/>
      <c r="D7" s="187"/>
      <c r="E7" s="184"/>
      <c r="F7" s="186"/>
      <c r="G7" s="187"/>
      <c r="H7" s="194"/>
    </row>
    <row r="8" spans="1:8" ht="12.75">
      <c r="A8" s="192" t="s">
        <v>21</v>
      </c>
      <c r="B8" s="193">
        <v>11</v>
      </c>
      <c r="C8" s="194" t="str">
        <f>VLOOKUP(B8,'пр.взвешивания'!B1:H65,2,FALSE)</f>
        <v>РОМАНЬКО Вероника Сергеевна</v>
      </c>
      <c r="D8" s="194" t="str">
        <f>VLOOKUP(C8,'пр.взвешивания'!C1:I65,2,FALSE)</f>
        <v>27.06.93. мс</v>
      </c>
      <c r="E8" s="195" t="str">
        <f>VLOOKUP(D8,'пр.взвешивания'!D1:J65,2,FALSE)</f>
        <v>МОС,РГУФКСМиТ</v>
      </c>
      <c r="F8" s="194" t="str">
        <f>VLOOKUP(E8,'пр.взвешивания'!E1:K65,2,FALSE)</f>
        <v>Москва</v>
      </c>
      <c r="G8" s="196">
        <f>VLOOKUP(F8,'пр.взвешивания'!F1:L65,2,FALSE)</f>
        <v>0</v>
      </c>
      <c r="H8" s="194" t="str">
        <f>VLOOKUP(B8,'пр.взвешивания'!B1:H39,7,FALSE)</f>
        <v>Романько С</v>
      </c>
    </row>
    <row r="9" spans="1:8" ht="12.75">
      <c r="A9" s="192"/>
      <c r="B9" s="193"/>
      <c r="C9" s="194"/>
      <c r="D9" s="194"/>
      <c r="E9" s="195"/>
      <c r="F9" s="194"/>
      <c r="G9" s="196"/>
      <c r="H9" s="194"/>
    </row>
    <row r="10" spans="1:8" ht="12.75">
      <c r="A10" s="192" t="s">
        <v>22</v>
      </c>
      <c r="B10" s="193">
        <v>12</v>
      </c>
      <c r="C10" s="194" t="str">
        <f>VLOOKUP(B10,'пр.взвешивания'!B1:H67,2,FALSE)</f>
        <v>ИВАНОВСКАЯ Дарья Васильевна</v>
      </c>
      <c r="D10" s="194" t="str">
        <f>VLOOKUP(C10,'пр.взвешивания'!C1:I67,2,FALSE)</f>
        <v>21.04.91 МС</v>
      </c>
      <c r="E10" s="195" t="str">
        <f>VLOOKUP(D10,'пр.взвешивания'!D1:J67,2,FALSE)</f>
        <v>СФО,Сиб.ГУФК ,Омск</v>
      </c>
      <c r="F10" s="194" t="str">
        <f>VLOOKUP(E10,'пр.взвешивания'!E1:K67,2,FALSE)</f>
        <v> Омская Омск </v>
      </c>
      <c r="G10" s="197" t="str">
        <f>VLOOKUP(F10,'пр.взвешивания'!F1:L67,2,FALSE)</f>
        <v>000911</v>
      </c>
      <c r="H10" s="194" t="str">
        <f>VLOOKUP(B10,'пр.взвешивания'!B1:H41,7,FALSE)</f>
        <v>Шпак Ю.В.  Горбунов А.В.</v>
      </c>
    </row>
    <row r="11" spans="1:15" ht="12.75">
      <c r="A11" s="192"/>
      <c r="B11" s="193"/>
      <c r="C11" s="194"/>
      <c r="D11" s="194"/>
      <c r="E11" s="195"/>
      <c r="F11" s="194"/>
      <c r="G11" s="198"/>
      <c r="H11" s="194"/>
      <c r="O11" s="5"/>
    </row>
    <row r="12" spans="1:8" ht="12.75">
      <c r="A12" s="192" t="s">
        <v>22</v>
      </c>
      <c r="B12" s="193">
        <v>3</v>
      </c>
      <c r="C12" s="194" t="str">
        <f>VLOOKUP(B12,'пр.взвешивания'!B1:H69,2,FALSE)</f>
        <v>ШЛЯХТИНА Марина Андреевна</v>
      </c>
      <c r="D12" s="187" t="str">
        <f>VLOOKUP(B12,'пр.взвешивания'!B1:G26,3,FALSE)</f>
        <v>04.05.90 мс</v>
      </c>
      <c r="E12" s="183" t="str">
        <f>VLOOKUP(B12,'пр.взвешивания'!B1:G26,4,FALSE)</f>
        <v>ЦФО,СГАФКСиТ</v>
      </c>
      <c r="F12" s="185" t="str">
        <f>VLOOKUP(B12,'пр.взвешивания'!B1:G26,5,FALSE)</f>
        <v>Смоленск</v>
      </c>
      <c r="G12" s="187" t="str">
        <f>VLOOKUP(B12,'пр.взвешивания'!B1:G26,6,FALSE)</f>
        <v>003979032</v>
      </c>
      <c r="H12" s="194" t="str">
        <f>VLOOKUP(B12,'пр.взвешивания'!B1:H43,7,FALSE)</f>
        <v>Терешок АА</v>
      </c>
    </row>
    <row r="13" spans="1:8" ht="12.75">
      <c r="A13" s="192"/>
      <c r="B13" s="193"/>
      <c r="C13" s="194"/>
      <c r="D13" s="187"/>
      <c r="E13" s="184"/>
      <c r="F13" s="186"/>
      <c r="G13" s="187"/>
      <c r="H13" s="194"/>
    </row>
    <row r="14" spans="1:8" ht="12.75">
      <c r="A14" s="192" t="s">
        <v>23</v>
      </c>
      <c r="B14" s="193">
        <v>4</v>
      </c>
      <c r="C14" s="194" t="str">
        <f>VLOOKUP(B14,'пр.взвешивания'!B1:H71,2,FALSE)</f>
        <v>БЕССОНОВА Ульяна Александровна</v>
      </c>
      <c r="D14" s="187" t="str">
        <f>VLOOKUP(B14,'пр.взвешивания'!B1:G28,3,FALSE)</f>
        <v>18.10.90 мс</v>
      </c>
      <c r="E14" s="183" t="str">
        <f>VLOOKUP(B14,'пр.взвешивания'!B1:G28,4,FALSE)</f>
        <v>ПФО ПГУ</v>
      </c>
      <c r="F14" s="185" t="str">
        <f>VLOOKUP(B14,'пр.взвешивания'!B1:G28,5,FALSE)</f>
        <v>Пенза</v>
      </c>
      <c r="G14" s="199">
        <f>VLOOKUP(B14,'пр.взвешивания'!B1:G28,6,FALSE)</f>
        <v>0</v>
      </c>
      <c r="H14" s="194" t="str">
        <f>VLOOKUP(B14,'пр.взвешивания'!B1:H45,7,FALSE)</f>
        <v>Бурментьев ВН Голованов ОИ</v>
      </c>
    </row>
    <row r="15" spans="1:8" ht="12.75">
      <c r="A15" s="192"/>
      <c r="B15" s="193"/>
      <c r="C15" s="194"/>
      <c r="D15" s="187"/>
      <c r="E15" s="184"/>
      <c r="F15" s="186"/>
      <c r="G15" s="199"/>
      <c r="H15" s="194"/>
    </row>
    <row r="16" spans="1:8" ht="12.75" customHeight="1">
      <c r="A16" s="192" t="s">
        <v>23</v>
      </c>
      <c r="B16" s="193">
        <v>16</v>
      </c>
      <c r="C16" s="194" t="str">
        <f>VLOOKUP(B16,'пр.взвешивания'!B3:H73,2,FALSE)</f>
        <v>КУЛИКОВА Екатерина Петровна</v>
      </c>
      <c r="D16" s="194" t="str">
        <f>VLOOKUP(C16,'пр.взвешивания'!C3:I73,2,FALSE)</f>
        <v>09.03.92 мс</v>
      </c>
      <c r="E16" s="195" t="str">
        <f>VLOOKUP(D16,'пр.взвешивания'!D3:J73,2,FALSE)</f>
        <v>МОС.МУ МВД</v>
      </c>
      <c r="F16" s="187" t="str">
        <f>VLOOKUP(E16,'пр.взвешивания'!E3:K73,2,FALSE)</f>
        <v>Москва</v>
      </c>
      <c r="G16" s="196">
        <f>VLOOKUP(F16,'пр.взвешивания'!F3:L73,2,FALSE)</f>
        <v>0</v>
      </c>
      <c r="H16" s="194" t="str">
        <f>VLOOKUP(B16,'пр.взвешивания'!B3:H47,7,FALSE)</f>
        <v>Шмаков ОВ АбдуллаевРА </v>
      </c>
    </row>
    <row r="17" spans="1:8" ht="12.75">
      <c r="A17" s="192"/>
      <c r="B17" s="193"/>
      <c r="C17" s="194"/>
      <c r="D17" s="194"/>
      <c r="E17" s="195"/>
      <c r="F17" s="187"/>
      <c r="G17" s="196"/>
      <c r="H17" s="194"/>
    </row>
    <row r="18" spans="1:8" ht="12.75">
      <c r="A18" s="114" t="s">
        <v>24</v>
      </c>
      <c r="B18" s="193">
        <v>6</v>
      </c>
      <c r="C18" s="194" t="str">
        <f>VLOOKUP(B18,'пр.взвешивания'!B1:H75,2,FALSE)</f>
        <v>МЕНЯЙКИНА Кристина</v>
      </c>
      <c r="D18" s="187" t="str">
        <f>VLOOKUP(B18,'пр.взвешивания'!B1:G32,3,FALSE)</f>
        <v>19.04.94 мс</v>
      </c>
      <c r="E18" s="183" t="str">
        <f>VLOOKUP(B18,'пр.взвешивания'!B1:G32,4,FALSE)</f>
        <v>СФО,НГАУ</v>
      </c>
      <c r="F18" s="185" t="str">
        <f>VLOOKUP(B18,'пр.взвешивания'!B1:G32,5,FALSE)</f>
        <v>Новосибирск</v>
      </c>
      <c r="G18" s="199">
        <f>VLOOKUP(B18,'пр.взвешивания'!B1:G32,6,FALSE)</f>
        <v>0</v>
      </c>
      <c r="H18" s="194" t="str">
        <f>VLOOKUP(B18,'пр.взвешивания'!B1:H49,7,FALSE)</f>
        <v>Дорогина ОА</v>
      </c>
    </row>
    <row r="19" spans="1:8" ht="12.75">
      <c r="A19" s="114"/>
      <c r="B19" s="193"/>
      <c r="C19" s="194"/>
      <c r="D19" s="187"/>
      <c r="E19" s="184"/>
      <c r="F19" s="186"/>
      <c r="G19" s="199"/>
      <c r="H19" s="194"/>
    </row>
    <row r="20" spans="1:8" ht="12.75">
      <c r="A20" s="114" t="s">
        <v>24</v>
      </c>
      <c r="B20" s="193">
        <v>14</v>
      </c>
      <c r="C20" s="194" t="str">
        <f>VLOOKUP(B20,'пр.взвешивания'!B2:H77,2,FALSE)</f>
        <v>ЕМЕЛЬЯНЕНКО Анна Александровна</v>
      </c>
      <c r="D20" s="187" t="str">
        <f>VLOOKUP(B20,'пр.взвешивания'!B1:G34,3,FALSE)</f>
        <v>18.12.91 мс</v>
      </c>
      <c r="E20" s="183" t="str">
        <f>VLOOKUP(B20,'пр.взвешивания'!B1:G34,4,FALSE)</f>
        <v>ЮФО,Астрахань</v>
      </c>
      <c r="F20" s="185" t="str">
        <f>VLOOKUP(B20,'пр.взвешивания'!B1:G34,5,FALSE)</f>
        <v>Астраханская Астрахань</v>
      </c>
      <c r="G20" s="199">
        <f>VLOOKUP(B20,'пр.взвешивания'!B1:G34,6,FALSE)</f>
        <v>0</v>
      </c>
      <c r="H20" s="194" t="str">
        <f>VLOOKUP(B20,'пр.взвешивания'!B2:H51,7,FALSE)</f>
        <v>Голдберг ЕМ</v>
      </c>
    </row>
    <row r="21" spans="1:8" ht="12.75">
      <c r="A21" s="114"/>
      <c r="B21" s="193"/>
      <c r="C21" s="194"/>
      <c r="D21" s="187"/>
      <c r="E21" s="184"/>
      <c r="F21" s="186"/>
      <c r="G21" s="199"/>
      <c r="H21" s="194"/>
    </row>
    <row r="22" spans="1:8" ht="12.75">
      <c r="A22" s="114" t="s">
        <v>25</v>
      </c>
      <c r="B22" s="193">
        <v>2</v>
      </c>
      <c r="C22" s="194" t="str">
        <f>VLOOKUP(B22,'пр.взвешивания'!B2:H79,2,FALSE)</f>
        <v>НУРГАЛИНА Сабина Ренатовна</v>
      </c>
      <c r="D22" s="187" t="str">
        <f>VLOOKUP(B22,'пр.взвешивания'!B1:G36,3,FALSE)</f>
        <v>18.04.92 мс</v>
      </c>
      <c r="E22" s="183" t="str">
        <f>VLOOKUP(B22,'пр.взвешивания'!B1:G36,4,FALSE)</f>
        <v>МОС,РГАУ МСХА</v>
      </c>
      <c r="F22" s="185" t="str">
        <f>VLOOKUP(B22,'пр.взвешивания'!B1:G36,5,FALSE)</f>
        <v>Москва</v>
      </c>
      <c r="G22" s="199">
        <f>VLOOKUP(B22,'пр.взвешивания'!B1:G36,6,FALSE)</f>
        <v>0</v>
      </c>
      <c r="H22" s="194" t="str">
        <f>VLOOKUP(B22,'пр.взвешивания'!B2:H53,7,FALSE)</f>
        <v>Ханбабаев РК Шмаков ОВ</v>
      </c>
    </row>
    <row r="23" spans="1:8" ht="12.75">
      <c r="A23" s="114"/>
      <c r="B23" s="193"/>
      <c r="C23" s="194"/>
      <c r="D23" s="187"/>
      <c r="E23" s="184"/>
      <c r="F23" s="186"/>
      <c r="G23" s="199"/>
      <c r="H23" s="194"/>
    </row>
    <row r="24" spans="1:8" ht="12.75">
      <c r="A24" s="114" t="s">
        <v>25</v>
      </c>
      <c r="B24" s="193">
        <v>5</v>
      </c>
      <c r="C24" s="194" t="str">
        <f>VLOOKUP(B24,'пр.взвешивания'!B2:H81,2,FALSE)</f>
        <v>БЕЛИНСКАЯ Виктория Алишановна</v>
      </c>
      <c r="D24" s="187" t="str">
        <f>VLOOKUP(B24,'пр.взвешивания'!B1:G38,3,FALSE)</f>
        <v>05.01.95 кмс</v>
      </c>
      <c r="E24" s="183" t="str">
        <f>VLOOKUP(B24,'пр.взвешивания'!B1:G38,4,FALSE)</f>
        <v>ПФО,СГПИ</v>
      </c>
      <c r="F24" s="185" t="str">
        <f>VLOOKUP(B24,'пр.взвешивания'!B1:G38,5,FALSE)</f>
        <v>Соликамск,Пермский</v>
      </c>
      <c r="G24" s="199">
        <f>VLOOKUP(B24,'пр.взвешивания'!B1:G38,6,FALSE)</f>
        <v>0</v>
      </c>
      <c r="H24" s="194" t="str">
        <f>VLOOKUP(B24,'пр.взвешивания'!B2:H55,7,FALSE)</f>
        <v>Клинова ОА Клинов ЭН</v>
      </c>
    </row>
    <row r="25" spans="1:8" ht="12.75">
      <c r="A25" s="114"/>
      <c r="B25" s="193"/>
      <c r="C25" s="194"/>
      <c r="D25" s="187"/>
      <c r="E25" s="184"/>
      <c r="F25" s="186"/>
      <c r="G25" s="199"/>
      <c r="H25" s="194"/>
    </row>
    <row r="26" spans="1:8" ht="12.75">
      <c r="A26" s="114" t="s">
        <v>25</v>
      </c>
      <c r="B26" s="193">
        <v>10</v>
      </c>
      <c r="C26" s="194" t="str">
        <f>VLOOKUP(B26,'пр.взвешивания'!B2:H83,2,FALSE)</f>
        <v>МАМЕДОВА Фируза Мехти кызы</v>
      </c>
      <c r="D26" s="187" t="str">
        <f>VLOOKUP(B26,'пр.взвешивания'!B1:G40,3,FALSE)</f>
        <v>11.03.92 кмс</v>
      </c>
      <c r="E26" s="183" t="str">
        <f>VLOOKUP(B26,'пр.взвешивания'!B1:G40,4,FALSE)</f>
        <v>ЦФО ,КГТА</v>
      </c>
      <c r="F26" s="185" t="str">
        <f>VLOOKUP(B26,'пр.взвешивания'!B1:G40,5,FALSE)</f>
        <v>Владимирская обл, Ковров</v>
      </c>
      <c r="G26" s="199">
        <f>VLOOKUP(B26,'пр.взвешивания'!B1:G40,6,FALSE)</f>
        <v>0</v>
      </c>
      <c r="H26" s="194" t="str">
        <f>VLOOKUP(B26,'пр.взвешивания'!B2:H57,7,FALSE)</f>
        <v>Гудылин ИВ Сипач АН</v>
      </c>
    </row>
    <row r="27" spans="1:8" ht="12.75">
      <c r="A27" s="114"/>
      <c r="B27" s="193"/>
      <c r="C27" s="194"/>
      <c r="D27" s="187"/>
      <c r="E27" s="184"/>
      <c r="F27" s="186"/>
      <c r="G27" s="199"/>
      <c r="H27" s="194"/>
    </row>
    <row r="28" spans="1:8" ht="12.75">
      <c r="A28" s="114" t="s">
        <v>25</v>
      </c>
      <c r="B28" s="193">
        <v>15</v>
      </c>
      <c r="C28" s="194" t="str">
        <f>VLOOKUP(B28,'пр.взвешивания'!B2:H85,2,FALSE)</f>
        <v>ШЕЛУДЯКОВА Марина Олеговна</v>
      </c>
      <c r="D28" s="187" t="str">
        <f>VLOOKUP(B28,'пр.взвешивания'!B1:G42,3,FALSE)</f>
        <v>23.09.92 кмс</v>
      </c>
      <c r="E28" s="183" t="str">
        <f>VLOOKUP(B28,'пр.взвешивания'!B1:G42,4,FALSE)</f>
        <v>СФО,АГУ</v>
      </c>
      <c r="F28" s="185" t="str">
        <f>VLOOKUP(B28,'пр.взвешивания'!B1:G42,5,FALSE)</f>
        <v>Барнаул,Алтайский край</v>
      </c>
      <c r="G28" s="199">
        <f>VLOOKUP(B28,'пр.взвешивания'!B1:G42,6,FALSE)</f>
        <v>0</v>
      </c>
      <c r="H28" s="194" t="str">
        <f>VLOOKUP(B28,'пр.взвешивания'!B2:H59,7,FALSE)</f>
        <v>Тихонова СЛ</v>
      </c>
    </row>
    <row r="29" spans="1:8" ht="12.75">
      <c r="A29" s="114"/>
      <c r="B29" s="193"/>
      <c r="C29" s="194"/>
      <c r="D29" s="187"/>
      <c r="E29" s="184"/>
      <c r="F29" s="186"/>
      <c r="G29" s="199"/>
      <c r="H29" s="194"/>
    </row>
    <row r="30" spans="1:8" ht="12.75">
      <c r="A30" s="114" t="s">
        <v>26</v>
      </c>
      <c r="B30" s="193">
        <v>1</v>
      </c>
      <c r="C30" s="194" t="str">
        <f>VLOOKUP(B30,'пр.взвешивания'!B3:H87,2,FALSE)</f>
        <v>ОПРЫШКО Екатерина Сергеевна</v>
      </c>
      <c r="D30" s="187" t="str">
        <f>VLOOKUP(B30,'пр.взвешивания'!B1:G44,3,FALSE)</f>
        <v>27.09.90 мс</v>
      </c>
      <c r="E30" s="183" t="str">
        <f>VLOOKUP(B30,'пр.взвешивания'!B1:G44,4,FALSE)</f>
        <v>ЦФО,ТГУ</v>
      </c>
      <c r="F30" s="185" t="str">
        <f>VLOOKUP(B30,'пр.взвешивания'!B1:G44,5,FALSE)</f>
        <v>Тверская, Тверь</v>
      </c>
      <c r="G30" s="199">
        <f>VLOOKUP(B30,'пр.взвешивания'!B1:G44,6,FALSE)</f>
        <v>0</v>
      </c>
      <c r="H30" s="194" t="str">
        <f>VLOOKUP(B30,'пр.взвешивания'!B3:H61,7,FALSE)</f>
        <v>Каверзин ПИ Петров СЮ</v>
      </c>
    </row>
    <row r="31" spans="1:8" ht="12.75">
      <c r="A31" s="114"/>
      <c r="B31" s="193"/>
      <c r="C31" s="194"/>
      <c r="D31" s="187"/>
      <c r="E31" s="184"/>
      <c r="F31" s="186"/>
      <c r="G31" s="199"/>
      <c r="H31" s="194"/>
    </row>
    <row r="32" spans="1:8" ht="12.75">
      <c r="A32" s="114" t="s">
        <v>26</v>
      </c>
      <c r="B32" s="193">
        <v>8</v>
      </c>
      <c r="C32" s="194" t="str">
        <f>VLOOKUP(B32,'пр.взвешивания'!B3:H89,2,FALSE)</f>
        <v>КУУЛАР Чойгана Борисовна</v>
      </c>
      <c r="D32" s="187" t="str">
        <f>VLOOKUP(B32,'пр.взвешивания'!B1:G46,3,FALSE)</f>
        <v>14.11.92 2раз</v>
      </c>
      <c r="E32" s="183" t="str">
        <f>VLOOKUP(B32,'пр.взвешивания'!B1:G46,4,FALSE)</f>
        <v>МОС,РГАУ МСХА</v>
      </c>
      <c r="F32" s="185" t="str">
        <f>VLOOKUP(B32,'пр.взвешивания'!B1:G46,5,FALSE)</f>
        <v>Москва</v>
      </c>
      <c r="G32" s="199">
        <f>VLOOKUP(B32,'пр.взвешивания'!B1:G46,6,FALSE)</f>
        <v>0</v>
      </c>
      <c r="H32" s="194" t="str">
        <f>VLOOKUP(B32,'пр.взвешивания'!B3:H63,7,FALSE)</f>
        <v>Ханбабаев РК Ходырев АН</v>
      </c>
    </row>
    <row r="33" spans="1:8" ht="12.75">
      <c r="A33" s="114"/>
      <c r="B33" s="193"/>
      <c r="C33" s="194"/>
      <c r="D33" s="187"/>
      <c r="E33" s="184"/>
      <c r="F33" s="186"/>
      <c r="G33" s="199"/>
      <c r="H33" s="194"/>
    </row>
    <row r="34" spans="1:8" ht="12.75">
      <c r="A34" s="114" t="s">
        <v>26</v>
      </c>
      <c r="B34" s="193">
        <v>9</v>
      </c>
      <c r="C34" s="194" t="str">
        <f>VLOOKUP(B34,'пр.взвешивания'!B3:H91,2,FALSE)</f>
        <v>БАРУЛИНА Виктория Юрьевна</v>
      </c>
      <c r="D34" s="187" t="str">
        <f>VLOOKUP(B34,'пр.взвешивания'!B1:G48,3,FALSE)</f>
        <v>25.06.91 мс</v>
      </c>
      <c r="E34" s="183" t="str">
        <f>VLOOKUP(B34,'пр.взвешивания'!B1:G48,4,FALSE)</f>
        <v>СЗФО,ВГАФКС</v>
      </c>
      <c r="F34" s="185" t="str">
        <f>VLOOKUP(B34,'пр.взвешивания'!B1:G48,5,FALSE)</f>
        <v>Псковская,В.Луки</v>
      </c>
      <c r="G34" s="199">
        <f>VLOOKUP(B34,'пр.взвешивания'!B1:G48,6,FALSE)</f>
        <v>0</v>
      </c>
      <c r="H34" s="194" t="str">
        <f>VLOOKUP(B34,'пр.взвешивания'!B3:H65,7,FALSE)</f>
        <v>Аристархов ВН Васильков ИЕ</v>
      </c>
    </row>
    <row r="35" spans="1:8" ht="12.75">
      <c r="A35" s="114"/>
      <c r="B35" s="193"/>
      <c r="C35" s="194"/>
      <c r="D35" s="187"/>
      <c r="E35" s="184"/>
      <c r="F35" s="186"/>
      <c r="G35" s="199"/>
      <c r="H35" s="194"/>
    </row>
    <row r="36" spans="1:8" ht="12.75">
      <c r="A36" s="114" t="s">
        <v>26</v>
      </c>
      <c r="B36" s="193">
        <v>13</v>
      </c>
      <c r="C36" s="194" t="str">
        <f>VLOOKUP(B36,'пр.взвешивания'!B3:H93,2,FALSE)</f>
        <v>ПУСТОВАЛОВА Мария Семёновна</v>
      </c>
      <c r="D36" s="187" t="str">
        <f>VLOOKUP(B36,'пр.взвешивания'!B1:G50,3,FALSE)</f>
        <v>06.03.93 кмс</v>
      </c>
      <c r="E36" s="183" t="str">
        <f>VLOOKUP(B36,'пр.взвешивания'!B1:G50,4,FALSE)</f>
        <v>ЦФО, ТГУ</v>
      </c>
      <c r="F36" s="185" t="str">
        <f>VLOOKUP(B36,'пр.взвешивания'!B1:G50,5,FALSE)</f>
        <v>Тамбовская обл, Тамбов</v>
      </c>
      <c r="G36" s="199">
        <f>VLOOKUP(B36,'пр.взвешивания'!B1:G50,6,FALSE)</f>
        <v>0</v>
      </c>
      <c r="H36" s="194" t="str">
        <f>VLOOKUP(B36,'пр.взвешивания'!B3:H67,7,FALSE)</f>
        <v>БыковЕН</v>
      </c>
    </row>
    <row r="37" spans="1:8" ht="12.75">
      <c r="A37" s="114"/>
      <c r="B37" s="193"/>
      <c r="C37" s="194"/>
      <c r="D37" s="187"/>
      <c r="E37" s="184"/>
      <c r="F37" s="186"/>
      <c r="G37" s="199"/>
      <c r="H37" s="194"/>
    </row>
    <row r="40" spans="1:8" ht="12.75">
      <c r="A40" s="89"/>
      <c r="G40" s="200" t="str">
        <f>'[2]реквизиты'!$G$7</f>
        <v>А.А.Лебедев</v>
      </c>
      <c r="H40" s="200"/>
    </row>
    <row r="41" spans="1:8" ht="15.75">
      <c r="A41" s="74" t="str">
        <f>HYPERLINK('[2]реквизиты'!$A$6)</f>
        <v>Гл. судья, судья МК</v>
      </c>
      <c r="B41" s="75"/>
      <c r="C41" s="75"/>
      <c r="D41" s="78"/>
      <c r="E41" s="107"/>
      <c r="F41" s="107"/>
      <c r="G41" s="200"/>
      <c r="H41" s="200"/>
    </row>
    <row r="42" spans="1:8" ht="15.75">
      <c r="A42" s="75"/>
      <c r="B42" s="75"/>
      <c r="C42" s="75"/>
      <c r="D42" s="78"/>
      <c r="E42" s="107"/>
      <c r="F42" s="107"/>
      <c r="G42" s="4" t="str">
        <f>'[2]реквизиты'!$G$8</f>
        <v>/г.Москва/</v>
      </c>
      <c r="H42" s="81"/>
    </row>
    <row r="43" spans="1:8" ht="12.75">
      <c r="A43" s="79"/>
      <c r="B43" s="79"/>
      <c r="C43" s="79"/>
      <c r="D43" s="78"/>
      <c r="E43" s="78"/>
      <c r="F43" s="78"/>
      <c r="G43" s="200" t="str">
        <f>'[2]реквизиты'!$G$9</f>
        <v>С.М.Трескин</v>
      </c>
      <c r="H43" s="200"/>
    </row>
    <row r="44" spans="1:8" ht="15.75">
      <c r="A44" s="74" t="str">
        <f>HYPERLINK('[3]реквизиты'!$A$22)</f>
        <v>Гл. секретарь, судья МК</v>
      </c>
      <c r="B44" s="75"/>
      <c r="C44" s="75"/>
      <c r="D44" s="78"/>
      <c r="E44" s="107"/>
      <c r="F44" s="107"/>
      <c r="G44" s="200"/>
      <c r="H44" s="200"/>
    </row>
    <row r="45" spans="1:8" ht="12.75">
      <c r="A45" s="79"/>
      <c r="B45" s="79"/>
      <c r="C45" s="79"/>
      <c r="D45" s="78"/>
      <c r="E45" s="78"/>
      <c r="F45" s="78"/>
      <c r="G45" s="4" t="str">
        <f>'[2]реквизиты'!$G$10</f>
        <v>/г. Бийск/</v>
      </c>
      <c r="H45" s="8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</sheetData>
  <sheetProtection/>
  <mergeCells count="142">
    <mergeCell ref="H6:H7"/>
    <mergeCell ref="H8:H9"/>
    <mergeCell ref="H10:H11"/>
    <mergeCell ref="G40:H41"/>
    <mergeCell ref="G43:H44"/>
    <mergeCell ref="H36:H37"/>
    <mergeCell ref="H34:H35"/>
    <mergeCell ref="A1:H1"/>
    <mergeCell ref="H28:H29"/>
    <mergeCell ref="H30:H31"/>
    <mergeCell ref="H32:H33"/>
    <mergeCell ref="H20:H21"/>
    <mergeCell ref="H22:H23"/>
    <mergeCell ref="C32:C33"/>
    <mergeCell ref="H24:H25"/>
    <mergeCell ref="H12:H13"/>
    <mergeCell ref="H14:H15"/>
    <mergeCell ref="H16:H17"/>
    <mergeCell ref="H18:H19"/>
    <mergeCell ref="H26:H27"/>
    <mergeCell ref="F34:F35"/>
    <mergeCell ref="G34:G35"/>
    <mergeCell ref="F36:F37"/>
    <mergeCell ref="G36:G37"/>
    <mergeCell ref="A32:A33"/>
    <mergeCell ref="E36:E37"/>
    <mergeCell ref="D36:D37"/>
    <mergeCell ref="E34:E35"/>
    <mergeCell ref="E32:E33"/>
    <mergeCell ref="B32:B33"/>
    <mergeCell ref="F32:F33"/>
    <mergeCell ref="G32:G33"/>
    <mergeCell ref="A36:A37"/>
    <mergeCell ref="B36:B37"/>
    <mergeCell ref="C36:C37"/>
    <mergeCell ref="D32:D33"/>
    <mergeCell ref="A34:A35"/>
    <mergeCell ref="B34:B35"/>
    <mergeCell ref="C34:C35"/>
    <mergeCell ref="D34:D35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E6:E7"/>
    <mergeCell ref="F6:F7"/>
    <mergeCell ref="G6:G7"/>
    <mergeCell ref="A4:A5"/>
    <mergeCell ref="B4:B5"/>
    <mergeCell ref="E4:F5"/>
    <mergeCell ref="A6:A7"/>
    <mergeCell ref="B6:B7"/>
    <mergeCell ref="C6:C7"/>
    <mergeCell ref="D6:D7"/>
    <mergeCell ref="G3:H3"/>
    <mergeCell ref="C4:C5"/>
    <mergeCell ref="D4:D5"/>
    <mergeCell ref="A2:C2"/>
    <mergeCell ref="A3:C3"/>
    <mergeCell ref="G4:G5"/>
    <mergeCell ref="H4:H5"/>
    <mergeCell ref="D2:H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67"/>
  <sheetViews>
    <sheetView zoomScalePageLayoutView="0" workbookViewId="0" topLeftCell="A4">
      <selection activeCell="E6" sqref="E6:E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15">
      <c r="A1" s="227" t="str">
        <f>HYPERLINK('[2]реквизиты'!$A$2)</f>
        <v>Всероссийские соревнования среди студентов по самбо (женщины).</v>
      </c>
      <c r="B1" s="227"/>
      <c r="C1" s="227"/>
      <c r="D1" s="227"/>
      <c r="E1" s="227"/>
      <c r="F1" s="227"/>
      <c r="G1" s="227"/>
    </row>
    <row r="2" spans="1:7" ht="33.75" customHeight="1">
      <c r="A2" s="228" t="str">
        <f>HYPERLINK('[2]реквизиты'!$A$3)</f>
        <v>21-25 января 2013г.      г.Ярославль</v>
      </c>
      <c r="B2" s="228"/>
      <c r="C2" s="228"/>
      <c r="D2" s="228"/>
      <c r="E2" s="228"/>
      <c r="F2" s="228"/>
      <c r="G2" s="228"/>
    </row>
    <row r="3" spans="7:8" ht="27.75" customHeight="1">
      <c r="G3" s="229" t="s">
        <v>105</v>
      </c>
      <c r="H3" s="229"/>
    </row>
    <row r="4" spans="1:8" ht="12.75">
      <c r="A4" s="115" t="s">
        <v>12</v>
      </c>
      <c r="B4" s="115" t="s">
        <v>0</v>
      </c>
      <c r="C4" s="115" t="s">
        <v>1</v>
      </c>
      <c r="D4" s="115" t="s">
        <v>13</v>
      </c>
      <c r="E4" s="183" t="s">
        <v>106</v>
      </c>
      <c r="F4" s="201"/>
      <c r="G4" s="115" t="s">
        <v>14</v>
      </c>
      <c r="H4" s="115" t="s">
        <v>15</v>
      </c>
    </row>
    <row r="5" spans="1:8" ht="12.75">
      <c r="A5" s="116"/>
      <c r="B5" s="116"/>
      <c r="C5" s="116"/>
      <c r="D5" s="116"/>
      <c r="E5" s="184"/>
      <c r="F5" s="202"/>
      <c r="G5" s="116"/>
      <c r="H5" s="116"/>
    </row>
    <row r="6" spans="1:8" ht="12.75">
      <c r="A6" s="174"/>
      <c r="B6" s="203">
        <v>1</v>
      </c>
      <c r="C6" s="117" t="s">
        <v>27</v>
      </c>
      <c r="D6" s="204" t="s">
        <v>28</v>
      </c>
      <c r="E6" s="183" t="s">
        <v>29</v>
      </c>
      <c r="F6" s="201" t="s">
        <v>30</v>
      </c>
      <c r="G6" s="204"/>
      <c r="H6" s="117" t="s">
        <v>31</v>
      </c>
    </row>
    <row r="7" spans="1:8" ht="12.75">
      <c r="A7" s="175"/>
      <c r="B7" s="203"/>
      <c r="C7" s="118"/>
      <c r="D7" s="205"/>
      <c r="E7" s="184"/>
      <c r="F7" s="202"/>
      <c r="G7" s="208"/>
      <c r="H7" s="207"/>
    </row>
    <row r="8" spans="1:8" ht="12.75">
      <c r="A8" s="174"/>
      <c r="B8" s="203">
        <v>2</v>
      </c>
      <c r="C8" s="117" t="s">
        <v>32</v>
      </c>
      <c r="D8" s="206" t="s">
        <v>33</v>
      </c>
      <c r="E8" s="183" t="s">
        <v>34</v>
      </c>
      <c r="F8" s="201" t="s">
        <v>35</v>
      </c>
      <c r="G8" s="204"/>
      <c r="H8" s="117" t="s">
        <v>36</v>
      </c>
    </row>
    <row r="9" spans="1:8" ht="12.75">
      <c r="A9" s="175"/>
      <c r="B9" s="203"/>
      <c r="C9" s="118"/>
      <c r="D9" s="207"/>
      <c r="E9" s="184"/>
      <c r="F9" s="202"/>
      <c r="G9" s="208"/>
      <c r="H9" s="207"/>
    </row>
    <row r="10" spans="1:8" ht="12.75">
      <c r="A10" s="174"/>
      <c r="B10" s="203">
        <v>3</v>
      </c>
      <c r="C10" s="117" t="s">
        <v>37</v>
      </c>
      <c r="D10" s="206" t="s">
        <v>38</v>
      </c>
      <c r="E10" s="183" t="s">
        <v>39</v>
      </c>
      <c r="F10" s="201" t="s">
        <v>40</v>
      </c>
      <c r="G10" s="204" t="s">
        <v>41</v>
      </c>
      <c r="H10" s="117" t="s">
        <v>42</v>
      </c>
    </row>
    <row r="11" spans="1:8" ht="12.75">
      <c r="A11" s="175"/>
      <c r="B11" s="203"/>
      <c r="C11" s="118"/>
      <c r="D11" s="207"/>
      <c r="E11" s="184"/>
      <c r="F11" s="202"/>
      <c r="G11" s="208"/>
      <c r="H11" s="207"/>
    </row>
    <row r="12" spans="1:8" ht="12.75">
      <c r="A12" s="174"/>
      <c r="B12" s="203">
        <v>4</v>
      </c>
      <c r="C12" s="209" t="s">
        <v>43</v>
      </c>
      <c r="D12" s="185" t="s">
        <v>44</v>
      </c>
      <c r="E12" s="183" t="s">
        <v>45</v>
      </c>
      <c r="F12" s="201" t="s">
        <v>46</v>
      </c>
      <c r="G12" s="185"/>
      <c r="H12" s="209" t="s">
        <v>47</v>
      </c>
    </row>
    <row r="13" spans="1:8" ht="12.75">
      <c r="A13" s="175"/>
      <c r="B13" s="203"/>
      <c r="C13" s="210"/>
      <c r="D13" s="186"/>
      <c r="E13" s="184"/>
      <c r="F13" s="202"/>
      <c r="G13" s="186"/>
      <c r="H13" s="210"/>
    </row>
    <row r="14" spans="1:8" ht="12.75">
      <c r="A14" s="174"/>
      <c r="B14" s="203">
        <v>5</v>
      </c>
      <c r="C14" s="209" t="s">
        <v>48</v>
      </c>
      <c r="D14" s="185" t="s">
        <v>49</v>
      </c>
      <c r="E14" s="183" t="s">
        <v>50</v>
      </c>
      <c r="F14" s="201" t="s">
        <v>51</v>
      </c>
      <c r="G14" s="185"/>
      <c r="H14" s="209" t="s">
        <v>52</v>
      </c>
    </row>
    <row r="15" spans="1:8" ht="12.75">
      <c r="A15" s="175"/>
      <c r="B15" s="203"/>
      <c r="C15" s="210"/>
      <c r="D15" s="186"/>
      <c r="E15" s="184"/>
      <c r="F15" s="202"/>
      <c r="G15" s="186"/>
      <c r="H15" s="210"/>
    </row>
    <row r="16" spans="1:8" ht="12.75">
      <c r="A16" s="174"/>
      <c r="B16" s="211">
        <v>6</v>
      </c>
      <c r="C16" s="212" t="s">
        <v>53</v>
      </c>
      <c r="D16" s="214" t="s">
        <v>54</v>
      </c>
      <c r="E16" s="183" t="s">
        <v>55</v>
      </c>
      <c r="F16" s="216" t="s">
        <v>56</v>
      </c>
      <c r="G16" s="214"/>
      <c r="H16" s="117" t="s">
        <v>57</v>
      </c>
    </row>
    <row r="17" spans="1:8" ht="12.75">
      <c r="A17" s="175"/>
      <c r="B17" s="211"/>
      <c r="C17" s="213"/>
      <c r="D17" s="215"/>
      <c r="E17" s="184"/>
      <c r="F17" s="217"/>
      <c r="G17" s="215"/>
      <c r="H17" s="207"/>
    </row>
    <row r="18" spans="1:8" ht="12.75">
      <c r="A18" s="174"/>
      <c r="B18" s="203">
        <v>7</v>
      </c>
      <c r="C18" s="117" t="s">
        <v>58</v>
      </c>
      <c r="D18" s="206" t="s">
        <v>59</v>
      </c>
      <c r="E18" s="183" t="s">
        <v>60</v>
      </c>
      <c r="F18" s="201" t="s">
        <v>35</v>
      </c>
      <c r="G18" s="204" t="s">
        <v>61</v>
      </c>
      <c r="H18" s="117" t="s">
        <v>62</v>
      </c>
    </row>
    <row r="19" spans="1:8" ht="12.75">
      <c r="A19" s="175"/>
      <c r="B19" s="203"/>
      <c r="C19" s="118"/>
      <c r="D19" s="207"/>
      <c r="E19" s="184"/>
      <c r="F19" s="202"/>
      <c r="G19" s="208"/>
      <c r="H19" s="207"/>
    </row>
    <row r="20" spans="1:8" ht="12.75">
      <c r="A20" s="174"/>
      <c r="B20" s="203">
        <v>8</v>
      </c>
      <c r="C20" s="117" t="s">
        <v>63</v>
      </c>
      <c r="D20" s="206" t="s">
        <v>64</v>
      </c>
      <c r="E20" s="183" t="s">
        <v>34</v>
      </c>
      <c r="F20" s="201" t="s">
        <v>35</v>
      </c>
      <c r="G20" s="204"/>
      <c r="H20" s="117" t="s">
        <v>65</v>
      </c>
    </row>
    <row r="21" spans="1:8" ht="12.75">
      <c r="A21" s="175"/>
      <c r="B21" s="203"/>
      <c r="C21" s="118"/>
      <c r="D21" s="207"/>
      <c r="E21" s="184"/>
      <c r="F21" s="202"/>
      <c r="G21" s="208"/>
      <c r="H21" s="207"/>
    </row>
    <row r="22" spans="1:8" ht="12.75">
      <c r="A22" s="174"/>
      <c r="B22" s="203">
        <v>9</v>
      </c>
      <c r="C22" s="209" t="s">
        <v>66</v>
      </c>
      <c r="D22" s="185" t="s">
        <v>67</v>
      </c>
      <c r="E22" s="183" t="s">
        <v>68</v>
      </c>
      <c r="F22" s="201" t="s">
        <v>69</v>
      </c>
      <c r="G22" s="185"/>
      <c r="H22" s="209" t="s">
        <v>70</v>
      </c>
    </row>
    <row r="23" spans="1:8" ht="12.75">
      <c r="A23" s="175"/>
      <c r="B23" s="203"/>
      <c r="C23" s="210"/>
      <c r="D23" s="186"/>
      <c r="E23" s="184"/>
      <c r="F23" s="202"/>
      <c r="G23" s="186"/>
      <c r="H23" s="210"/>
    </row>
    <row r="24" spans="1:8" ht="12.75">
      <c r="A24" s="174"/>
      <c r="B24" s="203">
        <v>10</v>
      </c>
      <c r="C24" s="117" t="s">
        <v>71</v>
      </c>
      <c r="D24" s="206" t="s">
        <v>72</v>
      </c>
      <c r="E24" s="183" t="s">
        <v>73</v>
      </c>
      <c r="F24" s="201" t="s">
        <v>74</v>
      </c>
      <c r="G24" s="204"/>
      <c r="H24" s="117" t="s">
        <v>75</v>
      </c>
    </row>
    <row r="25" spans="1:8" ht="12.75">
      <c r="A25" s="175"/>
      <c r="B25" s="203"/>
      <c r="C25" s="118"/>
      <c r="D25" s="207"/>
      <c r="E25" s="184"/>
      <c r="F25" s="202"/>
      <c r="G25" s="208"/>
      <c r="H25" s="207"/>
    </row>
    <row r="26" spans="1:8" ht="12.75">
      <c r="A26" s="174"/>
      <c r="B26" s="211">
        <v>11</v>
      </c>
      <c r="C26" s="212" t="s">
        <v>76</v>
      </c>
      <c r="D26" s="218" t="s">
        <v>77</v>
      </c>
      <c r="E26" s="183" t="s">
        <v>78</v>
      </c>
      <c r="F26" s="216" t="s">
        <v>35</v>
      </c>
      <c r="G26" s="214"/>
      <c r="H26" s="117" t="s">
        <v>79</v>
      </c>
    </row>
    <row r="27" spans="1:8" ht="12.75">
      <c r="A27" s="175"/>
      <c r="B27" s="211"/>
      <c r="C27" s="213"/>
      <c r="D27" s="215"/>
      <c r="E27" s="184"/>
      <c r="F27" s="217"/>
      <c r="G27" s="215"/>
      <c r="H27" s="207"/>
    </row>
    <row r="28" spans="1:8" ht="12.75">
      <c r="A28" s="219"/>
      <c r="B28" s="203">
        <v>12</v>
      </c>
      <c r="C28" s="209" t="s">
        <v>80</v>
      </c>
      <c r="D28" s="185" t="s">
        <v>81</v>
      </c>
      <c r="E28" s="183" t="s">
        <v>82</v>
      </c>
      <c r="F28" s="223" t="s">
        <v>83</v>
      </c>
      <c r="G28" s="185" t="s">
        <v>84</v>
      </c>
      <c r="H28" s="209" t="s">
        <v>85</v>
      </c>
    </row>
    <row r="29" spans="1:8" ht="12.75">
      <c r="A29" s="220"/>
      <c r="B29" s="203"/>
      <c r="C29" s="210"/>
      <c r="D29" s="221"/>
      <c r="E29" s="222"/>
      <c r="F29" s="224"/>
      <c r="G29" s="186"/>
      <c r="H29" s="210"/>
    </row>
    <row r="30" spans="1:8" ht="12.75">
      <c r="A30" s="219"/>
      <c r="B30" s="203">
        <v>13</v>
      </c>
      <c r="C30" s="117" t="s">
        <v>86</v>
      </c>
      <c r="D30" s="206" t="s">
        <v>87</v>
      </c>
      <c r="E30" s="183" t="s">
        <v>88</v>
      </c>
      <c r="F30" s="201" t="s">
        <v>89</v>
      </c>
      <c r="G30" s="204"/>
      <c r="H30" s="117" t="s">
        <v>90</v>
      </c>
    </row>
    <row r="31" spans="1:8" ht="12.75">
      <c r="A31" s="220"/>
      <c r="B31" s="203"/>
      <c r="C31" s="118"/>
      <c r="D31" s="207"/>
      <c r="E31" s="184"/>
      <c r="F31" s="202"/>
      <c r="G31" s="208"/>
      <c r="H31" s="207"/>
    </row>
    <row r="32" spans="1:8" ht="12.75">
      <c r="A32" s="219"/>
      <c r="B32" s="203">
        <v>14</v>
      </c>
      <c r="C32" s="117" t="s">
        <v>91</v>
      </c>
      <c r="D32" s="206" t="s">
        <v>92</v>
      </c>
      <c r="E32" s="183" t="s">
        <v>93</v>
      </c>
      <c r="F32" s="201" t="s">
        <v>94</v>
      </c>
      <c r="G32" s="204"/>
      <c r="H32" s="117" t="s">
        <v>95</v>
      </c>
    </row>
    <row r="33" spans="1:8" ht="12.75">
      <c r="A33" s="220"/>
      <c r="B33" s="203"/>
      <c r="C33" s="118"/>
      <c r="D33" s="207"/>
      <c r="E33" s="184"/>
      <c r="F33" s="202"/>
      <c r="G33" s="208"/>
      <c r="H33" s="207"/>
    </row>
    <row r="34" spans="1:8" ht="12.75">
      <c r="A34" s="219"/>
      <c r="B34" s="211">
        <v>15</v>
      </c>
      <c r="C34" s="209" t="s">
        <v>96</v>
      </c>
      <c r="D34" s="185" t="s">
        <v>97</v>
      </c>
      <c r="E34" s="183" t="s">
        <v>98</v>
      </c>
      <c r="F34" s="201" t="s">
        <v>99</v>
      </c>
      <c r="G34" s="185"/>
      <c r="H34" s="209" t="s">
        <v>100</v>
      </c>
    </row>
    <row r="35" spans="1:8" ht="12.75">
      <c r="A35" s="220"/>
      <c r="B35" s="211"/>
      <c r="C35" s="210"/>
      <c r="D35" s="186"/>
      <c r="E35" s="184"/>
      <c r="F35" s="202"/>
      <c r="G35" s="186"/>
      <c r="H35" s="210"/>
    </row>
    <row r="36" spans="1:8" ht="12.75">
      <c r="A36" s="219"/>
      <c r="B36" s="203">
        <v>16</v>
      </c>
      <c r="C36" s="209" t="s">
        <v>101</v>
      </c>
      <c r="D36" s="185" t="s">
        <v>102</v>
      </c>
      <c r="E36" s="183" t="s">
        <v>103</v>
      </c>
      <c r="F36" s="201" t="s">
        <v>35</v>
      </c>
      <c r="G36" s="185"/>
      <c r="H36" s="209" t="s">
        <v>104</v>
      </c>
    </row>
    <row r="37" spans="1:8" ht="12.75">
      <c r="A37" s="220"/>
      <c r="B37" s="203"/>
      <c r="C37" s="210"/>
      <c r="D37" s="186"/>
      <c r="E37" s="184"/>
      <c r="F37" s="202"/>
      <c r="G37" s="186"/>
      <c r="H37" s="210"/>
    </row>
    <row r="38" spans="1:8" ht="12.75">
      <c r="A38" s="225"/>
      <c r="B38" s="225"/>
      <c r="C38" s="225"/>
      <c r="D38" s="225"/>
      <c r="E38" s="225"/>
      <c r="F38" s="225"/>
      <c r="G38" s="226"/>
      <c r="H38" s="1"/>
    </row>
    <row r="39" spans="1:8" ht="12.75">
      <c r="A39" s="225"/>
      <c r="B39" s="225"/>
      <c r="C39" s="225"/>
      <c r="D39" s="225"/>
      <c r="E39" s="225"/>
      <c r="F39" s="225"/>
      <c r="G39" s="226"/>
      <c r="H39" s="1"/>
    </row>
    <row r="40" spans="1:8" ht="12.75">
      <c r="A40" s="109"/>
      <c r="B40" s="109"/>
      <c r="C40" s="109"/>
      <c r="D40" s="109"/>
      <c r="E40" s="109"/>
      <c r="F40" s="109"/>
      <c r="G40" s="110"/>
      <c r="H40" s="1"/>
    </row>
    <row r="41" spans="1:8" ht="12.75">
      <c r="A41" s="225"/>
      <c r="B41" s="225"/>
      <c r="C41" s="225"/>
      <c r="D41" s="225"/>
      <c r="E41" s="225"/>
      <c r="F41" s="225"/>
      <c r="G41" s="225"/>
      <c r="H41" s="1"/>
    </row>
    <row r="42" spans="1:8" ht="12.75">
      <c r="A42" s="225"/>
      <c r="B42" s="225"/>
      <c r="C42" s="225"/>
      <c r="D42" s="225"/>
      <c r="E42" s="225"/>
      <c r="F42" s="225"/>
      <c r="G42" s="225"/>
      <c r="H42" s="1"/>
    </row>
    <row r="43" spans="1:8" ht="12.75">
      <c r="A43" s="225"/>
      <c r="B43" s="225"/>
      <c r="C43" s="225"/>
      <c r="D43" s="225"/>
      <c r="E43" s="225"/>
      <c r="F43" s="225"/>
      <c r="G43" s="226"/>
      <c r="H43" s="1"/>
    </row>
    <row r="44" spans="1:8" ht="12.75">
      <c r="A44" s="225"/>
      <c r="B44" s="225"/>
      <c r="C44" s="225"/>
      <c r="D44" s="225"/>
      <c r="E44" s="225"/>
      <c r="F44" s="225"/>
      <c r="G44" s="226"/>
      <c r="H44" s="1"/>
    </row>
    <row r="45" spans="1:8" ht="12.75">
      <c r="A45" s="225"/>
      <c r="B45" s="225"/>
      <c r="C45" s="225"/>
      <c r="D45" s="225"/>
      <c r="E45" s="225"/>
      <c r="F45" s="225"/>
      <c r="G45" s="225"/>
      <c r="H45" s="1"/>
    </row>
    <row r="46" spans="1:8" ht="12.75">
      <c r="A46" s="225"/>
      <c r="B46" s="225"/>
      <c r="C46" s="225"/>
      <c r="D46" s="225"/>
      <c r="E46" s="225"/>
      <c r="F46" s="225"/>
      <c r="G46" s="225"/>
      <c r="H46" s="1"/>
    </row>
    <row r="47" spans="1:8" ht="12.75">
      <c r="A47" s="225"/>
      <c r="B47" s="225"/>
      <c r="C47" s="225"/>
      <c r="D47" s="225"/>
      <c r="E47" s="225"/>
      <c r="F47" s="225"/>
      <c r="G47" s="226"/>
      <c r="H47" s="1"/>
    </row>
    <row r="48" spans="1:8" ht="12.75">
      <c r="A48" s="225"/>
      <c r="B48" s="225"/>
      <c r="C48" s="225"/>
      <c r="D48" s="225"/>
      <c r="E48" s="225"/>
      <c r="F48" s="225"/>
      <c r="G48" s="226"/>
      <c r="H48" s="1"/>
    </row>
    <row r="49" spans="1:8" ht="12.75">
      <c r="A49" s="225"/>
      <c r="B49" s="225"/>
      <c r="C49" s="225"/>
      <c r="D49" s="225"/>
      <c r="E49" s="225"/>
      <c r="F49" s="225"/>
      <c r="G49" s="225"/>
      <c r="H49" s="1"/>
    </row>
    <row r="50" spans="1:8" ht="12.75">
      <c r="A50" s="225"/>
      <c r="B50" s="225"/>
      <c r="C50" s="225"/>
      <c r="D50" s="225"/>
      <c r="E50" s="225"/>
      <c r="F50" s="225"/>
      <c r="G50" s="225"/>
      <c r="H50" s="1"/>
    </row>
    <row r="51" spans="1:8" ht="12.75">
      <c r="A51" s="225"/>
      <c r="B51" s="225"/>
      <c r="C51" s="225"/>
      <c r="D51" s="225"/>
      <c r="E51" s="225"/>
      <c r="F51" s="225"/>
      <c r="G51" s="226"/>
      <c r="H51" s="1"/>
    </row>
    <row r="52" spans="1:8" ht="12.75">
      <c r="A52" s="225"/>
      <c r="B52" s="225"/>
      <c r="C52" s="225"/>
      <c r="D52" s="225"/>
      <c r="E52" s="225"/>
      <c r="F52" s="225"/>
      <c r="G52" s="226"/>
      <c r="H52" s="1"/>
    </row>
    <row r="53" spans="1:8" ht="12.75">
      <c r="A53" s="225"/>
      <c r="B53" s="225"/>
      <c r="C53" s="225"/>
      <c r="D53" s="225"/>
      <c r="E53" s="225"/>
      <c r="F53" s="225"/>
      <c r="G53" s="225"/>
      <c r="H53" s="1"/>
    </row>
    <row r="54" spans="1:8" ht="12.75">
      <c r="A54" s="225"/>
      <c r="B54" s="225"/>
      <c r="C54" s="225"/>
      <c r="D54" s="225"/>
      <c r="E54" s="225"/>
      <c r="F54" s="225"/>
      <c r="G54" s="225"/>
      <c r="H54" s="1"/>
    </row>
    <row r="55" spans="1:8" ht="12.75">
      <c r="A55" s="225"/>
      <c r="B55" s="225"/>
      <c r="C55" s="225"/>
      <c r="D55" s="225"/>
      <c r="E55" s="225"/>
      <c r="F55" s="225"/>
      <c r="G55" s="226"/>
      <c r="H55" s="1"/>
    </row>
    <row r="56" spans="1:8" ht="12.75">
      <c r="A56" s="225"/>
      <c r="B56" s="225"/>
      <c r="C56" s="225"/>
      <c r="D56" s="225"/>
      <c r="E56" s="225"/>
      <c r="F56" s="225"/>
      <c r="G56" s="226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</sheetData>
  <sheetProtection/>
  <mergeCells count="201">
    <mergeCell ref="G38:G39"/>
    <mergeCell ref="H36:H37"/>
    <mergeCell ref="F36:F37"/>
    <mergeCell ref="A38:A39"/>
    <mergeCell ref="B38:B39"/>
    <mergeCell ref="C38:C39"/>
    <mergeCell ref="D38:D39"/>
    <mergeCell ref="E38:E39"/>
    <mergeCell ref="F38:F39"/>
    <mergeCell ref="C36:C37"/>
    <mergeCell ref="H28:H29"/>
    <mergeCell ref="H30:H31"/>
    <mergeCell ref="G32:G33"/>
    <mergeCell ref="H32:H33"/>
    <mergeCell ref="E34:E35"/>
    <mergeCell ref="F34:F35"/>
    <mergeCell ref="G34:G35"/>
    <mergeCell ref="H34:H35"/>
    <mergeCell ref="H16:H17"/>
    <mergeCell ref="H18:H19"/>
    <mergeCell ref="H20:H21"/>
    <mergeCell ref="H22:H23"/>
    <mergeCell ref="H24:H25"/>
    <mergeCell ref="H26:H27"/>
    <mergeCell ref="F6:F7"/>
    <mergeCell ref="G6:G7"/>
    <mergeCell ref="H8:H9"/>
    <mergeCell ref="H10:H11"/>
    <mergeCell ref="H12:H13"/>
    <mergeCell ref="H14:H15"/>
    <mergeCell ref="E53:E54"/>
    <mergeCell ref="F53:F54"/>
    <mergeCell ref="G53:G54"/>
    <mergeCell ref="A51:A52"/>
    <mergeCell ref="G3:H3"/>
    <mergeCell ref="E4:F5"/>
    <mergeCell ref="H4:H5"/>
    <mergeCell ref="H6:H7"/>
    <mergeCell ref="G4:G5"/>
    <mergeCell ref="E6:E7"/>
    <mergeCell ref="F51:F52"/>
    <mergeCell ref="G51:G52"/>
    <mergeCell ref="A53:A54"/>
    <mergeCell ref="B53:B54"/>
    <mergeCell ref="A2:G2"/>
    <mergeCell ref="E55:E56"/>
    <mergeCell ref="F55:F56"/>
    <mergeCell ref="G55:G56"/>
    <mergeCell ref="C53:C54"/>
    <mergeCell ref="D53:D54"/>
    <mergeCell ref="F49:F50"/>
    <mergeCell ref="G49:G50"/>
    <mergeCell ref="C49:C50"/>
    <mergeCell ref="D49:D50"/>
    <mergeCell ref="A1:G1"/>
    <mergeCell ref="A55:A56"/>
    <mergeCell ref="B55:B56"/>
    <mergeCell ref="C55:C56"/>
    <mergeCell ref="D55:D56"/>
    <mergeCell ref="E51:E52"/>
    <mergeCell ref="A47:A48"/>
    <mergeCell ref="B47:B48"/>
    <mergeCell ref="A49:A50"/>
    <mergeCell ref="B49:B50"/>
    <mergeCell ref="G47:G48"/>
    <mergeCell ref="B51:B52"/>
    <mergeCell ref="C51:C52"/>
    <mergeCell ref="D51:D52"/>
    <mergeCell ref="E47:E48"/>
    <mergeCell ref="E49:E50"/>
    <mergeCell ref="F47:F48"/>
    <mergeCell ref="C47:C48"/>
    <mergeCell ref="E43:E44"/>
    <mergeCell ref="F43:F44"/>
    <mergeCell ref="C43:C44"/>
    <mergeCell ref="D43:D44"/>
    <mergeCell ref="D47:D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41:G42"/>
    <mergeCell ref="A34:A35"/>
    <mergeCell ref="B34:B35"/>
    <mergeCell ref="C34:C35"/>
    <mergeCell ref="D34:D35"/>
    <mergeCell ref="G36:G37"/>
    <mergeCell ref="A36:A37"/>
    <mergeCell ref="B36:B37"/>
    <mergeCell ref="A41:A42"/>
    <mergeCell ref="B41:B42"/>
    <mergeCell ref="A32:A33"/>
    <mergeCell ref="B32:B33"/>
    <mergeCell ref="C32:C33"/>
    <mergeCell ref="D32:D33"/>
    <mergeCell ref="E41:E42"/>
    <mergeCell ref="F41:F42"/>
    <mergeCell ref="C41:C42"/>
    <mergeCell ref="D41:D42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C6:C7"/>
    <mergeCell ref="D6:D7"/>
    <mergeCell ref="A8:A9"/>
    <mergeCell ref="B8:B9"/>
    <mergeCell ref="C8:C9"/>
    <mergeCell ref="D8:D9"/>
    <mergeCell ref="D36:D37"/>
    <mergeCell ref="E36:E37"/>
    <mergeCell ref="E32:E33"/>
    <mergeCell ref="F32:F33"/>
    <mergeCell ref="A4:A5"/>
    <mergeCell ref="B4:B5"/>
    <mergeCell ref="C4:C5"/>
    <mergeCell ref="D4:D5"/>
    <mergeCell ref="A6:A7"/>
    <mergeCell ref="B6:B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2013-01-23T16:11:39Z</cp:lastPrinted>
  <dcterms:created xsi:type="dcterms:W3CDTF">1996-10-08T23:32:33Z</dcterms:created>
  <dcterms:modified xsi:type="dcterms:W3CDTF">2013-01-25T10:22:13Z</dcterms:modified>
  <cp:category/>
  <cp:version/>
  <cp:contentType/>
  <cp:contentStatus/>
</cp:coreProperties>
</file>