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3" activeTab="1"/>
  </bookViews>
  <sheets>
    <sheet name="Итоговый" sheetId="1" r:id="rId1"/>
    <sheet name="пр.взв." sheetId="2" r:id="rId2"/>
    <sheet name="пр.хода Б" sheetId="3" r:id="rId3"/>
    <sheet name="пр.хода А" sheetId="4" r:id="rId4"/>
  </sheets>
  <externalReferences>
    <externalReference r:id="rId7"/>
  </externalReferences>
  <definedNames>
    <definedName name="_xlnm.Print_Area" localSheetId="3">'пр.хода А'!$A$1:$R$69</definedName>
    <definedName name="_xlnm.Print_Area" localSheetId="2">'пр.хода Б'!$A$1:$R$70</definedName>
  </definedNames>
  <calcPr fullCalcOnLoad="1"/>
</workbook>
</file>

<file path=xl/sharedStrings.xml><?xml version="1.0" encoding="utf-8"?>
<sst xmlns="http://schemas.openxmlformats.org/spreadsheetml/2006/main" count="150" uniqueCount="126">
  <si>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</si>
  <si>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</si>
  <si>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</si>
  <si>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</si>
  <si>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</si>
  <si>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</si>
  <si>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</si>
  <si>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</si>
  <si>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</si>
  <si>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</si>
  <si>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</si>
  <si>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</si>
  <si>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</si>
  <si>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</si>
  <si>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</si>
  <si>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</si>
  <si>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</si>
  <si>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</si>
  <si>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</si>
  <si>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</si>
  <si>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</si>
  <si>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</si>
  <si>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</si>
  <si>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</si>
  <si>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</si>
  <si>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</si>
  <si>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</si>
  <si>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</si>
  <si>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</si>
  <si>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</si>
  <si>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</si>
  <si>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</si>
  <si>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</si>
  <si>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</si>
  <si>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</si>
  <si>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</si>
  <si>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</si>
  <si>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</si>
  <si>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</si>
  <si>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</si>
  <si>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</si>
  <si>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 место</t>
  </si>
  <si>
    <t>7-8</t>
  </si>
  <si>
    <t>Котельников Максим Александрович</t>
  </si>
  <si>
    <t>Воронеж, УФСИН</t>
  </si>
  <si>
    <t>Селютин Андрей Иванович</t>
  </si>
  <si>
    <t>Кондрашов Василий Александрович</t>
  </si>
  <si>
    <t>Липецк, УФСИН</t>
  </si>
  <si>
    <t>Сенди Валерий Владимирович</t>
  </si>
  <si>
    <t>Рес. Тыва, ФСИН</t>
  </si>
  <si>
    <t>Полехин Денис Владимирович</t>
  </si>
  <si>
    <t>1990,мс</t>
  </si>
  <si>
    <t>Тула, УФСИН</t>
  </si>
  <si>
    <t>Васильев Ленар Мансурович</t>
  </si>
  <si>
    <t>Рес. Татарстан, УФСИН</t>
  </si>
  <si>
    <t>Одинцов Сергей Юрьевич</t>
  </si>
  <si>
    <t>Кострома, УФСИН</t>
  </si>
  <si>
    <t>Дудин Захар Андреевич</t>
  </si>
  <si>
    <t>Дерябин Денис Юрьевич</t>
  </si>
  <si>
    <t>1985, 1</t>
  </si>
  <si>
    <t>Челябинск, ГУФСИН</t>
  </si>
  <si>
    <t xml:space="preserve">Тутик Вячеслав Анатольевич </t>
  </si>
  <si>
    <t>1981, МСМК</t>
  </si>
  <si>
    <t>Агержаноков Мурат Русланович</t>
  </si>
  <si>
    <t>1982, 1</t>
  </si>
  <si>
    <t>Респ. Адыгея, УФСИН</t>
  </si>
  <si>
    <t>1993, 1</t>
  </si>
  <si>
    <t>Пермский институт ФСИН России</t>
  </si>
  <si>
    <t>Малов Евгений Сергеевич</t>
  </si>
  <si>
    <t>1984, МС</t>
  </si>
  <si>
    <t>Респ. Чувашия УФСИН</t>
  </si>
  <si>
    <t>Якобюк Максим Сергеевич</t>
  </si>
  <si>
    <t>1980, КМС</t>
  </si>
  <si>
    <t>Омск, УФСИН</t>
  </si>
  <si>
    <t>1986,1</t>
  </si>
  <si>
    <t>Кемерово, ГУФСИН</t>
  </si>
  <si>
    <t>Абаев Давид Викторович</t>
  </si>
  <si>
    <t>1991,мс</t>
  </si>
  <si>
    <t>Самарский юридический институт</t>
  </si>
  <si>
    <t>Довтукаев Сулим Магомедович</t>
  </si>
  <si>
    <t>1993,мс</t>
  </si>
  <si>
    <t>Перепелкин Анатолий Петрович</t>
  </si>
  <si>
    <t>1984,1</t>
  </si>
  <si>
    <t>Пермский Край, ФСИН</t>
  </si>
  <si>
    <t>Краев Артем Олегович</t>
  </si>
  <si>
    <t>1989,1</t>
  </si>
  <si>
    <t>Архангельск, УФСИН</t>
  </si>
  <si>
    <t>Дьяконов Иван Викторович</t>
  </si>
  <si>
    <t>1986,мс</t>
  </si>
  <si>
    <t>Владимирский юридический институт</t>
  </si>
  <si>
    <t>Ратько Константин Станиславович</t>
  </si>
  <si>
    <t>1985,мсмк</t>
  </si>
  <si>
    <t>Жильников Андрей Сергеевич</t>
  </si>
  <si>
    <t>1981,1</t>
  </si>
  <si>
    <t>Ростов, ГУФСИН</t>
  </si>
  <si>
    <t>Шпагин Тарас Сергеевич</t>
  </si>
  <si>
    <t>1987,1</t>
  </si>
  <si>
    <t>Якутск, ФСИН</t>
  </si>
  <si>
    <t>Калугин Сергей Антаольевич</t>
  </si>
  <si>
    <t>1983,1</t>
  </si>
  <si>
    <t>Курск, УФСИН</t>
  </si>
  <si>
    <t>Кустов Александр Евгеньевич</t>
  </si>
  <si>
    <t>Рязань, УФСИН</t>
  </si>
  <si>
    <t>Аракелян Геврг Максимович</t>
  </si>
  <si>
    <t>Рязань, АПУ ФСИН</t>
  </si>
  <si>
    <t>Санджиев Баатр Викторович</t>
  </si>
  <si>
    <t>1980,1</t>
  </si>
  <si>
    <t>Рес. Калмыкия, УФСИН</t>
  </si>
  <si>
    <t>Куликов Александр Сергеевич</t>
  </si>
  <si>
    <t>1979,мс</t>
  </si>
  <si>
    <t>Свердловск, ГУФСИН</t>
  </si>
  <si>
    <t>Ширшов Егор Владиирович</t>
  </si>
  <si>
    <t>1992,кмс</t>
  </si>
  <si>
    <t>Нижний Новгород, ГУФСИН</t>
  </si>
  <si>
    <t>Кузнецов Владимир Николаевич</t>
  </si>
  <si>
    <t>Рес. Удмуртия, УФСИН</t>
  </si>
  <si>
    <t>Кувардин Владимир Викторвич</t>
  </si>
  <si>
    <t>1981,кмс</t>
  </si>
  <si>
    <t>Саратов, УФСИН</t>
  </si>
  <si>
    <t>Вахрушев Павел Сергеевич</t>
  </si>
  <si>
    <t>Киров, УФСИН</t>
  </si>
  <si>
    <t>Машкин Виктор Александрович</t>
  </si>
  <si>
    <t>1984,мс</t>
  </si>
  <si>
    <t>в.к.   Кг +100</t>
  </si>
  <si>
    <t>Дидрих-Мирошник Александр Александрович</t>
  </si>
  <si>
    <t>Минин Алексей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</si>
</sst>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NumberFormat="1" applyFont="1" applyAlignment="1">
      <alignment vertical="center" wrapText="1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0" fillId="0" borderId="0" xfId="15" applyFont="1" applyAlignment="1">
      <alignment vertical="center" wrapText="1"/>
    </xf>
    <xf numFmtId="0" fontId="0" fillId="0" borderId="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9" xfId="15" applyFont="1" applyFill="1" applyBorder="1" applyAlignment="1" applyProtection="1">
      <alignment horizontal="center" vertical="center" wrapText="1"/>
      <protection/>
    </xf>
    <xf numFmtId="0" fontId="7" fillId="0" borderId="9" xfId="15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23" xfId="15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1" xfId="15" applyFont="1" applyFill="1" applyBorder="1" applyAlignment="1" applyProtection="1">
      <alignment horizontal="center" vertical="center" wrapText="1"/>
      <protection/>
    </xf>
    <xf numFmtId="0" fontId="15" fillId="2" borderId="32" xfId="15" applyFont="1" applyFill="1" applyBorder="1" applyAlignment="1" applyProtection="1">
      <alignment horizontal="center" vertical="center" wrapText="1"/>
      <protection/>
    </xf>
    <xf numFmtId="0" fontId="15" fillId="2" borderId="33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15" fillId="0" borderId="31" xfId="15" applyFont="1" applyBorder="1" applyAlignment="1" applyProtection="1">
      <alignment horizontal="center" vertical="center" wrapText="1"/>
      <protection/>
    </xf>
    <xf numFmtId="0" fontId="15" fillId="0" borderId="32" xfId="15" applyFont="1" applyBorder="1" applyAlignment="1" applyProtection="1">
      <alignment horizontal="center" vertical="center" wrapText="1"/>
      <protection/>
    </xf>
    <xf numFmtId="0" fontId="15" fillId="0" borderId="33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/>
    </xf>
    <xf numFmtId="14" fontId="7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7" fillId="0" borderId="36" xfId="0" applyNumberFormat="1" applyFont="1" applyBorder="1" applyAlignment="1">
      <alignment vertical="center" wrapText="1"/>
    </xf>
    <xf numFmtId="0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2" borderId="31" xfId="15" applyNumberFormat="1" applyFont="1" applyFill="1" applyBorder="1" applyAlignment="1">
      <alignment horizontal="center" vertical="center" wrapText="1"/>
    </xf>
    <xf numFmtId="0" fontId="19" fillId="2" borderId="32" xfId="15" applyNumberFormat="1" applyFont="1" applyFill="1" applyBorder="1" applyAlignment="1">
      <alignment horizontal="center" vertical="center" wrapText="1"/>
    </xf>
    <xf numFmtId="0" fontId="19" fillId="2" borderId="33" xfId="15" applyNumberFormat="1" applyFont="1" applyFill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25" fillId="0" borderId="43" xfId="15" applyNumberFormat="1" applyFont="1" applyBorder="1" applyAlignment="1">
      <alignment horizontal="left" vertical="center" wrapText="1"/>
    </xf>
    <xf numFmtId="0" fontId="25" fillId="0" borderId="3" xfId="15" applyNumberFormat="1" applyFont="1" applyBorder="1" applyAlignment="1">
      <alignment horizontal="left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7" fillId="0" borderId="1" xfId="15" applyNumberFormat="1" applyFont="1" applyBorder="1" applyAlignment="1">
      <alignment horizontal="left" vertical="center" wrapText="1"/>
    </xf>
    <xf numFmtId="0" fontId="7" fillId="0" borderId="45" xfId="15" applyNumberFormat="1" applyFont="1" applyBorder="1" applyAlignment="1">
      <alignment horizontal="left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59" xfId="0" applyNumberFormat="1" applyFont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 wrapText="1"/>
    </xf>
    <xf numFmtId="0" fontId="12" fillId="0" borderId="61" xfId="0" applyNumberFormat="1" applyFont="1" applyBorder="1" applyAlignment="1">
      <alignment horizontal="center" vertical="center" wrapText="1"/>
    </xf>
    <xf numFmtId="0" fontId="12" fillId="0" borderId="62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46" xfId="15" applyNumberFormat="1" applyFont="1" applyFill="1" applyBorder="1" applyAlignment="1">
      <alignment horizontal="center" vertical="center" wrapText="1"/>
    </xf>
    <xf numFmtId="0" fontId="7" fillId="0" borderId="29" xfId="15" applyNumberFormat="1" applyFont="1" applyBorder="1" applyAlignment="1">
      <alignment horizontal="left" vertical="center" wrapText="1"/>
    </xf>
    <xf numFmtId="0" fontId="25" fillId="0" borderId="45" xfId="15" applyNumberFormat="1" applyFont="1" applyBorder="1" applyAlignment="1">
      <alignment horizontal="left" vertical="center" wrapText="1"/>
    </xf>
    <xf numFmtId="0" fontId="25" fillId="0" borderId="16" xfId="0" applyNumberFormat="1" applyFont="1" applyBorder="1" applyAlignment="1">
      <alignment horizontal="left" vertical="center" wrapText="1"/>
    </xf>
    <xf numFmtId="0" fontId="25" fillId="0" borderId="16" xfId="15" applyNumberFormat="1" applyFont="1" applyBorder="1" applyAlignment="1">
      <alignment horizontal="left" vertical="center" wrapText="1"/>
    </xf>
    <xf numFmtId="0" fontId="25" fillId="0" borderId="65" xfId="0" applyNumberFormat="1" applyFont="1" applyBorder="1" applyAlignment="1">
      <alignment horizontal="left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1</xdr:col>
      <xdr:colOff>352425</xdr:colOff>
      <xdr:row>1</xdr:row>
      <xdr:rowOff>552450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территориальных органов и образовательных учреждений ФСИН России по борьбе самбо</v>
          </cell>
        </row>
        <row r="3">
          <cell r="A3" t="str">
            <v>3 - 5 декабря 2012 г.Владимир</v>
          </cell>
        </row>
        <row r="6">
          <cell r="A6" t="str">
            <v>Гл. судья, судья МК</v>
          </cell>
        </row>
        <row r="7">
          <cell r="G7" t="str">
            <v>Стахеев И.Р.</v>
          </cell>
        </row>
        <row r="8">
          <cell r="A8" t="str">
            <v>Гл. секретарь, судья МК</v>
          </cell>
          <cell r="G8" t="str">
            <v>Гороховец</v>
          </cell>
        </row>
        <row r="9">
          <cell r="G9" t="str">
            <v>Доронкин Н.И.</v>
          </cell>
        </row>
        <row r="10">
          <cell r="G10" t="str">
            <v>Владимир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view="pageBreakPreview" zoomScale="60" workbookViewId="0" topLeftCell="A1">
      <selection activeCell="H36" sqref="H36:H3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2:8" ht="44.25" customHeight="1" thickBot="1">
      <c r="B2" s="130" t="s">
        <v>15</v>
      </c>
      <c r="C2" s="130"/>
      <c r="D2" s="133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34"/>
      <c r="F2" s="134"/>
      <c r="G2" s="134"/>
      <c r="H2" s="135"/>
    </row>
    <row r="3" spans="2:7" ht="15" customHeight="1" thickBot="1">
      <c r="B3" s="139" t="str">
        <f>HYPERLINK('[1]реквизиты'!$A$3)</f>
        <v>3 - 5 декабря 2012 г.Владимир</v>
      </c>
      <c r="C3" s="139"/>
      <c r="D3" s="139"/>
      <c r="F3" s="131" t="str">
        <f>HYPERLINK('пр.взв.'!G3)</f>
        <v>в.к.   Кг +100</v>
      </c>
      <c r="G3" s="132"/>
    </row>
    <row r="4" spans="1:8" ht="12.75" customHeight="1">
      <c r="A4" s="105" t="s">
        <v>41</v>
      </c>
      <c r="B4" s="107" t="s">
        <v>1</v>
      </c>
      <c r="C4" s="109" t="s">
        <v>2</v>
      </c>
      <c r="D4" s="111" t="s">
        <v>3</v>
      </c>
      <c r="E4" s="123" t="s">
        <v>4</v>
      </c>
      <c r="F4" s="124"/>
      <c r="G4" s="115" t="s">
        <v>6</v>
      </c>
      <c r="H4" s="137" t="s">
        <v>5</v>
      </c>
    </row>
    <row r="5" spans="1:8" ht="9.75" customHeight="1" thickBot="1">
      <c r="A5" s="106"/>
      <c r="B5" s="108"/>
      <c r="C5" s="110"/>
      <c r="D5" s="112"/>
      <c r="E5" s="125"/>
      <c r="F5" s="126"/>
      <c r="G5" s="116"/>
      <c r="H5" s="138"/>
    </row>
    <row r="6" spans="1:8" ht="11.25" customHeight="1">
      <c r="A6" s="127">
        <v>1</v>
      </c>
      <c r="B6" s="129">
        <v>29</v>
      </c>
      <c r="C6" s="113" t="str">
        <f>VLOOKUP(B6,'пр.взв.'!B4:H71,2,FALSE)</f>
        <v>Ратько Константин Станиславович</v>
      </c>
      <c r="D6" s="95" t="str">
        <f>VLOOKUP(B6,'пр.взв.'!B6:H71,3,FALSE)</f>
        <v>1985,мсмк</v>
      </c>
      <c r="E6" s="117"/>
      <c r="F6" s="121" t="str">
        <f>VLOOKUP(B6,'пр.взв.'!B6:H99,5,FALSE)</f>
        <v>Владимирский юридический институт</v>
      </c>
      <c r="G6" s="119"/>
      <c r="H6" s="113"/>
    </row>
    <row r="7" spans="1:8" ht="11.25" customHeight="1">
      <c r="A7" s="128"/>
      <c r="B7" s="98"/>
      <c r="C7" s="114"/>
      <c r="D7" s="96"/>
      <c r="E7" s="118"/>
      <c r="F7" s="122"/>
      <c r="G7" s="120"/>
      <c r="H7" s="114"/>
    </row>
    <row r="8" spans="1:8" ht="11.25" customHeight="1">
      <c r="A8" s="128">
        <v>2</v>
      </c>
      <c r="B8" s="98">
        <v>6</v>
      </c>
      <c r="C8" s="99" t="str">
        <f>VLOOKUP(B8,'пр.взв.'!B6:H73,2,FALSE)</f>
        <v>Тутик Вячеслав Анатольевич </v>
      </c>
      <c r="D8" s="100" t="str">
        <f>VLOOKUP(B8,'пр.взв.'!B1:H73,3,FALSE)</f>
        <v>1981, МСМК</v>
      </c>
      <c r="E8" s="103"/>
      <c r="F8" s="101" t="str">
        <f>VLOOKUP(B8,'пр.взв.'!B1:H101,5,FALSE)</f>
        <v>Челябинск, ГУФСИН</v>
      </c>
      <c r="G8" s="102"/>
      <c r="H8" s="99"/>
    </row>
    <row r="9" spans="1:8" ht="11.25" customHeight="1">
      <c r="A9" s="128"/>
      <c r="B9" s="98"/>
      <c r="C9" s="99"/>
      <c r="D9" s="100"/>
      <c r="E9" s="104"/>
      <c r="F9" s="101"/>
      <c r="G9" s="102"/>
      <c r="H9" s="99"/>
    </row>
    <row r="10" spans="1:8" ht="11.25" customHeight="1">
      <c r="A10" s="128">
        <v>3</v>
      </c>
      <c r="B10" s="98">
        <v>16</v>
      </c>
      <c r="C10" s="99" t="str">
        <f>VLOOKUP(B10,'пр.взв.'!B1:H75,2,FALSE)</f>
        <v>Дьяконов Иван Викторович</v>
      </c>
      <c r="D10" s="100" t="str">
        <f>VLOOKUP(B10,'пр.взв.'!B1:H75,3,FALSE)</f>
        <v>1986,мс</v>
      </c>
      <c r="E10" s="103"/>
      <c r="F10" s="101" t="str">
        <f>VLOOKUP(B10,'пр.взв.'!B1:H103,5,FALSE)</f>
        <v>Владимирский юридический институт</v>
      </c>
      <c r="G10" s="102"/>
      <c r="H10" s="99"/>
    </row>
    <row r="11" spans="1:8" ht="11.25" customHeight="1">
      <c r="A11" s="128"/>
      <c r="B11" s="98"/>
      <c r="C11" s="99"/>
      <c r="D11" s="100"/>
      <c r="E11" s="104"/>
      <c r="F11" s="101"/>
      <c r="G11" s="102"/>
      <c r="H11" s="99"/>
    </row>
    <row r="12" spans="1:8" ht="11.25" customHeight="1">
      <c r="A12" s="128">
        <v>3</v>
      </c>
      <c r="B12" s="98">
        <v>11</v>
      </c>
      <c r="C12" s="99" t="str">
        <f>VLOOKUP(B12,'пр.взв.'!B1:H77,2,FALSE)</f>
        <v>Полехин Денис Владимирович</v>
      </c>
      <c r="D12" s="100" t="str">
        <f>VLOOKUP(B12,'пр.взв.'!B1:H77,3,FALSE)</f>
        <v>1990,мс</v>
      </c>
      <c r="E12" s="103"/>
      <c r="F12" s="101" t="str">
        <f>VLOOKUP(B12,'пр.взв.'!B1:H105,5,FALSE)</f>
        <v>Тула, УФСИН</v>
      </c>
      <c r="G12" s="102"/>
      <c r="H12" s="99"/>
    </row>
    <row r="13" spans="1:8" ht="11.25" customHeight="1">
      <c r="A13" s="128"/>
      <c r="B13" s="98"/>
      <c r="C13" s="99"/>
      <c r="D13" s="100"/>
      <c r="E13" s="104"/>
      <c r="F13" s="101"/>
      <c r="G13" s="102"/>
      <c r="H13" s="99"/>
    </row>
    <row r="14" spans="1:8" ht="11.25" customHeight="1">
      <c r="A14" s="128">
        <v>5</v>
      </c>
      <c r="B14" s="98">
        <v>31</v>
      </c>
      <c r="C14" s="99" t="str">
        <f>VLOOKUP(B14,'пр.взв.'!B1:H79,2,FALSE)</f>
        <v>Дерябин Денис Юрьевич</v>
      </c>
      <c r="D14" s="100" t="str">
        <f>VLOOKUP(B14,'пр.взв.'!B1:H79,3,FALSE)</f>
        <v>1985, 1</v>
      </c>
      <c r="E14" s="103"/>
      <c r="F14" s="101" t="str">
        <f>VLOOKUP(B14,'пр.взв.'!B1:H107,5,FALSE)</f>
        <v>Челябинск, ГУФСИН</v>
      </c>
      <c r="G14" s="102"/>
      <c r="H14" s="99"/>
    </row>
    <row r="15" spans="1:8" ht="11.25" customHeight="1">
      <c r="A15" s="128"/>
      <c r="B15" s="98"/>
      <c r="C15" s="99"/>
      <c r="D15" s="100"/>
      <c r="E15" s="104"/>
      <c r="F15" s="101"/>
      <c r="G15" s="102"/>
      <c r="H15" s="99"/>
    </row>
    <row r="16" spans="1:8" ht="11.25" customHeight="1">
      <c r="A16" s="128">
        <v>5</v>
      </c>
      <c r="B16" s="98">
        <v>2</v>
      </c>
      <c r="C16" s="99" t="str">
        <f>VLOOKUP(B16,'пр.взв.'!B1:H81,2,FALSE)</f>
        <v>Аракелян Геврг Максимович</v>
      </c>
      <c r="D16" s="100" t="str">
        <f>VLOOKUP(B16,'пр.взв.'!B1:H81,3,FALSE)</f>
        <v>1993,мс</v>
      </c>
      <c r="E16" s="103"/>
      <c r="F16" s="101" t="str">
        <f>VLOOKUP(B16,'пр.взв.'!B1:H109,5,FALSE)</f>
        <v>Рязань, АПУ ФСИН</v>
      </c>
      <c r="G16" s="102"/>
      <c r="H16" s="99"/>
    </row>
    <row r="17" spans="1:8" ht="11.25" customHeight="1">
      <c r="A17" s="128"/>
      <c r="B17" s="98"/>
      <c r="C17" s="99"/>
      <c r="D17" s="100"/>
      <c r="E17" s="104"/>
      <c r="F17" s="101"/>
      <c r="G17" s="102"/>
      <c r="H17" s="99"/>
    </row>
    <row r="18" spans="1:8" ht="11.25" customHeight="1">
      <c r="A18" s="97" t="s">
        <v>42</v>
      </c>
      <c r="B18" s="98">
        <v>24</v>
      </c>
      <c r="C18" s="99" t="str">
        <f>VLOOKUP(B18,'пр.взв.'!B1:H83,2,FALSE)</f>
        <v>Шпагин Тарас Сергеевич</v>
      </c>
      <c r="D18" s="100" t="str">
        <f>VLOOKUP(B18,'пр.взв.'!B1:H83,3,FALSE)</f>
        <v>1987,1</v>
      </c>
      <c r="E18" s="103"/>
      <c r="F18" s="101" t="str">
        <f>VLOOKUP(B18,'пр.взв.'!B1:H111,5,FALSE)</f>
        <v>Якутск, ФСИН</v>
      </c>
      <c r="G18" s="102"/>
      <c r="H18" s="99"/>
    </row>
    <row r="19" spans="1:8" ht="11.25" customHeight="1">
      <c r="A19" s="97"/>
      <c r="B19" s="98"/>
      <c r="C19" s="99"/>
      <c r="D19" s="100"/>
      <c r="E19" s="104"/>
      <c r="F19" s="101"/>
      <c r="G19" s="102"/>
      <c r="H19" s="99"/>
    </row>
    <row r="20" spans="1:8" ht="11.25" customHeight="1">
      <c r="A20" s="97" t="s">
        <v>42</v>
      </c>
      <c r="B20" s="98">
        <v>17</v>
      </c>
      <c r="C20" s="99" t="str">
        <f>VLOOKUP(B20,'пр.взв.'!B1:H85,2,FALSE)</f>
        <v>Абаев Давид Викторович</v>
      </c>
      <c r="D20" s="100" t="str">
        <f>VLOOKUP(B20,'пр.взв.'!B2:H85,3,FALSE)</f>
        <v>1991,мс</v>
      </c>
      <c r="E20" s="103"/>
      <c r="F20" s="101" t="str">
        <f>VLOOKUP(B20,'пр.взв.'!B2:H113,5,FALSE)</f>
        <v>Самарский юридический институт</v>
      </c>
      <c r="G20" s="102"/>
      <c r="H20" s="99"/>
    </row>
    <row r="21" spans="1:8" ht="11.25" customHeight="1">
      <c r="A21" s="97"/>
      <c r="B21" s="98"/>
      <c r="C21" s="99"/>
      <c r="D21" s="100"/>
      <c r="E21" s="104"/>
      <c r="F21" s="101"/>
      <c r="G21" s="102"/>
      <c r="H21" s="99"/>
    </row>
    <row r="22" spans="1:8" ht="11.25" customHeight="1">
      <c r="A22" s="97">
        <v>9</v>
      </c>
      <c r="B22" s="98">
        <v>19</v>
      </c>
      <c r="C22" s="99" t="str">
        <f>VLOOKUP(B22,'пр.взв.'!B2:H87,2,FALSE)</f>
        <v>Малов Евгений Сергеевич</v>
      </c>
      <c r="D22" s="100" t="str">
        <f>VLOOKUP(B22,'пр.взв.'!B2:H87,3,FALSE)</f>
        <v>1984, МС</v>
      </c>
      <c r="E22" s="103"/>
      <c r="F22" s="101" t="str">
        <f>VLOOKUP(B22,'пр.взв.'!B2:H115,5,FALSE)</f>
        <v>Респ. Чувашия УФСИН</v>
      </c>
      <c r="G22" s="102"/>
      <c r="H22" s="99"/>
    </row>
    <row r="23" spans="1:8" ht="11.25" customHeight="1">
      <c r="A23" s="97"/>
      <c r="B23" s="98"/>
      <c r="C23" s="99"/>
      <c r="D23" s="100"/>
      <c r="E23" s="104"/>
      <c r="F23" s="101"/>
      <c r="G23" s="102"/>
      <c r="H23" s="99"/>
    </row>
    <row r="24" spans="1:8" ht="11.25" customHeight="1">
      <c r="A24" s="97" t="s">
        <v>17</v>
      </c>
      <c r="B24" s="98">
        <v>13</v>
      </c>
      <c r="C24" s="99" t="str">
        <f>VLOOKUP(B24,'пр.взв.'!B2:H89,2,FALSE)</f>
        <v>Якобюк Максим Сергеевич</v>
      </c>
      <c r="D24" s="100" t="str">
        <f>VLOOKUP(B24,'пр.взв.'!B2:H89,3,FALSE)</f>
        <v>1980, КМС</v>
      </c>
      <c r="E24" s="103"/>
      <c r="F24" s="101" t="str">
        <f>VLOOKUP(B24,'пр.взв.'!B2:H117,5,FALSE)</f>
        <v>Омск, УФСИН</v>
      </c>
      <c r="G24" s="102"/>
      <c r="H24" s="99"/>
    </row>
    <row r="25" spans="1:8" ht="11.25" customHeight="1">
      <c r="A25" s="97"/>
      <c r="B25" s="98"/>
      <c r="C25" s="99"/>
      <c r="D25" s="100"/>
      <c r="E25" s="104"/>
      <c r="F25" s="101"/>
      <c r="G25" s="102"/>
      <c r="H25" s="99"/>
    </row>
    <row r="26" spans="1:8" ht="11.25" customHeight="1">
      <c r="A26" s="97" t="s">
        <v>18</v>
      </c>
      <c r="B26" s="98">
        <v>20</v>
      </c>
      <c r="C26" s="99" t="str">
        <f>VLOOKUP(B26,'пр.взв.'!B2:H91,2,FALSE)</f>
        <v>Вахрушев Павел Сергеевич</v>
      </c>
      <c r="D26" s="100" t="str">
        <f>VLOOKUP(B26,'пр.взв.'!B2:H91,3,FALSE)</f>
        <v>1981,1</v>
      </c>
      <c r="E26" s="103"/>
      <c r="F26" s="101" t="str">
        <f>VLOOKUP(B26,'пр.взв.'!B2:H119,5,FALSE)</f>
        <v>Киров, УФСИН</v>
      </c>
      <c r="G26" s="102"/>
      <c r="H26" s="99"/>
    </row>
    <row r="27" spans="1:8" ht="11.25" customHeight="1">
      <c r="A27" s="97"/>
      <c r="B27" s="98"/>
      <c r="C27" s="99"/>
      <c r="D27" s="100"/>
      <c r="E27" s="104"/>
      <c r="F27" s="101"/>
      <c r="G27" s="102"/>
      <c r="H27" s="99"/>
    </row>
    <row r="28" spans="1:8" ht="11.25" customHeight="1">
      <c r="A28" s="97" t="s">
        <v>19</v>
      </c>
      <c r="B28" s="98">
        <v>30</v>
      </c>
      <c r="C28" s="99" t="str">
        <f>VLOOKUP(B28,'пр.взв.'!B2:H93,2,FALSE)</f>
        <v>Кувардин Владимир Викторвич</v>
      </c>
      <c r="D28" s="100" t="str">
        <f>VLOOKUP(B28,'пр.взв.'!B2:H93,3,FALSE)</f>
        <v>1981,кмс</v>
      </c>
      <c r="E28" s="103"/>
      <c r="F28" s="101" t="str">
        <f>VLOOKUP(B28,'пр.взв.'!B2:H121,5,FALSE)</f>
        <v>Саратов, УФСИН</v>
      </c>
      <c r="G28" s="102"/>
      <c r="H28" s="99"/>
    </row>
    <row r="29" spans="1:8" ht="11.25" customHeight="1">
      <c r="A29" s="97"/>
      <c r="B29" s="98"/>
      <c r="C29" s="99"/>
      <c r="D29" s="100"/>
      <c r="E29" s="104"/>
      <c r="F29" s="101"/>
      <c r="G29" s="102"/>
      <c r="H29" s="99"/>
    </row>
    <row r="30" spans="1:8" ht="11.25" customHeight="1">
      <c r="A30" s="97" t="s">
        <v>20</v>
      </c>
      <c r="B30" s="98">
        <v>32</v>
      </c>
      <c r="C30" s="99" t="str">
        <f>VLOOKUP(B30,'пр.взв.'!B2:H95,2,FALSE)</f>
        <v>Дудин Захар Андреевич</v>
      </c>
      <c r="D30" s="100" t="str">
        <f>VLOOKUP(B30,'пр.взв.'!B3:H95,3,FALSE)</f>
        <v>1993, 1</v>
      </c>
      <c r="E30" s="103"/>
      <c r="F30" s="101" t="str">
        <f>VLOOKUP(B30,'пр.взв.'!B3:H123,5,FALSE)</f>
        <v>Пермский институт ФСИН России</v>
      </c>
      <c r="G30" s="102"/>
      <c r="H30" s="99"/>
    </row>
    <row r="31" spans="1:8" ht="11.25" customHeight="1">
      <c r="A31" s="97"/>
      <c r="B31" s="98"/>
      <c r="C31" s="99"/>
      <c r="D31" s="100"/>
      <c r="E31" s="104"/>
      <c r="F31" s="101"/>
      <c r="G31" s="102"/>
      <c r="H31" s="99"/>
    </row>
    <row r="32" spans="1:8" ht="11.25" customHeight="1">
      <c r="A32" s="97" t="s">
        <v>21</v>
      </c>
      <c r="B32" s="98">
        <v>22</v>
      </c>
      <c r="C32" s="99" t="str">
        <f>VLOOKUP(B32,'пр.взв.'!B3:H97,2,FALSE)</f>
        <v>Санджиев Баатр Викторович</v>
      </c>
      <c r="D32" s="100" t="str">
        <f>VLOOKUP(B32,'пр.взв.'!B3:H97,3,FALSE)</f>
        <v>1980,1</v>
      </c>
      <c r="E32" s="103"/>
      <c r="F32" s="101" t="str">
        <f>VLOOKUP(B32,'пр.взв.'!B3:H125,5,FALSE)</f>
        <v>Рес. Калмыкия, УФСИН</v>
      </c>
      <c r="G32" s="102"/>
      <c r="H32" s="99"/>
    </row>
    <row r="33" spans="1:8" ht="11.25" customHeight="1">
      <c r="A33" s="97"/>
      <c r="B33" s="98"/>
      <c r="C33" s="99"/>
      <c r="D33" s="100"/>
      <c r="E33" s="104"/>
      <c r="F33" s="101"/>
      <c r="G33" s="102"/>
      <c r="H33" s="99"/>
    </row>
    <row r="34" spans="1:8" ht="11.25" customHeight="1">
      <c r="A34" s="97" t="s">
        <v>22</v>
      </c>
      <c r="B34" s="98">
        <v>5</v>
      </c>
      <c r="C34" s="99" t="str">
        <f>VLOOKUP(B34,'пр.взв.'!B3:H99,2,FALSE)</f>
        <v>Дидрих-Мирошник Александр Александрович</v>
      </c>
      <c r="D34" s="100" t="str">
        <f>VLOOKUP(B34,'пр.взв.'!B3:H99,3,FALSE)</f>
        <v>1986,1</v>
      </c>
      <c r="E34" s="103"/>
      <c r="F34" s="101" t="str">
        <f>VLOOKUP(B34,'пр.взв.'!B3:H127,5,FALSE)</f>
        <v>Кемерово, ГУФСИН</v>
      </c>
      <c r="G34" s="102"/>
      <c r="H34" s="99"/>
    </row>
    <row r="35" spans="1:8" ht="11.25" customHeight="1">
      <c r="A35" s="97"/>
      <c r="B35" s="98"/>
      <c r="C35" s="99"/>
      <c r="D35" s="100"/>
      <c r="E35" s="104"/>
      <c r="F35" s="101"/>
      <c r="G35" s="102"/>
      <c r="H35" s="99"/>
    </row>
    <row r="36" spans="1:8" ht="11.25" customHeight="1">
      <c r="A36" s="97" t="s">
        <v>23</v>
      </c>
      <c r="B36" s="98">
        <v>27</v>
      </c>
      <c r="C36" s="99" t="str">
        <f>VLOOKUP(B36,'пр.взв.'!B3:H101,2,FALSE)</f>
        <v>Сенди Валерий Владимирович</v>
      </c>
      <c r="D36" s="100">
        <f>VLOOKUP(B36,'пр.взв.'!B3:H101,3,FALSE)</f>
        <v>1980.1</v>
      </c>
      <c r="E36" s="103"/>
      <c r="F36" s="101" t="str">
        <f>VLOOKUP(B36,'пр.взв.'!B3:H129,5,FALSE)</f>
        <v>Рес. Тыва, ФСИН</v>
      </c>
      <c r="G36" s="102"/>
      <c r="H36" s="99"/>
    </row>
    <row r="37" spans="1:8" ht="11.25" customHeight="1">
      <c r="A37" s="97"/>
      <c r="B37" s="98"/>
      <c r="C37" s="99"/>
      <c r="D37" s="100"/>
      <c r="E37" s="104"/>
      <c r="F37" s="101"/>
      <c r="G37" s="102"/>
      <c r="H37" s="99"/>
    </row>
    <row r="38" spans="1:8" ht="11.25" customHeight="1">
      <c r="A38" s="97" t="s">
        <v>24</v>
      </c>
      <c r="B38" s="98">
        <v>7</v>
      </c>
      <c r="C38" s="99" t="str">
        <f>VLOOKUP(B38,'пр.взв.'!B3:H103,2,FALSE)</f>
        <v>Минин Алексей Александрович</v>
      </c>
      <c r="D38" s="100" t="str">
        <f>VLOOKUP(B38,'пр.взв.'!B3:H103,3,FALSE)</f>
        <v>1991,мс</v>
      </c>
      <c r="E38" s="103"/>
      <c r="F38" s="101" t="str">
        <f>VLOOKUP(B38,'пр.взв.'!B3:H131,5,FALSE)</f>
        <v>Рязань, АПУ ФСИН</v>
      </c>
      <c r="G38" s="102"/>
      <c r="H38" s="99"/>
    </row>
    <row r="39" spans="1:8" ht="11.25" customHeight="1">
      <c r="A39" s="97"/>
      <c r="B39" s="98"/>
      <c r="C39" s="99"/>
      <c r="D39" s="100"/>
      <c r="E39" s="104"/>
      <c r="F39" s="101"/>
      <c r="G39" s="102"/>
      <c r="H39" s="99"/>
    </row>
    <row r="40" spans="1:8" ht="11.25" customHeight="1">
      <c r="A40" s="97" t="s">
        <v>25</v>
      </c>
      <c r="B40" s="98">
        <v>25</v>
      </c>
      <c r="C40" s="99" t="str">
        <f>VLOOKUP(B40,'пр.взв.'!B3:H105,2,FALSE)</f>
        <v>Кузнецов Владимир Николаевич</v>
      </c>
      <c r="D40" s="100" t="str">
        <f>VLOOKUP(B40,'пр.взв.'!B5:H105,3,FALSE)</f>
        <v>1986,1</v>
      </c>
      <c r="E40" s="103"/>
      <c r="F40" s="101" t="str">
        <f>VLOOKUP(B40,'пр.взв.'!B4:H133,5,FALSE)</f>
        <v>Рес. Удмуртия, УФСИН</v>
      </c>
      <c r="G40" s="102"/>
      <c r="H40" s="99"/>
    </row>
    <row r="41" spans="1:8" ht="11.25" customHeight="1">
      <c r="A41" s="97"/>
      <c r="B41" s="98"/>
      <c r="C41" s="99"/>
      <c r="D41" s="100"/>
      <c r="E41" s="104"/>
      <c r="F41" s="101"/>
      <c r="G41" s="102"/>
      <c r="H41" s="99"/>
    </row>
    <row r="42" spans="1:8" ht="11.25" customHeight="1">
      <c r="A42" s="97" t="s">
        <v>26</v>
      </c>
      <c r="B42" s="98">
        <v>10</v>
      </c>
      <c r="C42" s="99" t="str">
        <f>VLOOKUP(B42,'пр.взв.'!B4:H107,2,FALSE)</f>
        <v>Довтукаев Сулим Магомедович</v>
      </c>
      <c r="D42" s="100" t="str">
        <f>VLOOKUP(B42,'пр.взв.'!B4:H107,3,FALSE)</f>
        <v>1993,мс</v>
      </c>
      <c r="E42" s="103"/>
      <c r="F42" s="101" t="str">
        <f>VLOOKUP(B42,'пр.взв.'!B4:H135,5,FALSE)</f>
        <v>Самарский юридический институт</v>
      </c>
      <c r="G42" s="102"/>
      <c r="H42" s="99"/>
    </row>
    <row r="43" spans="1:8" ht="11.25" customHeight="1">
      <c r="A43" s="97"/>
      <c r="B43" s="98"/>
      <c r="C43" s="99"/>
      <c r="D43" s="100"/>
      <c r="E43" s="104"/>
      <c r="F43" s="101"/>
      <c r="G43" s="102"/>
      <c r="H43" s="99"/>
    </row>
    <row r="44" spans="1:8" ht="11.25" customHeight="1">
      <c r="A44" s="97" t="s">
        <v>27</v>
      </c>
      <c r="B44" s="98">
        <v>12</v>
      </c>
      <c r="C44" s="99" t="str">
        <f>VLOOKUP(B44,'пр.взв.'!B4:H109,2,FALSE)</f>
        <v>Селютин Андрей Иванович</v>
      </c>
      <c r="D44" s="100">
        <f>VLOOKUP(B44,'пр.взв.'!B4:H109,3,FALSE)</f>
        <v>1</v>
      </c>
      <c r="E44" s="103"/>
      <c r="F44" s="101" t="str">
        <f>VLOOKUP(B44,'пр.взв.'!B4:H137,5,FALSE)</f>
        <v>Воронеж, УФСИН</v>
      </c>
      <c r="G44" s="102"/>
      <c r="H44" s="99"/>
    </row>
    <row r="45" spans="1:8" ht="11.25" customHeight="1">
      <c r="A45" s="97"/>
      <c r="B45" s="98"/>
      <c r="C45" s="99"/>
      <c r="D45" s="100"/>
      <c r="E45" s="104"/>
      <c r="F45" s="101"/>
      <c r="G45" s="102"/>
      <c r="H45" s="99"/>
    </row>
    <row r="46" spans="1:8" ht="11.25" customHeight="1">
      <c r="A46" s="97" t="s">
        <v>28</v>
      </c>
      <c r="B46" s="98">
        <v>4</v>
      </c>
      <c r="C46" s="99" t="str">
        <f>VLOOKUP(B46,'пр.взв.'!B4:H111,2,FALSE)</f>
        <v>Кондрашов Василий Александрович</v>
      </c>
      <c r="D46" s="100">
        <f>VLOOKUP(B46,'пр.взв.'!B6:H111,3,FALSE)</f>
        <v>1986.1</v>
      </c>
      <c r="E46" s="103"/>
      <c r="F46" s="101" t="str">
        <f>VLOOKUP(B46,'пр.взв.'!B4:H139,5,FALSE)</f>
        <v>Липецк, УФСИН</v>
      </c>
      <c r="G46" s="102"/>
      <c r="H46" s="99"/>
    </row>
    <row r="47" spans="1:8" ht="11.25" customHeight="1">
      <c r="A47" s="97"/>
      <c r="B47" s="98"/>
      <c r="C47" s="99"/>
      <c r="D47" s="100"/>
      <c r="E47" s="104"/>
      <c r="F47" s="101"/>
      <c r="G47" s="102"/>
      <c r="H47" s="99"/>
    </row>
    <row r="48" spans="1:8" ht="11.25" customHeight="1">
      <c r="A48" s="97" t="s">
        <v>29</v>
      </c>
      <c r="B48" s="98">
        <v>18</v>
      </c>
      <c r="C48" s="99" t="str">
        <f>VLOOKUP(B48,'пр.взв.'!B4:H113,2,FALSE)</f>
        <v>Ширшов Егор Владиирович</v>
      </c>
      <c r="D48" s="100" t="str">
        <f>VLOOKUP(B48,'пр.взв.'!B4:H113,3,FALSE)</f>
        <v>1992,кмс</v>
      </c>
      <c r="E48" s="103"/>
      <c r="F48" s="101" t="str">
        <f>VLOOKUP(B48,'пр.взв.'!B4:H141,5,FALSE)</f>
        <v>Нижний Новгород, ГУФСИН</v>
      </c>
      <c r="G48" s="102"/>
      <c r="H48" s="99"/>
    </row>
    <row r="49" spans="1:8" ht="11.25" customHeight="1">
      <c r="A49" s="97"/>
      <c r="B49" s="98"/>
      <c r="C49" s="99"/>
      <c r="D49" s="100"/>
      <c r="E49" s="104"/>
      <c r="F49" s="101"/>
      <c r="G49" s="102"/>
      <c r="H49" s="99"/>
    </row>
    <row r="50" spans="1:8" ht="11.25" customHeight="1">
      <c r="A50" s="97" t="s">
        <v>30</v>
      </c>
      <c r="B50" s="98">
        <v>33</v>
      </c>
      <c r="C50" s="99" t="str">
        <f>VLOOKUP(B50,'пр.взв.'!B4:H115,2,FALSE)</f>
        <v>Котельников Максим Александрович</v>
      </c>
      <c r="D50" s="100">
        <f>VLOOKUP(B50,'пр.взв.'!B5:H115,3,FALSE)</f>
        <v>1</v>
      </c>
      <c r="E50" s="103"/>
      <c r="F50" s="101" t="str">
        <f>VLOOKUP(B50,'пр.взв.'!B5:H143,5,FALSE)</f>
        <v>Воронеж, УФСИН</v>
      </c>
      <c r="G50" s="102"/>
      <c r="H50" s="99"/>
    </row>
    <row r="51" spans="1:8" ht="11.25" customHeight="1">
      <c r="A51" s="97"/>
      <c r="B51" s="98"/>
      <c r="C51" s="99"/>
      <c r="D51" s="100"/>
      <c r="E51" s="104"/>
      <c r="F51" s="101"/>
      <c r="G51" s="102"/>
      <c r="H51" s="99"/>
    </row>
    <row r="52" spans="1:8" ht="11.25" customHeight="1">
      <c r="A52" s="97" t="s">
        <v>31</v>
      </c>
      <c r="B52" s="98">
        <v>3</v>
      </c>
      <c r="C52" s="99" t="str">
        <f>VLOOKUP(B52,'пр.взв.'!B5:H117,2,FALSE)</f>
        <v>Машкин Виктор Александрович</v>
      </c>
      <c r="D52" s="100" t="str">
        <f>VLOOKUP(B52,'пр.взв.'!B5:H117,3,FALSE)</f>
        <v>1984,мс</v>
      </c>
      <c r="E52" s="103"/>
      <c r="F52" s="101" t="str">
        <f>VLOOKUP(B52,'пр.взв.'!B5:H145,5,FALSE)</f>
        <v>Омск, УФСИН</v>
      </c>
      <c r="G52" s="102"/>
      <c r="H52" s="99"/>
    </row>
    <row r="53" spans="1:8" ht="11.25" customHeight="1">
      <c r="A53" s="97"/>
      <c r="B53" s="98"/>
      <c r="C53" s="99"/>
      <c r="D53" s="100"/>
      <c r="E53" s="104"/>
      <c r="F53" s="101"/>
      <c r="G53" s="102"/>
      <c r="H53" s="99"/>
    </row>
    <row r="54" spans="1:8" ht="11.25" customHeight="1">
      <c r="A54" s="97" t="s">
        <v>32</v>
      </c>
      <c r="B54" s="98">
        <v>23</v>
      </c>
      <c r="C54" s="99" t="str">
        <f>VLOOKUP(B54,'пр.взв.'!B5:H119,2,FALSE)</f>
        <v>Агержаноков Мурат Русланович</v>
      </c>
      <c r="D54" s="100" t="str">
        <f>VLOOKUP(B54,'пр.взв.'!B5:H119,3,FALSE)</f>
        <v>1982, 1</v>
      </c>
      <c r="E54" s="103"/>
      <c r="F54" s="101" t="str">
        <f>VLOOKUP(B54,'пр.взв.'!B5:H147,5,FALSE)</f>
        <v>Респ. Адыгея, УФСИН</v>
      </c>
      <c r="G54" s="102"/>
      <c r="H54" s="99"/>
    </row>
    <row r="55" spans="1:8" ht="11.25" customHeight="1">
      <c r="A55" s="97"/>
      <c r="B55" s="98"/>
      <c r="C55" s="99"/>
      <c r="D55" s="100"/>
      <c r="E55" s="104"/>
      <c r="F55" s="101"/>
      <c r="G55" s="102"/>
      <c r="H55" s="99"/>
    </row>
    <row r="56" spans="1:8" ht="11.25" customHeight="1">
      <c r="A56" s="97" t="s">
        <v>33</v>
      </c>
      <c r="B56" s="98">
        <v>9</v>
      </c>
      <c r="C56" s="99" t="str">
        <f>VLOOKUP(B56,'пр.взв.'!B5:H121,2,FALSE)</f>
        <v>Васильев Ленар Мансурович</v>
      </c>
      <c r="D56" s="100">
        <f>VLOOKUP(B56,'пр.взв.'!B5:H121,3,FALSE)</f>
        <v>1984.1</v>
      </c>
      <c r="E56" s="103"/>
      <c r="F56" s="101" t="str">
        <f>VLOOKUP(B56,'пр.взв.'!B5:H149,5,FALSE)</f>
        <v>Рес. Татарстан, УФСИН</v>
      </c>
      <c r="G56" s="102"/>
      <c r="H56" s="99"/>
    </row>
    <row r="57" spans="1:8" ht="11.25" customHeight="1">
      <c r="A57" s="97"/>
      <c r="B57" s="98"/>
      <c r="C57" s="99"/>
      <c r="D57" s="100"/>
      <c r="E57" s="104"/>
      <c r="F57" s="101"/>
      <c r="G57" s="102"/>
      <c r="H57" s="99"/>
    </row>
    <row r="58" spans="1:8" ht="11.25" customHeight="1">
      <c r="A58" s="97" t="s">
        <v>34</v>
      </c>
      <c r="B58" s="98">
        <v>28</v>
      </c>
      <c r="C58" s="99" t="str">
        <f>VLOOKUP(B58,'пр.взв.'!B5:H123,2,FALSE)</f>
        <v>Краев Артем Олегович</v>
      </c>
      <c r="D58" s="100" t="str">
        <f>VLOOKUP(B58,'пр.взв.'!B5:H123,3,FALSE)</f>
        <v>1989,1</v>
      </c>
      <c r="E58" s="103"/>
      <c r="F58" s="101" t="str">
        <f>VLOOKUP(B58,'пр.взв.'!B5:H151,5,FALSE)</f>
        <v>Архангельск, УФСИН</v>
      </c>
      <c r="G58" s="102"/>
      <c r="H58" s="99"/>
    </row>
    <row r="59" spans="1:8" ht="11.25" customHeight="1">
      <c r="A59" s="97"/>
      <c r="B59" s="98"/>
      <c r="C59" s="99"/>
      <c r="D59" s="100"/>
      <c r="E59" s="104"/>
      <c r="F59" s="101"/>
      <c r="G59" s="102"/>
      <c r="H59" s="99"/>
    </row>
    <row r="60" spans="1:8" ht="11.25" customHeight="1">
      <c r="A60" s="97" t="s">
        <v>35</v>
      </c>
      <c r="B60" s="98">
        <v>26</v>
      </c>
      <c r="C60" s="99" t="str">
        <f>VLOOKUP(B60,'пр.взв.'!B5:H125,2,FALSE)</f>
        <v>Перепелкин Анатолий Петрович</v>
      </c>
      <c r="D60" s="100" t="str">
        <f>VLOOKUP(B60,'пр.взв.'!B6:H125,3,FALSE)</f>
        <v>1984,1</v>
      </c>
      <c r="E60" s="103"/>
      <c r="F60" s="101" t="str">
        <f>VLOOKUP(B60,'пр.взв.'!B6:H153,5,FALSE)</f>
        <v>Пермский Край, ФСИН</v>
      </c>
      <c r="G60" s="102"/>
      <c r="H60" s="99"/>
    </row>
    <row r="61" spans="1:8" ht="11.25" customHeight="1">
      <c r="A61" s="97"/>
      <c r="B61" s="98"/>
      <c r="C61" s="99"/>
      <c r="D61" s="100"/>
      <c r="E61" s="104"/>
      <c r="F61" s="101"/>
      <c r="G61" s="102"/>
      <c r="H61" s="99"/>
    </row>
    <row r="62" spans="1:8" ht="12.75" customHeight="1">
      <c r="A62" s="97" t="s">
        <v>36</v>
      </c>
      <c r="B62" s="98">
        <v>14</v>
      </c>
      <c r="C62" s="99" t="str">
        <f>VLOOKUP(B62,'пр.взв.'!B6:H127,2,FALSE)</f>
        <v>Одинцов Сергей Юрьевич</v>
      </c>
      <c r="D62" s="100">
        <f>VLOOKUP(B62,'пр.взв.'!B6:H127,3,FALSE)</f>
        <v>1989.1</v>
      </c>
      <c r="E62" s="103"/>
      <c r="F62" s="101" t="str">
        <f>VLOOKUP(B62,'пр.взв.'!B6:H155,5,FALSE)</f>
        <v>Кострома, УФСИН</v>
      </c>
      <c r="G62" s="102"/>
      <c r="H62" s="99"/>
    </row>
    <row r="63" spans="1:8" ht="12.75" customHeight="1">
      <c r="A63" s="97"/>
      <c r="B63" s="98"/>
      <c r="C63" s="99"/>
      <c r="D63" s="100"/>
      <c r="E63" s="104"/>
      <c r="F63" s="101"/>
      <c r="G63" s="102"/>
      <c r="H63" s="99"/>
    </row>
    <row r="64" spans="1:8" ht="12.75" customHeight="1">
      <c r="A64" s="97" t="s">
        <v>37</v>
      </c>
      <c r="B64" s="98">
        <v>8</v>
      </c>
      <c r="C64" s="99" t="str">
        <f>VLOOKUP(B64,'пр.взв.'!B6:H129,2,FALSE)</f>
        <v>Кустов Александр Евгеньевич</v>
      </c>
      <c r="D64" s="100" t="str">
        <f>VLOOKUP(B64,'пр.взв.'!B6:H129,3,FALSE)</f>
        <v>1987,1</v>
      </c>
      <c r="E64" s="103"/>
      <c r="F64" s="101" t="str">
        <f>VLOOKUP(B64,'пр.взв.'!B6:H157,5,FALSE)</f>
        <v>Рязань, УФСИН</v>
      </c>
      <c r="G64" s="102"/>
      <c r="H64" s="99"/>
    </row>
    <row r="65" spans="1:8" ht="12.75" customHeight="1">
      <c r="A65" s="97"/>
      <c r="B65" s="98"/>
      <c r="C65" s="99"/>
      <c r="D65" s="100"/>
      <c r="E65" s="104"/>
      <c r="F65" s="101"/>
      <c r="G65" s="102"/>
      <c r="H65" s="99"/>
    </row>
    <row r="66" spans="1:8" ht="11.25" customHeight="1">
      <c r="A66" s="97" t="s">
        <v>38</v>
      </c>
      <c r="B66" s="98">
        <v>15</v>
      </c>
      <c r="C66" s="99" t="str">
        <f>VLOOKUP(B66,'пр.взв.'!B6:H131,2,FALSE)</f>
        <v>Куликов Александр Сергеевич</v>
      </c>
      <c r="D66" s="100" t="str">
        <f>VLOOKUP(B66,'пр.взв.'!B6:H131,3,FALSE)</f>
        <v>1979,мс</v>
      </c>
      <c r="E66" s="103"/>
      <c r="F66" s="101" t="str">
        <f>VLOOKUP(B66,'пр.взв.'!B6:H159,5,FALSE)</f>
        <v>Свердловск, ГУФСИН</v>
      </c>
      <c r="G66" s="102"/>
      <c r="H66" s="99"/>
    </row>
    <row r="67" spans="1:8" ht="11.25" customHeight="1">
      <c r="A67" s="97"/>
      <c r="B67" s="98"/>
      <c r="C67" s="99"/>
      <c r="D67" s="100"/>
      <c r="E67" s="104"/>
      <c r="F67" s="101"/>
      <c r="G67" s="102"/>
      <c r="H67" s="99"/>
    </row>
    <row r="68" spans="1:8" ht="11.25" customHeight="1">
      <c r="A68" s="97" t="s">
        <v>39</v>
      </c>
      <c r="B68" s="98">
        <v>21</v>
      </c>
      <c r="C68" s="99" t="str">
        <f>VLOOKUP(B68,'пр.взв.'!B6:H133,2,FALSE)</f>
        <v>Калугин Сергей Антаольевич</v>
      </c>
      <c r="D68" s="100" t="str">
        <f>VLOOKUP(B68,'пр.взв.'!B6:H133,3,FALSE)</f>
        <v>1983,1</v>
      </c>
      <c r="E68" s="103"/>
      <c r="F68" s="101" t="str">
        <f>VLOOKUP(B68,'пр.взв.'!B6:H161,5,FALSE)</f>
        <v>Курск, УФСИН</v>
      </c>
      <c r="G68" s="102"/>
      <c r="H68" s="99"/>
    </row>
    <row r="69" spans="1:8" ht="11.25" customHeight="1">
      <c r="A69" s="97"/>
      <c r="B69" s="98"/>
      <c r="C69" s="99"/>
      <c r="D69" s="100"/>
      <c r="E69" s="104"/>
      <c r="F69" s="101"/>
      <c r="G69" s="102"/>
      <c r="H69" s="99"/>
    </row>
    <row r="70" spans="1:8" ht="11.25" customHeight="1">
      <c r="A70" s="97" t="s">
        <v>40</v>
      </c>
      <c r="B70" s="98">
        <v>1</v>
      </c>
      <c r="C70" s="99" t="str">
        <f>VLOOKUP(B70,'пр.взв.'!B6:H135,2,FALSE)</f>
        <v>Жильников Андрей Сергеевич</v>
      </c>
      <c r="D70" s="100" t="e">
        <f>VLOOKUP(B70,'пр.взв.'!B7:H135,3,FALSE)</f>
        <v>#N/A</v>
      </c>
      <c r="E70" s="103"/>
      <c r="F70" s="101" t="e">
        <f>VLOOKUP(B70,'пр.взв.'!B7:H163,5,FALSE)</f>
        <v>#N/A</v>
      </c>
      <c r="G70" s="102"/>
      <c r="H70" s="99"/>
    </row>
    <row r="71" spans="1:8" ht="11.25" customHeight="1">
      <c r="A71" s="97"/>
      <c r="B71" s="98"/>
      <c r="C71" s="99"/>
      <c r="D71" s="100"/>
      <c r="E71" s="104"/>
      <c r="F71" s="101"/>
      <c r="G71" s="102"/>
      <c r="H71" s="99"/>
    </row>
    <row r="72" ht="11.25" customHeight="1"/>
    <row r="73" spans="1:8" ht="11.25" customHeight="1">
      <c r="A73" s="82" t="str">
        <f>HYPERLINK('[1]реквизиты'!$A$6)</f>
        <v>Гл. судья, судья МК</v>
      </c>
      <c r="B73" s="21"/>
      <c r="C73" s="81"/>
      <c r="D73" s="83"/>
      <c r="E73" s="83"/>
      <c r="F73" s="84" t="str">
        <f>'[1]реквизиты'!$G$7</f>
        <v>Стахеев И.Р.</v>
      </c>
      <c r="H73" s="91" t="str">
        <f>'[1]реквизиты'!$G$8</f>
        <v>Гороховец</v>
      </c>
    </row>
    <row r="74" spans="1:8" ht="11.25" customHeight="1">
      <c r="A74" s="81"/>
      <c r="B74" s="21"/>
      <c r="C74" s="81"/>
      <c r="D74" s="83"/>
      <c r="E74" s="83"/>
      <c r="F74" s="83"/>
      <c r="H74" s="90"/>
    </row>
    <row r="75" spans="1:8" ht="11.25" customHeight="1">
      <c r="A75" s="81"/>
      <c r="B75" s="21"/>
      <c r="C75" s="81"/>
      <c r="D75" s="83"/>
      <c r="E75" s="83"/>
      <c r="F75" s="83"/>
      <c r="H75" s="40"/>
    </row>
    <row r="76" spans="1:8" ht="11.25" customHeight="1">
      <c r="A76" s="82" t="str">
        <f>HYPERLINK('[1]реквизиты'!$A$8)</f>
        <v>Гл. секретарь, судья МК</v>
      </c>
      <c r="B76" s="21"/>
      <c r="C76" s="81"/>
      <c r="D76" s="83"/>
      <c r="E76" s="83"/>
      <c r="F76" s="86" t="str">
        <f>'[1]реквизиты'!$G$9</f>
        <v>Доронкин Н.И.</v>
      </c>
      <c r="H76" s="91" t="str">
        <f>'[1]реквизиты'!$G$10</f>
        <v>Владимир</v>
      </c>
    </row>
    <row r="77" spans="1:8" ht="11.25" customHeight="1">
      <c r="A77" s="31"/>
      <c r="B77" s="81"/>
      <c r="C77" s="81"/>
      <c r="D77" s="81"/>
      <c r="E77" s="83"/>
      <c r="F77" s="83"/>
      <c r="H77" s="81"/>
    </row>
    <row r="78" spans="1:8" ht="11.25" customHeight="1">
      <c r="A78" s="25"/>
      <c r="B78" s="81"/>
      <c r="C78" s="81"/>
      <c r="D78" s="81"/>
      <c r="E78" s="83"/>
      <c r="F78" s="83"/>
      <c r="G78" s="83"/>
      <c r="H78" s="81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135" spans="9:10" ht="12.75">
      <c r="I135" s="31"/>
      <c r="J135" s="21"/>
    </row>
    <row r="136" spans="9:10" ht="12.75">
      <c r="I136" s="25"/>
      <c r="J136" s="21"/>
    </row>
    <row r="137" spans="9:10" ht="12.75">
      <c r="I137" s="31"/>
      <c r="J137" s="21"/>
    </row>
    <row r="138" spans="9:10" ht="12.75">
      <c r="I138" s="31"/>
      <c r="J138" s="21"/>
    </row>
    <row r="139" spans="9:10" ht="12.75">
      <c r="I139" s="25"/>
      <c r="J139" s="21"/>
    </row>
    <row r="140" spans="9:10" ht="12.75">
      <c r="I140" s="25"/>
      <c r="J140" s="21"/>
    </row>
  </sheetData>
  <mergeCells count="276">
    <mergeCell ref="B3:D3"/>
    <mergeCell ref="H64:H65"/>
    <mergeCell ref="H66:H67"/>
    <mergeCell ref="H68:H69"/>
    <mergeCell ref="H48:H49"/>
    <mergeCell ref="H50:H51"/>
    <mergeCell ref="H52:H53"/>
    <mergeCell ref="H54:H55"/>
    <mergeCell ref="H40:H41"/>
    <mergeCell ref="H42:H43"/>
    <mergeCell ref="H70:H71"/>
    <mergeCell ref="H56:H57"/>
    <mergeCell ref="H58:H59"/>
    <mergeCell ref="H60:H61"/>
    <mergeCell ref="H62:H6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62:E63"/>
    <mergeCell ref="E68:E69"/>
    <mergeCell ref="E48:E49"/>
    <mergeCell ref="E50:E51"/>
    <mergeCell ref="E44:E45"/>
    <mergeCell ref="E46:E47"/>
    <mergeCell ref="F62:F63"/>
    <mergeCell ref="G62:G63"/>
    <mergeCell ref="E64:E65"/>
    <mergeCell ref="F64:F65"/>
    <mergeCell ref="F70:F71"/>
    <mergeCell ref="G64:G65"/>
    <mergeCell ref="F66:F67"/>
    <mergeCell ref="G66:G67"/>
    <mergeCell ref="F68:F69"/>
    <mergeCell ref="G68:G69"/>
    <mergeCell ref="A64:A65"/>
    <mergeCell ref="B64:B65"/>
    <mergeCell ref="A66:A67"/>
    <mergeCell ref="B66:B67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6"/>
  <sheetViews>
    <sheetView tabSelected="1" view="pageBreakPreview" zoomScale="60" workbookViewId="0" topLeftCell="A19">
      <selection activeCell="E6" sqref="E6:E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36" t="s">
        <v>13</v>
      </c>
      <c r="B1" s="136"/>
      <c r="C1" s="136"/>
      <c r="D1" s="136"/>
      <c r="E1" s="136"/>
      <c r="F1" s="136"/>
      <c r="G1" s="136"/>
      <c r="H1" s="136"/>
    </row>
    <row r="2" spans="2:8" ht="53.25" customHeight="1" thickBot="1">
      <c r="B2" s="130" t="s">
        <v>16</v>
      </c>
      <c r="C2" s="130"/>
      <c r="D2" s="140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41"/>
      <c r="F2" s="141"/>
      <c r="G2" s="141"/>
      <c r="H2" s="142"/>
    </row>
    <row r="3" spans="2:8" ht="12.75" customHeight="1">
      <c r="B3" s="17"/>
      <c r="C3" s="143" t="str">
        <f>HYPERLINK('[1]реквизиты'!$A$3)</f>
        <v>3 - 5 декабря 2012 г.Владимир</v>
      </c>
      <c r="D3" s="143"/>
      <c r="E3" s="89"/>
      <c r="G3" s="144" t="s">
        <v>123</v>
      </c>
      <c r="H3" s="144"/>
    </row>
    <row r="4" spans="1:8" ht="12.75" customHeight="1">
      <c r="A4" s="155" t="s">
        <v>0</v>
      </c>
      <c r="B4" s="157" t="s">
        <v>1</v>
      </c>
      <c r="C4" s="155" t="s">
        <v>2</v>
      </c>
      <c r="D4" s="155" t="s">
        <v>3</v>
      </c>
      <c r="E4" s="171" t="s">
        <v>4</v>
      </c>
      <c r="F4" s="172"/>
      <c r="G4" s="155" t="s">
        <v>6</v>
      </c>
      <c r="H4" s="155" t="s">
        <v>5</v>
      </c>
    </row>
    <row r="5" spans="1:8" ht="12.75" customHeight="1">
      <c r="A5" s="156"/>
      <c r="B5" s="158"/>
      <c r="C5" s="156"/>
      <c r="D5" s="156"/>
      <c r="E5" s="173"/>
      <c r="F5" s="174"/>
      <c r="G5" s="156"/>
      <c r="H5" s="156"/>
    </row>
    <row r="6" spans="1:8" ht="12.75" customHeight="1">
      <c r="A6" s="150">
        <v>1</v>
      </c>
      <c r="B6" s="159">
        <v>1</v>
      </c>
      <c r="C6" s="160" t="s">
        <v>92</v>
      </c>
      <c r="D6" s="153" t="s">
        <v>93</v>
      </c>
      <c r="E6" s="145"/>
      <c r="F6" s="145" t="s">
        <v>94</v>
      </c>
      <c r="G6" s="153"/>
      <c r="H6" s="152"/>
    </row>
    <row r="7" spans="1:8" ht="15" customHeight="1">
      <c r="A7" s="150"/>
      <c r="B7" s="159"/>
      <c r="C7" s="160"/>
      <c r="D7" s="161"/>
      <c r="E7" s="145"/>
      <c r="F7" s="145"/>
      <c r="G7" s="153"/>
      <c r="H7" s="152"/>
    </row>
    <row r="8" spans="1:8" ht="12.75" customHeight="1">
      <c r="A8" s="150">
        <v>2</v>
      </c>
      <c r="B8" s="159">
        <v>2</v>
      </c>
      <c r="C8" s="160" t="s">
        <v>103</v>
      </c>
      <c r="D8" s="162" t="s">
        <v>80</v>
      </c>
      <c r="E8" s="145"/>
      <c r="F8" s="145" t="s">
        <v>104</v>
      </c>
      <c r="G8" s="154"/>
      <c r="H8" s="167"/>
    </row>
    <row r="9" spans="1:8" ht="15" customHeight="1">
      <c r="A9" s="150"/>
      <c r="B9" s="159"/>
      <c r="C9" s="160"/>
      <c r="D9" s="163"/>
      <c r="E9" s="145"/>
      <c r="F9" s="145"/>
      <c r="G9" s="154"/>
      <c r="H9" s="167"/>
    </row>
    <row r="10" spans="1:8" ht="15" customHeight="1">
      <c r="A10" s="150">
        <v>3</v>
      </c>
      <c r="B10" s="159">
        <v>3</v>
      </c>
      <c r="C10" s="160" t="s">
        <v>121</v>
      </c>
      <c r="D10" s="162" t="s">
        <v>122</v>
      </c>
      <c r="E10" s="145"/>
      <c r="F10" s="145" t="s">
        <v>73</v>
      </c>
      <c r="G10" s="154"/>
      <c r="H10" s="167"/>
    </row>
    <row r="11" spans="1:8" ht="15.75" customHeight="1">
      <c r="A11" s="150"/>
      <c r="B11" s="159"/>
      <c r="C11" s="160"/>
      <c r="D11" s="163"/>
      <c r="E11" s="145"/>
      <c r="F11" s="145"/>
      <c r="G11" s="154"/>
      <c r="H11" s="167"/>
    </row>
    <row r="12" spans="1:8" ht="12.75" customHeight="1">
      <c r="A12" s="150">
        <v>4</v>
      </c>
      <c r="B12" s="159">
        <v>4</v>
      </c>
      <c r="C12" s="152" t="s">
        <v>46</v>
      </c>
      <c r="D12" s="153">
        <v>1986.1</v>
      </c>
      <c r="E12" s="164"/>
      <c r="F12" s="164" t="s">
        <v>47</v>
      </c>
      <c r="G12" s="154"/>
      <c r="H12" s="154"/>
    </row>
    <row r="13" spans="1:8" ht="15" customHeight="1">
      <c r="A13" s="150"/>
      <c r="B13" s="159"/>
      <c r="C13" s="152"/>
      <c r="D13" s="153"/>
      <c r="E13" s="164"/>
      <c r="F13" s="164"/>
      <c r="G13" s="154"/>
      <c r="H13" s="154"/>
    </row>
    <row r="14" spans="1:8" ht="12.75" customHeight="1">
      <c r="A14" s="150">
        <v>5</v>
      </c>
      <c r="B14" s="159">
        <v>5</v>
      </c>
      <c r="C14" s="168" t="s">
        <v>124</v>
      </c>
      <c r="D14" s="169" t="s">
        <v>74</v>
      </c>
      <c r="E14" s="164"/>
      <c r="F14" s="164" t="s">
        <v>75</v>
      </c>
      <c r="G14" s="154"/>
      <c r="H14" s="167"/>
    </row>
    <row r="15" spans="1:8" ht="15" customHeight="1">
      <c r="A15" s="150"/>
      <c r="B15" s="159"/>
      <c r="C15" s="168"/>
      <c r="D15" s="169"/>
      <c r="E15" s="164"/>
      <c r="F15" s="164"/>
      <c r="G15" s="154"/>
      <c r="H15" s="167"/>
    </row>
    <row r="16" spans="1:8" ht="12.75" customHeight="1">
      <c r="A16" s="150">
        <v>6</v>
      </c>
      <c r="B16" s="159">
        <v>6</v>
      </c>
      <c r="C16" s="160" t="s">
        <v>61</v>
      </c>
      <c r="D16" s="153" t="s">
        <v>62</v>
      </c>
      <c r="E16" s="145"/>
      <c r="F16" s="145" t="s">
        <v>60</v>
      </c>
      <c r="G16" s="154"/>
      <c r="H16" s="167"/>
    </row>
    <row r="17" spans="1:8" ht="15" customHeight="1">
      <c r="A17" s="150"/>
      <c r="B17" s="159"/>
      <c r="C17" s="160"/>
      <c r="D17" s="161"/>
      <c r="E17" s="145"/>
      <c r="F17" s="145"/>
      <c r="G17" s="154"/>
      <c r="H17" s="167"/>
    </row>
    <row r="18" spans="1:8" ht="12.75" customHeight="1">
      <c r="A18" s="150">
        <v>7</v>
      </c>
      <c r="B18" s="159">
        <v>7</v>
      </c>
      <c r="C18" s="152" t="s">
        <v>125</v>
      </c>
      <c r="D18" s="153" t="s">
        <v>77</v>
      </c>
      <c r="E18" s="145"/>
      <c r="F18" s="145" t="s">
        <v>104</v>
      </c>
      <c r="G18" s="154"/>
      <c r="H18" s="167"/>
    </row>
    <row r="19" spans="1:8" ht="15" customHeight="1">
      <c r="A19" s="150"/>
      <c r="B19" s="159"/>
      <c r="C19" s="152"/>
      <c r="D19" s="153"/>
      <c r="E19" s="145"/>
      <c r="F19" s="145"/>
      <c r="G19" s="154"/>
      <c r="H19" s="167"/>
    </row>
    <row r="20" spans="1:8" ht="12.75" customHeight="1">
      <c r="A20" s="150">
        <v>8</v>
      </c>
      <c r="B20" s="159">
        <v>8</v>
      </c>
      <c r="C20" s="160" t="s">
        <v>101</v>
      </c>
      <c r="D20" s="162" t="s">
        <v>96</v>
      </c>
      <c r="E20" s="145"/>
      <c r="F20" s="145" t="s">
        <v>102</v>
      </c>
      <c r="G20" s="154"/>
      <c r="H20" s="167"/>
    </row>
    <row r="21" spans="1:8" ht="15" customHeight="1">
      <c r="A21" s="150"/>
      <c r="B21" s="159"/>
      <c r="C21" s="160"/>
      <c r="D21" s="163"/>
      <c r="E21" s="145"/>
      <c r="F21" s="145"/>
      <c r="G21" s="154"/>
      <c r="H21" s="167"/>
    </row>
    <row r="22" spans="1:8" ht="12.75" customHeight="1">
      <c r="A22" s="150">
        <v>9</v>
      </c>
      <c r="B22" s="159">
        <v>9</v>
      </c>
      <c r="C22" s="152" t="s">
        <v>53</v>
      </c>
      <c r="D22" s="153">
        <v>1984.1</v>
      </c>
      <c r="E22" s="145"/>
      <c r="F22" s="145" t="s">
        <v>54</v>
      </c>
      <c r="G22" s="154"/>
      <c r="H22" s="167"/>
    </row>
    <row r="23" spans="1:8" ht="15" customHeight="1">
      <c r="A23" s="150"/>
      <c r="B23" s="159"/>
      <c r="C23" s="152"/>
      <c r="D23" s="153"/>
      <c r="E23" s="145"/>
      <c r="F23" s="145"/>
      <c r="G23" s="154"/>
      <c r="H23" s="167"/>
    </row>
    <row r="24" spans="1:8" ht="12.75" customHeight="1">
      <c r="A24" s="150">
        <v>10</v>
      </c>
      <c r="B24" s="159">
        <v>10</v>
      </c>
      <c r="C24" s="160" t="s">
        <v>79</v>
      </c>
      <c r="D24" s="154" t="s">
        <v>80</v>
      </c>
      <c r="E24" s="145"/>
      <c r="F24" s="145" t="s">
        <v>78</v>
      </c>
      <c r="G24" s="154"/>
      <c r="H24" s="167"/>
    </row>
    <row r="25" spans="1:8" ht="15" customHeight="1">
      <c r="A25" s="150"/>
      <c r="B25" s="159"/>
      <c r="C25" s="160"/>
      <c r="D25" s="170"/>
      <c r="E25" s="145"/>
      <c r="F25" s="145"/>
      <c r="G25" s="154"/>
      <c r="H25" s="167"/>
    </row>
    <row r="26" spans="1:8" ht="12.75" customHeight="1">
      <c r="A26" s="150">
        <v>11</v>
      </c>
      <c r="B26" s="159">
        <v>11</v>
      </c>
      <c r="C26" s="160" t="s">
        <v>50</v>
      </c>
      <c r="D26" s="153" t="s">
        <v>51</v>
      </c>
      <c r="E26" s="145"/>
      <c r="F26" s="145" t="s">
        <v>52</v>
      </c>
      <c r="G26" s="154"/>
      <c r="H26" s="167"/>
    </row>
    <row r="27" spans="1:8" ht="15" customHeight="1">
      <c r="A27" s="150"/>
      <c r="B27" s="159"/>
      <c r="C27" s="160"/>
      <c r="D27" s="161"/>
      <c r="E27" s="145"/>
      <c r="F27" s="145"/>
      <c r="G27" s="154"/>
      <c r="H27" s="167"/>
    </row>
    <row r="28" spans="1:8" ht="15.75" customHeight="1">
      <c r="A28" s="150">
        <v>12</v>
      </c>
      <c r="B28" s="159">
        <v>12</v>
      </c>
      <c r="C28" s="160" t="s">
        <v>45</v>
      </c>
      <c r="D28" s="153">
        <v>1</v>
      </c>
      <c r="E28" s="145"/>
      <c r="F28" s="145" t="s">
        <v>44</v>
      </c>
      <c r="G28" s="154"/>
      <c r="H28" s="167"/>
    </row>
    <row r="29" spans="1:8" ht="15" customHeight="1">
      <c r="A29" s="150"/>
      <c r="B29" s="159"/>
      <c r="C29" s="160"/>
      <c r="D29" s="153"/>
      <c r="E29" s="145"/>
      <c r="F29" s="145"/>
      <c r="G29" s="154"/>
      <c r="H29" s="167"/>
    </row>
    <row r="30" spans="1:8" ht="12.75" customHeight="1">
      <c r="A30" s="150">
        <v>13</v>
      </c>
      <c r="B30" s="159">
        <v>13</v>
      </c>
      <c r="C30" s="160" t="s">
        <v>71</v>
      </c>
      <c r="D30" s="153" t="s">
        <v>72</v>
      </c>
      <c r="E30" s="145"/>
      <c r="F30" s="145" t="s">
        <v>73</v>
      </c>
      <c r="G30" s="154"/>
      <c r="H30" s="167"/>
    </row>
    <row r="31" spans="1:8" ht="15" customHeight="1">
      <c r="A31" s="150"/>
      <c r="B31" s="159"/>
      <c r="C31" s="160"/>
      <c r="D31" s="161"/>
      <c r="E31" s="145"/>
      <c r="F31" s="145"/>
      <c r="G31" s="154"/>
      <c r="H31" s="167"/>
    </row>
    <row r="32" spans="1:8" ht="12.75" customHeight="1">
      <c r="A32" s="150">
        <v>14</v>
      </c>
      <c r="B32" s="159">
        <v>14</v>
      </c>
      <c r="C32" s="160" t="s">
        <v>55</v>
      </c>
      <c r="D32" s="153">
        <v>1989.1</v>
      </c>
      <c r="E32" s="145"/>
      <c r="F32" s="145" t="s">
        <v>56</v>
      </c>
      <c r="G32" s="154"/>
      <c r="H32" s="167"/>
    </row>
    <row r="33" spans="1:8" ht="15" customHeight="1">
      <c r="A33" s="150"/>
      <c r="B33" s="159"/>
      <c r="C33" s="160"/>
      <c r="D33" s="161"/>
      <c r="E33" s="145"/>
      <c r="F33" s="145"/>
      <c r="G33" s="154"/>
      <c r="H33" s="167"/>
    </row>
    <row r="34" spans="1:8" ht="12.75" customHeight="1">
      <c r="A34" s="150">
        <v>15</v>
      </c>
      <c r="B34" s="159">
        <v>15</v>
      </c>
      <c r="C34" s="152" t="s">
        <v>108</v>
      </c>
      <c r="D34" s="153" t="s">
        <v>109</v>
      </c>
      <c r="E34" s="145"/>
      <c r="F34" s="145" t="s">
        <v>110</v>
      </c>
      <c r="G34" s="154"/>
      <c r="H34" s="167"/>
    </row>
    <row r="35" spans="1:8" ht="15" customHeight="1">
      <c r="A35" s="150"/>
      <c r="B35" s="159"/>
      <c r="C35" s="152"/>
      <c r="D35" s="153"/>
      <c r="E35" s="145"/>
      <c r="F35" s="145"/>
      <c r="G35" s="154"/>
      <c r="H35" s="167"/>
    </row>
    <row r="36" spans="1:8" ht="15.75" customHeight="1">
      <c r="A36" s="150">
        <v>16</v>
      </c>
      <c r="B36" s="159">
        <v>16</v>
      </c>
      <c r="C36" s="160" t="s">
        <v>87</v>
      </c>
      <c r="D36" s="162" t="s">
        <v>88</v>
      </c>
      <c r="E36" s="145"/>
      <c r="F36" s="145" t="s">
        <v>89</v>
      </c>
      <c r="G36" s="154"/>
      <c r="H36" s="167"/>
    </row>
    <row r="37" spans="1:8" ht="12.75" customHeight="1">
      <c r="A37" s="150"/>
      <c r="B37" s="159"/>
      <c r="C37" s="160"/>
      <c r="D37" s="166"/>
      <c r="E37" s="145"/>
      <c r="F37" s="145"/>
      <c r="G37" s="154"/>
      <c r="H37" s="167"/>
    </row>
    <row r="38" spans="1:8" ht="12.75" customHeight="1">
      <c r="A38" s="150">
        <v>17</v>
      </c>
      <c r="B38" s="159">
        <v>17</v>
      </c>
      <c r="C38" s="152" t="s">
        <v>76</v>
      </c>
      <c r="D38" s="153" t="s">
        <v>77</v>
      </c>
      <c r="E38" s="145"/>
      <c r="F38" s="145" t="s">
        <v>78</v>
      </c>
      <c r="G38" s="146"/>
      <c r="H38" s="148"/>
    </row>
    <row r="39" spans="1:8" ht="12.75" customHeight="1">
      <c r="A39" s="150"/>
      <c r="B39" s="159"/>
      <c r="C39" s="152"/>
      <c r="D39" s="153"/>
      <c r="E39" s="145"/>
      <c r="F39" s="145"/>
      <c r="G39" s="147"/>
      <c r="H39" s="149"/>
    </row>
    <row r="40" spans="1:8" ht="12.75" customHeight="1">
      <c r="A40" s="150">
        <v>18</v>
      </c>
      <c r="B40" s="159">
        <v>18</v>
      </c>
      <c r="C40" s="152" t="s">
        <v>111</v>
      </c>
      <c r="D40" s="153" t="s">
        <v>112</v>
      </c>
      <c r="E40" s="145"/>
      <c r="F40" s="145" t="s">
        <v>113</v>
      </c>
      <c r="G40" s="146"/>
      <c r="H40" s="148"/>
    </row>
    <row r="41" spans="1:8" ht="12.75" customHeight="1">
      <c r="A41" s="150"/>
      <c r="B41" s="159"/>
      <c r="C41" s="152"/>
      <c r="D41" s="153"/>
      <c r="E41" s="145"/>
      <c r="F41" s="145"/>
      <c r="G41" s="147"/>
      <c r="H41" s="149"/>
    </row>
    <row r="42" spans="1:8" ht="12.75" customHeight="1">
      <c r="A42" s="150">
        <v>19</v>
      </c>
      <c r="B42" s="159">
        <v>19</v>
      </c>
      <c r="C42" s="152" t="s">
        <v>68</v>
      </c>
      <c r="D42" s="153" t="s">
        <v>69</v>
      </c>
      <c r="E42" s="145"/>
      <c r="F42" s="145" t="s">
        <v>70</v>
      </c>
      <c r="G42" s="146"/>
      <c r="H42" s="148"/>
    </row>
    <row r="43" spans="1:8" ht="12.75" customHeight="1">
      <c r="A43" s="150"/>
      <c r="B43" s="159"/>
      <c r="C43" s="152"/>
      <c r="D43" s="153"/>
      <c r="E43" s="145"/>
      <c r="F43" s="145"/>
      <c r="G43" s="147"/>
      <c r="H43" s="149"/>
    </row>
    <row r="44" spans="1:8" ht="12.75" customHeight="1">
      <c r="A44" s="150">
        <v>20</v>
      </c>
      <c r="B44" s="159">
        <v>20</v>
      </c>
      <c r="C44" s="160" t="s">
        <v>119</v>
      </c>
      <c r="D44" s="162" t="s">
        <v>93</v>
      </c>
      <c r="E44" s="145"/>
      <c r="F44" s="145" t="s">
        <v>120</v>
      </c>
      <c r="G44" s="146"/>
      <c r="H44" s="148"/>
    </row>
    <row r="45" spans="1:8" ht="12.75" customHeight="1">
      <c r="A45" s="150"/>
      <c r="B45" s="159"/>
      <c r="C45" s="160"/>
      <c r="D45" s="163"/>
      <c r="E45" s="145"/>
      <c r="F45" s="145"/>
      <c r="G45" s="147"/>
      <c r="H45" s="149"/>
    </row>
    <row r="46" spans="1:8" ht="12.75" customHeight="1">
      <c r="A46" s="150">
        <v>21</v>
      </c>
      <c r="B46" s="159">
        <v>21</v>
      </c>
      <c r="C46" s="160" t="s">
        <v>98</v>
      </c>
      <c r="D46" s="153" t="s">
        <v>99</v>
      </c>
      <c r="E46" s="145"/>
      <c r="F46" s="145" t="s">
        <v>100</v>
      </c>
      <c r="G46" s="146"/>
      <c r="H46" s="148"/>
    </row>
    <row r="47" spans="1:8" ht="12.75" customHeight="1">
      <c r="A47" s="150"/>
      <c r="B47" s="159"/>
      <c r="C47" s="160"/>
      <c r="D47" s="161"/>
      <c r="E47" s="145"/>
      <c r="F47" s="145"/>
      <c r="G47" s="147"/>
      <c r="H47" s="149"/>
    </row>
    <row r="48" spans="1:8" ht="12.75" customHeight="1">
      <c r="A48" s="150">
        <v>22</v>
      </c>
      <c r="B48" s="159">
        <v>22</v>
      </c>
      <c r="C48" s="152" t="s">
        <v>105</v>
      </c>
      <c r="D48" s="153" t="s">
        <v>106</v>
      </c>
      <c r="E48" s="145"/>
      <c r="F48" s="145" t="s">
        <v>107</v>
      </c>
      <c r="G48" s="146"/>
      <c r="H48" s="148"/>
    </row>
    <row r="49" spans="1:8" ht="12.75" customHeight="1">
      <c r="A49" s="150"/>
      <c r="B49" s="159"/>
      <c r="C49" s="152"/>
      <c r="D49" s="153"/>
      <c r="E49" s="145"/>
      <c r="F49" s="145"/>
      <c r="G49" s="147"/>
      <c r="H49" s="149"/>
    </row>
    <row r="50" spans="1:8" ht="12.75" customHeight="1">
      <c r="A50" s="150">
        <v>23</v>
      </c>
      <c r="B50" s="159">
        <v>23</v>
      </c>
      <c r="C50" s="160" t="s">
        <v>63</v>
      </c>
      <c r="D50" s="153" t="s">
        <v>64</v>
      </c>
      <c r="E50" s="164"/>
      <c r="F50" s="164" t="s">
        <v>65</v>
      </c>
      <c r="G50" s="146"/>
      <c r="H50" s="148"/>
    </row>
    <row r="51" spans="1:8" ht="12.75" customHeight="1">
      <c r="A51" s="150"/>
      <c r="B51" s="159"/>
      <c r="C51" s="160"/>
      <c r="D51" s="165"/>
      <c r="E51" s="164"/>
      <c r="F51" s="164"/>
      <c r="G51" s="147"/>
      <c r="H51" s="149"/>
    </row>
    <row r="52" spans="1:8" ht="12.75" customHeight="1">
      <c r="A52" s="150">
        <v>24</v>
      </c>
      <c r="B52" s="159">
        <v>24</v>
      </c>
      <c r="C52" s="152" t="s">
        <v>95</v>
      </c>
      <c r="D52" s="153" t="s">
        <v>96</v>
      </c>
      <c r="E52" s="145"/>
      <c r="F52" s="145" t="s">
        <v>97</v>
      </c>
      <c r="G52" s="146"/>
      <c r="H52" s="148"/>
    </row>
    <row r="53" spans="1:8" ht="12.75" customHeight="1">
      <c r="A53" s="150"/>
      <c r="B53" s="159"/>
      <c r="C53" s="152"/>
      <c r="D53" s="153"/>
      <c r="E53" s="145"/>
      <c r="F53" s="145"/>
      <c r="G53" s="147"/>
      <c r="H53" s="149"/>
    </row>
    <row r="54" spans="1:8" ht="12.75" customHeight="1">
      <c r="A54" s="150">
        <v>25</v>
      </c>
      <c r="B54" s="159">
        <v>25</v>
      </c>
      <c r="C54" s="160" t="s">
        <v>114</v>
      </c>
      <c r="D54" s="162" t="s">
        <v>74</v>
      </c>
      <c r="E54" s="145"/>
      <c r="F54" s="145" t="s">
        <v>115</v>
      </c>
      <c r="G54" s="146"/>
      <c r="H54" s="148"/>
    </row>
    <row r="55" spans="1:8" ht="12.75" customHeight="1">
      <c r="A55" s="150"/>
      <c r="B55" s="159"/>
      <c r="C55" s="160"/>
      <c r="D55" s="163"/>
      <c r="E55" s="145"/>
      <c r="F55" s="145"/>
      <c r="G55" s="147"/>
      <c r="H55" s="149"/>
    </row>
    <row r="56" spans="1:8" ht="12.75" customHeight="1">
      <c r="A56" s="150">
        <v>26</v>
      </c>
      <c r="B56" s="159">
        <v>26</v>
      </c>
      <c r="C56" s="160" t="s">
        <v>81</v>
      </c>
      <c r="D56" s="162" t="s">
        <v>82</v>
      </c>
      <c r="E56" s="145"/>
      <c r="F56" s="145" t="s">
        <v>83</v>
      </c>
      <c r="G56" s="146"/>
      <c r="H56" s="148"/>
    </row>
    <row r="57" spans="1:8" ht="12.75" customHeight="1">
      <c r="A57" s="150"/>
      <c r="B57" s="159"/>
      <c r="C57" s="160"/>
      <c r="D57" s="163"/>
      <c r="E57" s="145"/>
      <c r="F57" s="145"/>
      <c r="G57" s="147"/>
      <c r="H57" s="149"/>
    </row>
    <row r="58" spans="1:8" ht="12.75" customHeight="1">
      <c r="A58" s="150">
        <v>27</v>
      </c>
      <c r="B58" s="159">
        <v>27</v>
      </c>
      <c r="C58" s="152" t="s">
        <v>48</v>
      </c>
      <c r="D58" s="153">
        <v>1980.1</v>
      </c>
      <c r="E58" s="164"/>
      <c r="F58" s="164" t="s">
        <v>49</v>
      </c>
      <c r="G58" s="146"/>
      <c r="H58" s="148"/>
    </row>
    <row r="59" spans="1:8" ht="12.75" customHeight="1">
      <c r="A59" s="150"/>
      <c r="B59" s="159"/>
      <c r="C59" s="152"/>
      <c r="D59" s="153"/>
      <c r="E59" s="164"/>
      <c r="F59" s="164"/>
      <c r="G59" s="147"/>
      <c r="H59" s="149"/>
    </row>
    <row r="60" spans="1:8" ht="12.75" customHeight="1">
      <c r="A60" s="150">
        <v>28</v>
      </c>
      <c r="B60" s="159">
        <v>28</v>
      </c>
      <c r="C60" s="160" t="s">
        <v>84</v>
      </c>
      <c r="D60" s="162" t="s">
        <v>85</v>
      </c>
      <c r="E60" s="145"/>
      <c r="F60" s="145" t="s">
        <v>86</v>
      </c>
      <c r="G60" s="146"/>
      <c r="H60" s="148"/>
    </row>
    <row r="61" spans="1:8" ht="12.75" customHeight="1">
      <c r="A61" s="150"/>
      <c r="B61" s="159"/>
      <c r="C61" s="160"/>
      <c r="D61" s="163"/>
      <c r="E61" s="145"/>
      <c r="F61" s="145"/>
      <c r="G61" s="147"/>
      <c r="H61" s="149"/>
    </row>
    <row r="62" spans="1:8" ht="12.75" customHeight="1">
      <c r="A62" s="150">
        <v>29</v>
      </c>
      <c r="B62" s="159">
        <v>29</v>
      </c>
      <c r="C62" s="160" t="s">
        <v>90</v>
      </c>
      <c r="D62" s="162" t="s">
        <v>91</v>
      </c>
      <c r="E62" s="145"/>
      <c r="F62" s="145" t="s">
        <v>89</v>
      </c>
      <c r="G62" s="146"/>
      <c r="H62" s="148"/>
    </row>
    <row r="63" spans="1:8" ht="12.75" customHeight="1">
      <c r="A63" s="150"/>
      <c r="B63" s="159"/>
      <c r="C63" s="160"/>
      <c r="D63" s="163"/>
      <c r="E63" s="145"/>
      <c r="F63" s="145"/>
      <c r="G63" s="147"/>
      <c r="H63" s="149"/>
    </row>
    <row r="64" spans="1:8" ht="12.75" customHeight="1">
      <c r="A64" s="150">
        <v>30</v>
      </c>
      <c r="B64" s="159">
        <v>30</v>
      </c>
      <c r="C64" s="160" t="s">
        <v>116</v>
      </c>
      <c r="D64" s="162" t="s">
        <v>117</v>
      </c>
      <c r="E64" s="145"/>
      <c r="F64" s="145" t="s">
        <v>118</v>
      </c>
      <c r="G64" s="146"/>
      <c r="H64" s="148"/>
    </row>
    <row r="65" spans="1:8" ht="12.75" customHeight="1">
      <c r="A65" s="150"/>
      <c r="B65" s="159"/>
      <c r="C65" s="160"/>
      <c r="D65" s="163"/>
      <c r="E65" s="145"/>
      <c r="F65" s="145"/>
      <c r="G65" s="147"/>
      <c r="H65" s="149"/>
    </row>
    <row r="66" spans="1:8" ht="12.75" customHeight="1">
      <c r="A66" s="150">
        <v>31</v>
      </c>
      <c r="B66" s="159">
        <v>31</v>
      </c>
      <c r="C66" s="160" t="s">
        <v>58</v>
      </c>
      <c r="D66" s="153" t="s">
        <v>59</v>
      </c>
      <c r="E66" s="145"/>
      <c r="F66" s="145" t="s">
        <v>60</v>
      </c>
      <c r="G66" s="146"/>
      <c r="H66" s="148"/>
    </row>
    <row r="67" spans="1:8" ht="12.75" customHeight="1">
      <c r="A67" s="150"/>
      <c r="B67" s="159"/>
      <c r="C67" s="160"/>
      <c r="D67" s="161"/>
      <c r="E67" s="145"/>
      <c r="F67" s="145"/>
      <c r="G67" s="147"/>
      <c r="H67" s="149"/>
    </row>
    <row r="68" spans="1:8" ht="12.75" customHeight="1">
      <c r="A68" s="150">
        <v>32</v>
      </c>
      <c r="B68" s="159">
        <v>32</v>
      </c>
      <c r="C68" s="160" t="s">
        <v>57</v>
      </c>
      <c r="D68" s="153" t="s">
        <v>66</v>
      </c>
      <c r="E68" s="145"/>
      <c r="F68" s="145" t="s">
        <v>67</v>
      </c>
      <c r="G68" s="146"/>
      <c r="H68" s="148"/>
    </row>
    <row r="69" spans="1:8" ht="12.75" customHeight="1">
      <c r="A69" s="150"/>
      <c r="B69" s="159"/>
      <c r="C69" s="160"/>
      <c r="D69" s="153"/>
      <c r="E69" s="145"/>
      <c r="F69" s="145"/>
      <c r="G69" s="147"/>
      <c r="H69" s="149"/>
    </row>
    <row r="70" spans="1:8" ht="12.75" customHeight="1">
      <c r="A70" s="150">
        <v>33</v>
      </c>
      <c r="B70" s="151">
        <v>33</v>
      </c>
      <c r="C70" s="152" t="s">
        <v>43</v>
      </c>
      <c r="D70" s="153">
        <v>1</v>
      </c>
      <c r="E70" s="145"/>
      <c r="F70" s="145" t="s">
        <v>44</v>
      </c>
      <c r="G70" s="146"/>
      <c r="H70" s="148"/>
    </row>
    <row r="71" spans="1:8" ht="12.75" customHeight="1">
      <c r="A71" s="150"/>
      <c r="B71" s="151"/>
      <c r="C71" s="152"/>
      <c r="D71" s="153"/>
      <c r="E71" s="145"/>
      <c r="F71" s="145"/>
      <c r="G71" s="147"/>
      <c r="H71" s="149"/>
    </row>
    <row r="72" spans="1:9" ht="12.75" customHeight="1">
      <c r="A72" s="31" t="str">
        <f>HYPERLINK('[1]реквизиты'!$A$6)</f>
        <v>Гл. судья, судья МК</v>
      </c>
      <c r="B72" s="31"/>
      <c r="C72" s="81"/>
      <c r="D72" s="83"/>
      <c r="E72" s="83"/>
      <c r="F72" s="83"/>
      <c r="G72" s="84" t="str">
        <f>'[1]реквизиты'!$G$7</f>
        <v>Стахеев И.Р.</v>
      </c>
      <c r="H72" s="81"/>
      <c r="I72" s="31"/>
    </row>
    <row r="73" spans="1:9" ht="12.75" customHeight="1">
      <c r="A73" s="25"/>
      <c r="B73" s="25"/>
      <c r="C73" s="81"/>
      <c r="D73" s="83"/>
      <c r="E73" s="83"/>
      <c r="F73" s="83"/>
      <c r="G73" s="85" t="str">
        <f>'[1]реквизиты'!$G$8</f>
        <v>Гороховец</v>
      </c>
      <c r="H73" s="81"/>
      <c r="I73" s="25"/>
    </row>
    <row r="74" spans="1:9" ht="12.75" customHeight="1">
      <c r="A74" s="31"/>
      <c r="B74" s="31"/>
      <c r="C74" s="81"/>
      <c r="D74" s="83"/>
      <c r="E74" s="83"/>
      <c r="F74" s="83"/>
      <c r="G74" s="83"/>
      <c r="H74" s="81"/>
      <c r="I74" s="31"/>
    </row>
    <row r="75" spans="1:9" ht="12.75" customHeight="1">
      <c r="A75" s="25" t="str">
        <f>HYPERLINK('[1]реквизиты'!$A$8)</f>
        <v>Гл. секретарь, судья МК</v>
      </c>
      <c r="B75" s="25"/>
      <c r="C75" s="81"/>
      <c r="D75" s="83"/>
      <c r="E75" s="83"/>
      <c r="F75" s="83"/>
      <c r="G75" s="86" t="str">
        <f>'[1]реквизиты'!$G$9</f>
        <v>Доронкин Н.И.</v>
      </c>
      <c r="H75" s="81"/>
      <c r="I75" s="31"/>
    </row>
    <row r="76" spans="1:9" ht="12.75" customHeight="1">
      <c r="A76" s="37"/>
      <c r="B76" s="31"/>
      <c r="C76" s="81"/>
      <c r="D76" s="81"/>
      <c r="E76" s="83"/>
      <c r="F76" s="83"/>
      <c r="G76" s="85" t="str">
        <f>'[1]реквизиты'!$G$10</f>
        <v>Владимир</v>
      </c>
      <c r="H76" s="81"/>
      <c r="I76" s="25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276">
    <mergeCell ref="E66:E67"/>
    <mergeCell ref="E68:E69"/>
    <mergeCell ref="E70:E71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F70:F71"/>
    <mergeCell ref="G70:G71"/>
    <mergeCell ref="H70:H71"/>
    <mergeCell ref="A70:A71"/>
    <mergeCell ref="B70:B71"/>
    <mergeCell ref="C70:C71"/>
    <mergeCell ref="D70:D71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view="pageBreakPreview" zoomScale="6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21"/>
    </row>
    <row r="2" spans="1:19" ht="39.75" customHeight="1" thickBot="1">
      <c r="A2" s="21"/>
      <c r="B2" s="22"/>
      <c r="C2" s="176" t="s">
        <v>14</v>
      </c>
      <c r="D2" s="176"/>
      <c r="E2" s="176"/>
      <c r="F2" s="176"/>
      <c r="G2" s="176"/>
      <c r="H2" s="176"/>
      <c r="I2" s="177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178"/>
      <c r="K2" s="178"/>
      <c r="L2" s="178"/>
      <c r="M2" s="178"/>
      <c r="N2" s="178"/>
      <c r="O2" s="178"/>
      <c r="P2" s="178"/>
      <c r="Q2" s="178"/>
      <c r="R2" s="179"/>
      <c r="S2" s="21"/>
    </row>
    <row r="3" spans="1:19" ht="10.5" customHeight="1" thickBot="1">
      <c r="A3" s="2"/>
      <c r="B3" s="2"/>
      <c r="C3" s="31"/>
      <c r="D3" s="24"/>
      <c r="E3" s="187" t="str">
        <f>HYPERLINK('[1]реквизиты'!$A$3)</f>
        <v>3 - 5 декабря 2012 г.Владимир</v>
      </c>
      <c r="F3" s="188"/>
      <c r="G3" s="188"/>
      <c r="H3" s="188"/>
      <c r="I3" s="188"/>
      <c r="J3" s="188"/>
      <c r="K3" s="188"/>
      <c r="L3" s="188"/>
      <c r="M3" s="188"/>
      <c r="N3" s="188"/>
      <c r="O3" s="25"/>
      <c r="P3" s="189" t="str">
        <f>HYPERLINK('пр.взв.'!G3)</f>
        <v>в.к.   Кг +100</v>
      </c>
      <c r="Q3" s="190"/>
      <c r="R3" s="191"/>
      <c r="S3" s="26"/>
    </row>
    <row r="4" spans="1:19" ht="12" customHeight="1" thickBot="1">
      <c r="A4" s="184">
        <v>2</v>
      </c>
      <c r="B4" s="185" t="str">
        <f>VLOOKUP(A4,'пр.взв.'!B6:C71,2,FALSE)</f>
        <v>Аракелян Геврг Максимович</v>
      </c>
      <c r="C4" s="185" t="str">
        <f>VLOOKUP(A4,'пр.взв.'!B6:H71,3,FALSE)</f>
        <v>1993,мс</v>
      </c>
      <c r="D4" s="185">
        <f>VLOOKUP(A4,'пр.взв.'!B6:F71,4,FALSE)</f>
        <v>0</v>
      </c>
      <c r="E4" s="25"/>
      <c r="F4" s="25"/>
      <c r="G4" s="27"/>
      <c r="H4" s="28" t="s">
        <v>8</v>
      </c>
      <c r="I4" s="29"/>
      <c r="J4" s="30"/>
      <c r="K4" s="31"/>
      <c r="L4" s="31"/>
      <c r="M4" s="31"/>
      <c r="N4" s="31"/>
      <c r="O4" s="32"/>
      <c r="P4" s="192"/>
      <c r="Q4" s="193"/>
      <c r="R4" s="194"/>
      <c r="S4" s="21"/>
    </row>
    <row r="5" spans="1:19" ht="12" customHeight="1">
      <c r="A5" s="180"/>
      <c r="B5" s="186"/>
      <c r="C5" s="186"/>
      <c r="D5" s="186"/>
      <c r="E5" s="12">
        <v>2</v>
      </c>
      <c r="F5" s="33"/>
      <c r="G5" s="34"/>
      <c r="H5" s="35"/>
      <c r="I5" s="36"/>
      <c r="J5" s="37"/>
      <c r="K5" s="31"/>
      <c r="L5" s="31"/>
      <c r="M5" s="31"/>
      <c r="N5" s="31"/>
      <c r="O5" s="31"/>
      <c r="P5" s="207"/>
      <c r="Q5" s="208"/>
      <c r="R5" s="209"/>
      <c r="S5" s="66"/>
    </row>
    <row r="6" spans="1:19" ht="12" customHeight="1" thickBot="1">
      <c r="A6" s="180">
        <v>34</v>
      </c>
      <c r="B6" s="182" t="e">
        <f>VLOOKUP(A6,'пр.взв.'!B8:C73,2,FALSE)</f>
        <v>#N/A</v>
      </c>
      <c r="C6" s="182" t="e">
        <f>VLOOKUP(A6,'пр.взв.'!B8:H73,3,FALSE)</f>
        <v>#N/A</v>
      </c>
      <c r="D6" s="182" t="e">
        <f>VLOOKUP(A6,'пр.взв.'!B8:F73,4,FALSE)</f>
        <v>#N/A</v>
      </c>
      <c r="E6" s="92"/>
      <c r="F6" s="39"/>
      <c r="G6" s="33"/>
      <c r="H6" s="40"/>
      <c r="I6" s="41"/>
      <c r="J6" s="30"/>
      <c r="K6" s="31"/>
      <c r="L6" s="42"/>
      <c r="M6" s="42"/>
      <c r="N6" s="43"/>
      <c r="O6" s="43"/>
      <c r="P6" s="210"/>
      <c r="Q6" s="211" t="s">
        <v>11</v>
      </c>
      <c r="R6" s="212"/>
      <c r="S6" s="66"/>
    </row>
    <row r="7" spans="1:19" ht="12" customHeight="1" thickBot="1">
      <c r="A7" s="181"/>
      <c r="B7" s="183"/>
      <c r="C7" s="183"/>
      <c r="D7" s="183"/>
      <c r="E7" s="33"/>
      <c r="F7" s="19"/>
      <c r="G7" s="12">
        <v>2</v>
      </c>
      <c r="H7" s="44"/>
      <c r="I7" s="36"/>
      <c r="J7" s="45"/>
      <c r="K7" s="25"/>
      <c r="L7" s="46"/>
      <c r="M7" s="42"/>
      <c r="N7" s="43"/>
      <c r="O7" s="43"/>
      <c r="P7" s="43"/>
      <c r="S7" s="66"/>
    </row>
    <row r="8" spans="1:19" ht="12" customHeight="1" thickBot="1">
      <c r="A8" s="184">
        <v>18</v>
      </c>
      <c r="B8" s="185" t="str">
        <f>VLOOKUP(A8,'пр.взв.'!B10:C75,2,FALSE)</f>
        <v>Ширшов Егор Владиирович</v>
      </c>
      <c r="C8" s="185" t="str">
        <f>VLOOKUP(A8,'пр.взв.'!B10:H75,3,FALSE)</f>
        <v>1992,кмс</v>
      </c>
      <c r="D8" s="185">
        <f>VLOOKUP(A8,'пр.взв.'!B10:F75,4,FALSE)</f>
        <v>0</v>
      </c>
      <c r="E8" s="25"/>
      <c r="F8" s="33"/>
      <c r="G8" s="92"/>
      <c r="H8" s="47"/>
      <c r="I8" s="48"/>
      <c r="J8" s="30"/>
      <c r="K8" s="31"/>
      <c r="L8" s="44"/>
      <c r="M8" s="49"/>
      <c r="N8" s="50">
        <v>22</v>
      </c>
      <c r="O8" s="50"/>
      <c r="P8" s="42"/>
      <c r="Q8" s="213"/>
      <c r="R8" s="213"/>
      <c r="S8" s="66"/>
    </row>
    <row r="9" spans="1:19" ht="12" customHeight="1">
      <c r="A9" s="180"/>
      <c r="B9" s="186"/>
      <c r="C9" s="186"/>
      <c r="D9" s="186"/>
      <c r="E9" s="12">
        <v>18</v>
      </c>
      <c r="F9" s="52"/>
      <c r="G9" s="33"/>
      <c r="H9" s="35"/>
      <c r="I9" s="53"/>
      <c r="J9" s="41"/>
      <c r="K9" s="31"/>
      <c r="L9" s="35"/>
      <c r="M9" s="54"/>
      <c r="N9" s="49"/>
      <c r="O9" s="51"/>
      <c r="P9" s="43"/>
      <c r="Q9" s="213"/>
      <c r="R9" s="213"/>
      <c r="S9" s="66"/>
    </row>
    <row r="10" spans="1:19" ht="12" customHeight="1" thickBot="1">
      <c r="A10" s="180">
        <v>50</v>
      </c>
      <c r="B10" s="182" t="e">
        <f>VLOOKUP(A10,'пр.взв.'!B12:C77,2,FALSE)</f>
        <v>#N/A</v>
      </c>
      <c r="C10" s="182" t="e">
        <f>VLOOKUP(A10,'пр.взв.'!B12:H77,3,FALSE)</f>
        <v>#N/A</v>
      </c>
      <c r="D10" s="182" t="e">
        <f>VLOOKUP(A10,'пр.взв.'!B12:F77,4,FALSE)</f>
        <v>#N/A</v>
      </c>
      <c r="E10" s="92"/>
      <c r="F10" s="33"/>
      <c r="G10" s="33"/>
      <c r="H10" s="40"/>
      <c r="I10" s="53"/>
      <c r="J10" s="41"/>
      <c r="K10" s="31"/>
      <c r="L10" s="35"/>
      <c r="M10" s="56"/>
      <c r="N10" s="54"/>
      <c r="O10" s="42">
        <v>30</v>
      </c>
      <c r="P10" s="43"/>
      <c r="Q10" s="43"/>
      <c r="R10" s="55"/>
      <c r="S10" s="66"/>
    </row>
    <row r="11" spans="1:19" ht="12" customHeight="1" thickBot="1">
      <c r="A11" s="181"/>
      <c r="B11" s="183"/>
      <c r="C11" s="183"/>
      <c r="D11" s="183"/>
      <c r="E11" s="33"/>
      <c r="F11" s="33"/>
      <c r="G11" s="19"/>
      <c r="H11" s="41"/>
      <c r="I11" s="57"/>
      <c r="J11" s="30"/>
      <c r="K11" s="31"/>
      <c r="L11" s="35"/>
      <c r="M11" s="43"/>
      <c r="N11" s="58">
        <v>30</v>
      </c>
      <c r="O11" s="59"/>
      <c r="P11" s="43"/>
      <c r="Q11" s="43"/>
      <c r="R11" s="31"/>
      <c r="S11" s="66"/>
    </row>
    <row r="12" spans="1:19" ht="12" customHeight="1" thickBot="1">
      <c r="A12" s="184">
        <v>10</v>
      </c>
      <c r="B12" s="185" t="str">
        <f>VLOOKUP(A12,'пр.взв.'!B14:C79,2,FALSE)</f>
        <v>Довтукаев Сулим Магомедович</v>
      </c>
      <c r="C12" s="185" t="str">
        <f>VLOOKUP(A12,'пр.взв.'!B14:H79,3,FALSE)</f>
        <v>1993,мс</v>
      </c>
      <c r="D12" s="185">
        <f>VLOOKUP(A12,'пр.взв.'!B14:F79,4,FALSE)</f>
        <v>0</v>
      </c>
      <c r="E12" s="25"/>
      <c r="F12" s="25"/>
      <c r="G12" s="33"/>
      <c r="H12" s="36"/>
      <c r="I12" s="12">
        <v>2</v>
      </c>
      <c r="J12" s="60"/>
      <c r="K12" s="30"/>
      <c r="L12" s="35"/>
      <c r="M12" s="43"/>
      <c r="N12" s="43"/>
      <c r="O12" s="61"/>
      <c r="P12" s="43">
        <v>2</v>
      </c>
      <c r="Q12" s="43"/>
      <c r="R12" s="30"/>
      <c r="S12" s="66"/>
    </row>
    <row r="13" spans="1:19" ht="12" customHeight="1" thickBot="1">
      <c r="A13" s="180"/>
      <c r="B13" s="186"/>
      <c r="C13" s="186"/>
      <c r="D13" s="186"/>
      <c r="E13" s="12">
        <v>10</v>
      </c>
      <c r="F13" s="33"/>
      <c r="G13" s="33"/>
      <c r="H13" s="54"/>
      <c r="I13" s="92"/>
      <c r="J13" s="30"/>
      <c r="K13" s="14"/>
      <c r="L13" s="44"/>
      <c r="M13" s="43"/>
      <c r="N13" s="41"/>
      <c r="O13" s="62">
        <v>2</v>
      </c>
      <c r="P13" s="63"/>
      <c r="Q13" s="64"/>
      <c r="R13" s="55"/>
      <c r="S13" s="66"/>
    </row>
    <row r="14" spans="1:19" ht="12" customHeight="1" thickBot="1">
      <c r="A14" s="180">
        <v>42</v>
      </c>
      <c r="B14" s="182" t="e">
        <f>VLOOKUP(A14,'пр.взв.'!B16:C81,2,FALSE)</f>
        <v>#N/A</v>
      </c>
      <c r="C14" s="182" t="e">
        <f>VLOOKUP(A14,'пр.взв.'!B16:H81,3,FALSE)</f>
        <v>#N/A</v>
      </c>
      <c r="D14" s="182" t="e">
        <f>VLOOKUP(A14,'пр.взв.'!B16:F81,4,FALSE)</f>
        <v>#N/A</v>
      </c>
      <c r="E14" s="92"/>
      <c r="F14" s="39"/>
      <c r="G14" s="33"/>
      <c r="H14" s="65"/>
      <c r="I14" s="45"/>
      <c r="J14" s="45"/>
      <c r="K14" s="15"/>
      <c r="L14" s="46"/>
      <c r="M14" s="42"/>
      <c r="N14" s="43"/>
      <c r="O14" s="43"/>
      <c r="P14" s="35"/>
      <c r="Q14" s="64"/>
      <c r="R14" s="55"/>
      <c r="S14" s="66"/>
    </row>
    <row r="15" spans="1:19" ht="12" customHeight="1" thickBot="1">
      <c r="A15" s="181"/>
      <c r="B15" s="183"/>
      <c r="C15" s="183"/>
      <c r="D15" s="183"/>
      <c r="E15" s="33"/>
      <c r="F15" s="19"/>
      <c r="G15" s="12">
        <v>10</v>
      </c>
      <c r="H15" s="58"/>
      <c r="I15" s="30"/>
      <c r="J15" s="30"/>
      <c r="K15" s="14"/>
      <c r="L15" s="44"/>
      <c r="M15" s="49"/>
      <c r="N15" s="42">
        <v>32</v>
      </c>
      <c r="O15" s="51"/>
      <c r="P15" s="55"/>
      <c r="Q15" s="53">
        <v>2</v>
      </c>
      <c r="R15" s="55"/>
      <c r="S15" s="66"/>
    </row>
    <row r="16" spans="1:19" ht="12" customHeight="1" thickBot="1">
      <c r="A16" s="184">
        <v>26</v>
      </c>
      <c r="B16" s="185" t="str">
        <f>VLOOKUP(A16,'пр.взв.'!B18:C83,2,FALSE)</f>
        <v>Перепелкин Анатолий Петрович</v>
      </c>
      <c r="C16" s="185" t="str">
        <f>VLOOKUP(A16,'пр.взв.'!B18:H83,3,FALSE)</f>
        <v>1984,1</v>
      </c>
      <c r="D16" s="185">
        <f>VLOOKUP(A16,'пр.взв.'!B18:F83,4,FALSE)</f>
        <v>0</v>
      </c>
      <c r="E16" s="25"/>
      <c r="F16" s="33"/>
      <c r="G16" s="92"/>
      <c r="H16" s="40"/>
      <c r="I16" s="45"/>
      <c r="J16" s="45"/>
      <c r="K16" s="15"/>
      <c r="L16" s="46"/>
      <c r="M16" s="54"/>
      <c r="N16" s="49"/>
      <c r="O16" s="51"/>
      <c r="P16" s="35"/>
      <c r="Q16" s="67"/>
      <c r="R16" s="31"/>
      <c r="S16" s="66"/>
    </row>
    <row r="17" spans="1:19" ht="12" customHeight="1">
      <c r="A17" s="180"/>
      <c r="B17" s="186"/>
      <c r="C17" s="186"/>
      <c r="D17" s="186"/>
      <c r="E17" s="12">
        <v>26</v>
      </c>
      <c r="F17" s="52"/>
      <c r="G17" s="33"/>
      <c r="H17" s="35"/>
      <c r="I17" s="30"/>
      <c r="J17" s="30"/>
      <c r="K17" s="14"/>
      <c r="L17" s="35"/>
      <c r="M17" s="56"/>
      <c r="N17" s="54"/>
      <c r="O17" s="42">
        <v>24</v>
      </c>
      <c r="P17" s="35"/>
      <c r="Q17" s="68"/>
      <c r="R17" s="31"/>
      <c r="S17" s="66"/>
    </row>
    <row r="18" spans="1:19" ht="12" customHeight="1" thickBot="1">
      <c r="A18" s="180">
        <v>58</v>
      </c>
      <c r="B18" s="182" t="e">
        <f>VLOOKUP(A18,'пр.взв.'!B20:C85,2,FALSE)</f>
        <v>#N/A</v>
      </c>
      <c r="C18" s="182" t="e">
        <f>VLOOKUP(A18,'пр.взв.'!B20:H85,3,FALSE)</f>
        <v>#N/A</v>
      </c>
      <c r="D18" s="182" t="e">
        <f>VLOOKUP(A18,'пр.взв.'!B20:F85,4,FALSE)</f>
        <v>#N/A</v>
      </c>
      <c r="E18" s="92"/>
      <c r="F18" s="33"/>
      <c r="G18" s="33"/>
      <c r="H18" s="40"/>
      <c r="I18" s="45"/>
      <c r="J18" s="45"/>
      <c r="K18" s="15"/>
      <c r="L18" s="46"/>
      <c r="M18" s="50"/>
      <c r="N18" s="58">
        <v>24</v>
      </c>
      <c r="O18" s="59"/>
      <c r="P18" s="35"/>
      <c r="Q18" s="68"/>
      <c r="R18" s="31"/>
      <c r="S18" s="66"/>
    </row>
    <row r="19" spans="1:19" ht="12" customHeight="1" thickBot="1">
      <c r="A19" s="181"/>
      <c r="B19" s="183"/>
      <c r="C19" s="183"/>
      <c r="D19" s="183"/>
      <c r="E19" s="33"/>
      <c r="F19" s="33"/>
      <c r="G19" s="33"/>
      <c r="H19" s="35"/>
      <c r="I19" s="30"/>
      <c r="J19" s="30"/>
      <c r="K19" s="12">
        <v>6</v>
      </c>
      <c r="L19" s="69"/>
      <c r="M19" s="43"/>
      <c r="N19" s="43"/>
      <c r="O19" s="61"/>
      <c r="P19" s="70">
        <v>24</v>
      </c>
      <c r="Q19" s="68"/>
      <c r="R19" s="12">
        <v>11</v>
      </c>
      <c r="S19" s="66"/>
    </row>
    <row r="20" spans="1:19" ht="12" customHeight="1" thickBot="1">
      <c r="A20" s="184">
        <v>6</v>
      </c>
      <c r="B20" s="185" t="str">
        <f>VLOOKUP(A20,'пр.взв.'!B6:C71,2,FALSE)</f>
        <v>Тутик Вячеслав Анатольевич </v>
      </c>
      <c r="C20" s="185" t="str">
        <f>VLOOKUP(A20,'пр.взв.'!B6:H71,3,FALSE)</f>
        <v>1981, МСМК</v>
      </c>
      <c r="D20" s="185">
        <f>VLOOKUP(A20,'пр.взв.'!B6:H71,4,FALSE)</f>
        <v>0</v>
      </c>
      <c r="E20" s="25"/>
      <c r="F20" s="25"/>
      <c r="G20" s="27"/>
      <c r="H20" s="27"/>
      <c r="I20" s="42"/>
      <c r="J20" s="51"/>
      <c r="K20" s="92"/>
      <c r="L20" s="54"/>
      <c r="M20" s="44"/>
      <c r="N20" s="41"/>
      <c r="O20" s="62">
        <v>20</v>
      </c>
      <c r="P20" s="55"/>
      <c r="Q20" s="61"/>
      <c r="R20" s="92"/>
      <c r="S20" s="19"/>
    </row>
    <row r="21" spans="1:19" ht="12" customHeight="1">
      <c r="A21" s="180"/>
      <c r="B21" s="186"/>
      <c r="C21" s="186"/>
      <c r="D21" s="186"/>
      <c r="E21" s="12">
        <v>6</v>
      </c>
      <c r="F21" s="33"/>
      <c r="G21" s="34"/>
      <c r="H21" s="35"/>
      <c r="I21" s="36"/>
      <c r="J21" s="44"/>
      <c r="K21" s="71"/>
      <c r="L21" s="72"/>
      <c r="M21" s="31"/>
      <c r="N21" s="31"/>
      <c r="O21" s="31"/>
      <c r="P21" s="36"/>
      <c r="Q21" s="73"/>
      <c r="R21" s="25"/>
      <c r="S21" s="33"/>
    </row>
    <row r="22" spans="1:19" ht="12" customHeight="1" thickBot="1">
      <c r="A22" s="180">
        <v>38</v>
      </c>
      <c r="B22" s="182" t="e">
        <f>VLOOKUP(A22,'пр.взв.'!B24:C89,2,FALSE)</f>
        <v>#N/A</v>
      </c>
      <c r="C22" s="182" t="e">
        <f>VLOOKUP(A22,'пр.взв.'!B24:H89,3,FALSE)</f>
        <v>#N/A</v>
      </c>
      <c r="D22" s="182" t="e">
        <f>VLOOKUP(A22,'пр.взв.'!B24:F89,4,FALSE)</f>
        <v>#N/A</v>
      </c>
      <c r="E22" s="92"/>
      <c r="F22" s="39"/>
      <c r="G22" s="33"/>
      <c r="H22" s="40"/>
      <c r="I22" s="41"/>
      <c r="J22" s="36"/>
      <c r="K22" s="15"/>
      <c r="L22" s="73"/>
      <c r="M22" s="25"/>
      <c r="N22" s="25"/>
      <c r="O22" s="25"/>
      <c r="P22" s="55"/>
      <c r="Q22" s="72"/>
      <c r="R22" s="31"/>
      <c r="S22" s="66"/>
    </row>
    <row r="23" spans="1:19" ht="12" customHeight="1" thickBot="1">
      <c r="A23" s="181"/>
      <c r="B23" s="183"/>
      <c r="C23" s="183"/>
      <c r="D23" s="183"/>
      <c r="E23" s="33"/>
      <c r="F23" s="19"/>
      <c r="G23" s="12">
        <v>6</v>
      </c>
      <c r="H23" s="44"/>
      <c r="I23" s="36"/>
      <c r="J23" s="41"/>
      <c r="K23" s="14"/>
      <c r="L23" s="30"/>
      <c r="M23" s="14"/>
      <c r="N23" s="31"/>
      <c r="O23" s="31"/>
      <c r="P23" s="31"/>
      <c r="Q23" s="74">
        <v>11</v>
      </c>
      <c r="R23" s="31"/>
      <c r="S23" s="66"/>
    </row>
    <row r="24" spans="1:19" ht="12" customHeight="1" thickBot="1">
      <c r="A24" s="184">
        <v>22</v>
      </c>
      <c r="B24" s="185" t="str">
        <f>VLOOKUP(A24,'пр.взв.'!B26:C91,2,FALSE)</f>
        <v>Санджиев Баатр Викторович</v>
      </c>
      <c r="C24" s="185" t="str">
        <f>VLOOKUP(A24,'пр.взв.'!B26:H91,3,FALSE)</f>
        <v>1980,1</v>
      </c>
      <c r="D24" s="185">
        <f>VLOOKUP(A24,'пр.взв.'!B26:F91,4,FALSE)</f>
        <v>0</v>
      </c>
      <c r="E24" s="25"/>
      <c r="F24" s="33"/>
      <c r="G24" s="92"/>
      <c r="H24" s="75"/>
      <c r="I24" s="44"/>
      <c r="J24" s="41"/>
      <c r="K24" s="71"/>
      <c r="L24" s="30"/>
      <c r="M24" s="14"/>
      <c r="N24" s="30"/>
      <c r="O24" s="36"/>
      <c r="P24" s="41"/>
      <c r="Q24" s="44"/>
      <c r="R24" s="55"/>
      <c r="S24" s="66"/>
    </row>
    <row r="25" spans="1:19" ht="12" customHeight="1" thickBot="1">
      <c r="A25" s="180"/>
      <c r="B25" s="186"/>
      <c r="C25" s="186"/>
      <c r="D25" s="186"/>
      <c r="E25" s="12">
        <v>22</v>
      </c>
      <c r="F25" s="52"/>
      <c r="G25" s="33"/>
      <c r="H25" s="61"/>
      <c r="I25" s="41"/>
      <c r="J25" s="44"/>
      <c r="K25" s="14"/>
      <c r="L25" s="30"/>
      <c r="M25" s="14"/>
      <c r="N25" s="30"/>
      <c r="O25" s="30"/>
      <c r="P25" s="37"/>
      <c r="Q25" s="30"/>
      <c r="R25" s="30"/>
      <c r="S25" s="66"/>
    </row>
    <row r="26" spans="1:19" ht="12" customHeight="1" thickBot="1">
      <c r="A26" s="180">
        <v>54</v>
      </c>
      <c r="B26" s="182" t="e">
        <f>VLOOKUP(A26,'пр.взв.'!B28:C93,2,FALSE)</f>
        <v>#N/A</v>
      </c>
      <c r="C26" s="182" t="e">
        <f>VLOOKUP(A26,'пр.взв.'!B28:H93,3,FALSE)</f>
        <v>#N/A</v>
      </c>
      <c r="D26" s="182" t="e">
        <f>VLOOKUP(A26,'пр.взв.'!B28:F93,4,FALSE)</f>
        <v>#N/A</v>
      </c>
      <c r="E26" s="92"/>
      <c r="F26" s="33"/>
      <c r="G26" s="33"/>
      <c r="H26" s="65"/>
      <c r="I26" s="41"/>
      <c r="J26" s="36"/>
      <c r="K26" s="15"/>
      <c r="L26" s="45"/>
      <c r="M26" s="15"/>
      <c r="N26" s="201"/>
      <c r="O26" s="202"/>
      <c r="P26" s="202"/>
      <c r="Q26" s="202"/>
      <c r="R26" s="203"/>
      <c r="S26" s="66"/>
    </row>
    <row r="27" spans="1:19" ht="12" customHeight="1" thickBot="1">
      <c r="A27" s="181"/>
      <c r="B27" s="183"/>
      <c r="C27" s="183"/>
      <c r="D27" s="183"/>
      <c r="E27" s="33"/>
      <c r="F27" s="33"/>
      <c r="G27" s="19"/>
      <c r="H27" s="41"/>
      <c r="I27" s="12">
        <v>6</v>
      </c>
      <c r="J27" s="76"/>
      <c r="K27" s="14"/>
      <c r="L27" s="30"/>
      <c r="M27" s="14"/>
      <c r="N27" s="204"/>
      <c r="O27" s="205"/>
      <c r="P27" s="205"/>
      <c r="Q27" s="205"/>
      <c r="R27" s="206"/>
      <c r="S27" s="66"/>
    </row>
    <row r="28" spans="1:19" ht="12" customHeight="1" thickBot="1">
      <c r="A28" s="184">
        <v>14</v>
      </c>
      <c r="B28" s="185" t="str">
        <f>VLOOKUP(A28,'пр.взв.'!B30:C95,2,FALSE)</f>
        <v>Одинцов Сергей Юрьевич</v>
      </c>
      <c r="C28" s="185">
        <f>VLOOKUP(A28,'пр.взв.'!B30:H95,3,FALSE)</f>
        <v>1989.1</v>
      </c>
      <c r="D28" s="185">
        <f>VLOOKUP(A28,'пр.взв.'!B30:F95,4,FALSE)</f>
        <v>0</v>
      </c>
      <c r="E28" s="25"/>
      <c r="F28" s="25"/>
      <c r="G28" s="33"/>
      <c r="H28" s="36"/>
      <c r="I28" s="38"/>
      <c r="J28" s="41"/>
      <c r="K28" s="30"/>
      <c r="L28" s="30"/>
      <c r="M28" s="14"/>
      <c r="N28" s="41"/>
      <c r="O28" s="30"/>
      <c r="P28" s="44"/>
      <c r="Q28" s="41"/>
      <c r="R28" s="55"/>
      <c r="S28" s="66"/>
    </row>
    <row r="29" spans="1:19" ht="12" customHeight="1">
      <c r="A29" s="180"/>
      <c r="B29" s="186"/>
      <c r="C29" s="186"/>
      <c r="D29" s="186"/>
      <c r="E29" s="12">
        <v>14</v>
      </c>
      <c r="F29" s="33"/>
      <c r="G29" s="33"/>
      <c r="H29" s="54"/>
      <c r="I29" s="30"/>
      <c r="J29" s="31"/>
      <c r="K29" s="31"/>
      <c r="L29" s="30"/>
      <c r="M29" s="14"/>
      <c r="N29" s="30"/>
      <c r="O29" s="21"/>
      <c r="P29" s="36"/>
      <c r="Q29" s="41"/>
      <c r="R29" s="55"/>
      <c r="S29" s="66"/>
    </row>
    <row r="30" spans="1:19" ht="12" customHeight="1" thickBot="1">
      <c r="A30" s="180">
        <v>46</v>
      </c>
      <c r="B30" s="182" t="e">
        <f>VLOOKUP(A30,'пр.взв.'!B32:C97,2,FALSE)</f>
        <v>#N/A</v>
      </c>
      <c r="C30" s="182" t="e">
        <f>VLOOKUP(A30,'пр.взв.'!B32:H97,3,FALSE)</f>
        <v>#N/A</v>
      </c>
      <c r="D30" s="182" t="e">
        <f>VLOOKUP(A30,'пр.взв.'!B32:F97,4,FALSE)</f>
        <v>#N/A</v>
      </c>
      <c r="E30" s="38"/>
      <c r="F30" s="39"/>
      <c r="G30" s="33"/>
      <c r="H30" s="65"/>
      <c r="I30" s="45"/>
      <c r="J30" s="25"/>
      <c r="K30" s="25"/>
      <c r="L30" s="45"/>
      <c r="M30" s="15"/>
      <c r="N30" s="30"/>
      <c r="O30" s="30"/>
      <c r="P30" s="37"/>
      <c r="Q30" s="31"/>
      <c r="R30" s="31"/>
      <c r="S30" s="66"/>
    </row>
    <row r="31" spans="1:19" ht="12" customHeight="1" thickBot="1">
      <c r="A31" s="181"/>
      <c r="B31" s="183"/>
      <c r="C31" s="183"/>
      <c r="D31" s="183"/>
      <c r="E31" s="33"/>
      <c r="F31" s="19"/>
      <c r="G31" s="12">
        <v>30</v>
      </c>
      <c r="H31" s="58"/>
      <c r="I31" s="30"/>
      <c r="J31" s="31"/>
      <c r="K31" s="31"/>
      <c r="L31" s="30"/>
      <c r="M31" s="18"/>
      <c r="N31" s="30"/>
      <c r="O31" s="30"/>
      <c r="P31" s="31"/>
      <c r="Q31" s="31"/>
      <c r="R31" s="31"/>
      <c r="S31" s="66"/>
    </row>
    <row r="32" spans="1:19" ht="12" customHeight="1" thickBot="1">
      <c r="A32" s="184">
        <v>30</v>
      </c>
      <c r="B32" s="185" t="str">
        <f>VLOOKUP(A32,'пр.взв.'!B34:C99,2,FALSE)</f>
        <v>Кувардин Владимир Викторвич</v>
      </c>
      <c r="C32" s="185" t="str">
        <f>VLOOKUP(A32,'пр.взв.'!B34:H99,3,FALSE)</f>
        <v>1981,кмс</v>
      </c>
      <c r="D32" s="185">
        <f>VLOOKUP(A32,'пр.взв.'!B34:F99,4,FALSE)</f>
        <v>0</v>
      </c>
      <c r="E32" s="25"/>
      <c r="F32" s="33"/>
      <c r="G32" s="38"/>
      <c r="H32" s="40"/>
      <c r="I32" s="45"/>
      <c r="J32" s="25"/>
      <c r="K32" s="25"/>
      <c r="L32" s="45"/>
      <c r="M32" s="15"/>
      <c r="N32" s="214"/>
      <c r="O32" s="215"/>
      <c r="P32" s="215"/>
      <c r="Q32" s="215"/>
      <c r="R32" s="216"/>
      <c r="S32" s="21"/>
    </row>
    <row r="33" spans="1:19" ht="12" customHeight="1" thickBot="1">
      <c r="A33" s="180"/>
      <c r="B33" s="186"/>
      <c r="C33" s="186"/>
      <c r="D33" s="186"/>
      <c r="E33" s="12">
        <v>30</v>
      </c>
      <c r="F33" s="52"/>
      <c r="G33" s="33"/>
      <c r="H33" s="35"/>
      <c r="I33" s="30"/>
      <c r="J33" s="31"/>
      <c r="K33" s="31"/>
      <c r="L33" s="30"/>
      <c r="M33" s="14"/>
      <c r="N33" s="217"/>
      <c r="O33" s="218"/>
      <c r="P33" s="218"/>
      <c r="Q33" s="218"/>
      <c r="R33" s="219"/>
      <c r="S33" s="21"/>
    </row>
    <row r="34" spans="1:19" ht="12" customHeight="1" thickBot="1">
      <c r="A34" s="180">
        <v>62</v>
      </c>
      <c r="B34" s="182" t="e">
        <f>VLOOKUP(A34,'пр.взв.'!B36:C101,2,FALSE)</f>
        <v>#N/A</v>
      </c>
      <c r="C34" s="182" t="e">
        <f>VLOOKUP(A34,'пр.взв.'!B36:H101,3,FALSE)</f>
        <v>#N/A</v>
      </c>
      <c r="D34" s="182" t="e">
        <f>VLOOKUP(A34,'пр.взв.'!B36:F101,4,FALSE)</f>
        <v>#N/A</v>
      </c>
      <c r="E34" s="38"/>
      <c r="F34" s="33"/>
      <c r="G34" s="33"/>
      <c r="H34" s="40"/>
      <c r="I34" s="45"/>
      <c r="J34" s="25"/>
      <c r="K34" s="25"/>
      <c r="L34" s="45"/>
      <c r="M34" s="15"/>
      <c r="N34" s="45"/>
      <c r="O34" s="45"/>
      <c r="P34" s="25"/>
      <c r="Q34" s="25"/>
      <c r="R34" s="25"/>
      <c r="S34" s="21"/>
    </row>
    <row r="35" spans="1:19" ht="12" customHeight="1" thickBot="1">
      <c r="A35" s="181"/>
      <c r="B35" s="183"/>
      <c r="C35" s="183"/>
      <c r="D35" s="183"/>
      <c r="E35" s="33"/>
      <c r="F35" s="33"/>
      <c r="G35" s="33"/>
      <c r="H35" s="35"/>
      <c r="I35" s="30"/>
      <c r="J35" s="31"/>
      <c r="K35" s="31"/>
      <c r="L35" s="30"/>
      <c r="M35" s="13">
        <v>6</v>
      </c>
      <c r="N35" s="30"/>
      <c r="O35" s="30"/>
      <c r="P35" s="31"/>
      <c r="Q35" s="31"/>
      <c r="R35" s="31"/>
      <c r="S35" s="21"/>
    </row>
    <row r="36" spans="1:19" ht="5.25" customHeight="1" thickBot="1">
      <c r="A36" s="77"/>
      <c r="B36" s="78"/>
      <c r="C36" s="78"/>
      <c r="D36" s="25"/>
      <c r="E36" s="33"/>
      <c r="F36" s="33"/>
      <c r="G36" s="33"/>
      <c r="H36" s="30"/>
      <c r="I36" s="41"/>
      <c r="J36" s="31"/>
      <c r="K36" s="31"/>
      <c r="L36" s="30"/>
      <c r="M36" s="79"/>
      <c r="N36" s="30"/>
      <c r="O36" s="30"/>
      <c r="P36" s="31"/>
      <c r="Q36" s="31"/>
      <c r="R36" s="31"/>
      <c r="S36" s="21"/>
    </row>
    <row r="37" spans="1:19" ht="12" customHeight="1" thickBot="1">
      <c r="A37" s="184">
        <v>4</v>
      </c>
      <c r="B37" s="185" t="str">
        <f>VLOOKUP(A37,'пр.взв.'!B6:H71,2,FALSE)</f>
        <v>Кондрашов Василий Александрович</v>
      </c>
      <c r="C37" s="185">
        <f>VLOOKUP(A37,'пр.взв.'!B6:H71,3,FALSE)</f>
        <v>1986.1</v>
      </c>
      <c r="D37" s="185">
        <f>VLOOKUP(A37,'пр.взв.'!B6:H71,4,FALSE)</f>
        <v>0</v>
      </c>
      <c r="E37" s="25"/>
      <c r="F37" s="25"/>
      <c r="G37" s="27"/>
      <c r="H37" s="31"/>
      <c r="I37" s="29"/>
      <c r="J37" s="30"/>
      <c r="K37" s="31"/>
      <c r="L37" s="30"/>
      <c r="M37" s="93"/>
      <c r="N37" s="30"/>
      <c r="O37" s="30"/>
      <c r="P37" s="31"/>
      <c r="Q37" s="31"/>
      <c r="R37" s="31"/>
      <c r="S37" s="21"/>
    </row>
    <row r="38" spans="1:19" ht="12" customHeight="1">
      <c r="A38" s="180"/>
      <c r="B38" s="186"/>
      <c r="C38" s="186"/>
      <c r="D38" s="186"/>
      <c r="E38" s="12">
        <v>4</v>
      </c>
      <c r="F38" s="33"/>
      <c r="G38" s="34"/>
      <c r="H38" s="35"/>
      <c r="I38" s="36"/>
      <c r="J38" s="37"/>
      <c r="K38" s="31"/>
      <c r="L38" s="30"/>
      <c r="M38" s="14"/>
      <c r="N38" s="21"/>
      <c r="O38" s="21"/>
      <c r="P38" s="21"/>
      <c r="Q38" s="21"/>
      <c r="R38" s="21"/>
      <c r="S38" s="21"/>
    </row>
    <row r="39" spans="1:19" ht="12" customHeight="1" thickBot="1">
      <c r="A39" s="180">
        <v>36</v>
      </c>
      <c r="B39" s="182" t="e">
        <f>VLOOKUP(A39,'пр.взв.'!B8:H73,2,FALSE)</f>
        <v>#N/A</v>
      </c>
      <c r="C39" s="182" t="e">
        <f>VLOOKUP(A39,'пр.взв.'!B8:H73,3,FALSE)</f>
        <v>#N/A</v>
      </c>
      <c r="D39" s="182" t="e">
        <f>VLOOKUP(A39,'пр.взв.'!B8:H73,4,FALSE)</f>
        <v>#N/A</v>
      </c>
      <c r="E39" s="92"/>
      <c r="F39" s="39"/>
      <c r="G39" s="33"/>
      <c r="H39" s="40"/>
      <c r="I39" s="41"/>
      <c r="J39" s="30"/>
      <c r="K39" s="31"/>
      <c r="L39" s="30"/>
      <c r="M39" s="18"/>
      <c r="N39" s="30"/>
      <c r="O39" s="30"/>
      <c r="P39" s="31"/>
      <c r="Q39" s="31"/>
      <c r="R39" s="31"/>
      <c r="S39" s="21"/>
    </row>
    <row r="40" spans="1:19" ht="12" customHeight="1" thickBot="1">
      <c r="A40" s="181"/>
      <c r="B40" s="183"/>
      <c r="C40" s="183"/>
      <c r="D40" s="183"/>
      <c r="E40" s="33"/>
      <c r="F40" s="19"/>
      <c r="G40" s="12">
        <v>20</v>
      </c>
      <c r="H40" s="44"/>
      <c r="I40" s="36"/>
      <c r="J40" s="45"/>
      <c r="K40" s="25"/>
      <c r="L40" s="45"/>
      <c r="M40" s="15"/>
      <c r="N40" s="195"/>
      <c r="O40" s="196"/>
      <c r="P40" s="196"/>
      <c r="Q40" s="196"/>
      <c r="R40" s="197"/>
      <c r="S40" s="21"/>
    </row>
    <row r="41" spans="1:19" ht="12" customHeight="1" thickBot="1">
      <c r="A41" s="184">
        <v>20</v>
      </c>
      <c r="B41" s="185" t="str">
        <f>VLOOKUP(A41,'пр.взв.'!B10:H75,2,FALSE)</f>
        <v>Вахрушев Павел Сергеевич</v>
      </c>
      <c r="C41" s="185" t="str">
        <f>VLOOKUP(A41,'пр.взв.'!B10:H75,3,FALSE)</f>
        <v>1981,1</v>
      </c>
      <c r="D41" s="185">
        <f>VLOOKUP(A41,'пр.взв.'!B10:H75,4,FALSE)</f>
        <v>0</v>
      </c>
      <c r="E41" s="25"/>
      <c r="F41" s="33"/>
      <c r="G41" s="92"/>
      <c r="H41" s="47"/>
      <c r="I41" s="48"/>
      <c r="J41" s="30"/>
      <c r="K41" s="31"/>
      <c r="L41" s="30"/>
      <c r="M41" s="14"/>
      <c r="N41" s="198"/>
      <c r="O41" s="199"/>
      <c r="P41" s="199"/>
      <c r="Q41" s="199"/>
      <c r="R41" s="200"/>
      <c r="S41" s="21"/>
    </row>
    <row r="42" spans="1:19" ht="12" customHeight="1">
      <c r="A42" s="180"/>
      <c r="B42" s="186"/>
      <c r="C42" s="186"/>
      <c r="D42" s="186"/>
      <c r="E42" s="12">
        <v>20</v>
      </c>
      <c r="F42" s="52"/>
      <c r="G42" s="33"/>
      <c r="H42" s="35"/>
      <c r="I42" s="53"/>
      <c r="J42" s="41"/>
      <c r="K42" s="31"/>
      <c r="L42" s="30"/>
      <c r="M42" s="14"/>
      <c r="N42" s="41"/>
      <c r="O42" s="30"/>
      <c r="P42" s="44"/>
      <c r="Q42" s="41"/>
      <c r="R42" s="55"/>
      <c r="S42" s="21"/>
    </row>
    <row r="43" spans="1:19" ht="12" customHeight="1" thickBot="1">
      <c r="A43" s="180">
        <v>52</v>
      </c>
      <c r="B43" s="182" t="e">
        <f>VLOOKUP(A43,'пр.взв.'!B12:H77,2,FALSE)</f>
        <v>#N/A</v>
      </c>
      <c r="C43" s="182" t="e">
        <f>VLOOKUP(A43,'пр.взв.'!B12:H77,3,FALSE)</f>
        <v>#N/A</v>
      </c>
      <c r="D43" s="182" t="e">
        <f>VLOOKUP(A43,'пр.взв.'!B12:H77,4,FALSE)</f>
        <v>#N/A</v>
      </c>
      <c r="E43" s="92"/>
      <c r="F43" s="33"/>
      <c r="G43" s="33"/>
      <c r="H43" s="40"/>
      <c r="I43" s="53"/>
      <c r="J43" s="41"/>
      <c r="K43" s="31"/>
      <c r="L43" s="30"/>
      <c r="M43" s="14"/>
      <c r="N43" s="30"/>
      <c r="O43" s="37"/>
      <c r="P43" s="36"/>
      <c r="Q43" s="41"/>
      <c r="R43" s="55"/>
      <c r="S43" s="21"/>
    </row>
    <row r="44" spans="1:19" ht="12" customHeight="1" thickBot="1">
      <c r="A44" s="181"/>
      <c r="B44" s="183"/>
      <c r="C44" s="183"/>
      <c r="D44" s="183"/>
      <c r="E44" s="33"/>
      <c r="F44" s="33"/>
      <c r="G44" s="19"/>
      <c r="H44" s="41"/>
      <c r="I44" s="57"/>
      <c r="J44" s="30"/>
      <c r="K44" s="31"/>
      <c r="L44" s="30"/>
      <c r="M44" s="14"/>
      <c r="N44" s="30"/>
      <c r="O44" s="30"/>
      <c r="P44" s="31"/>
      <c r="Q44" s="31"/>
      <c r="R44" s="31"/>
      <c r="S44" s="21"/>
    </row>
    <row r="45" spans="1:19" ht="12" customHeight="1" thickBot="1">
      <c r="A45" s="184">
        <v>12</v>
      </c>
      <c r="B45" s="185" t="str">
        <f>VLOOKUP(A45,'пр.взв.'!B14:H79,2,FALSE)</f>
        <v>Селютин Андрей Иванович</v>
      </c>
      <c r="C45" s="185">
        <f>VLOOKUP(A45,'пр.взв.'!B14:H79,3,FALSE)</f>
        <v>1</v>
      </c>
      <c r="D45" s="185">
        <f>VLOOKUP(A45,'пр.взв.'!B14:H79,4,FALSE)</f>
        <v>0</v>
      </c>
      <c r="E45" s="25"/>
      <c r="F45" s="25"/>
      <c r="G45" s="33"/>
      <c r="H45" s="36"/>
      <c r="I45" s="12">
        <v>20</v>
      </c>
      <c r="J45" s="60"/>
      <c r="K45" s="30"/>
      <c r="L45" s="30"/>
      <c r="M45" s="14"/>
      <c r="N45" s="30"/>
      <c r="O45" s="30"/>
      <c r="P45" s="31"/>
      <c r="Q45" s="31"/>
      <c r="R45" s="31"/>
      <c r="S45" s="21"/>
    </row>
    <row r="46" spans="1:19" ht="12" customHeight="1" thickBot="1">
      <c r="A46" s="180"/>
      <c r="B46" s="186"/>
      <c r="C46" s="186"/>
      <c r="D46" s="186"/>
      <c r="E46" s="12">
        <v>12</v>
      </c>
      <c r="F46" s="33"/>
      <c r="G46" s="33"/>
      <c r="H46" s="54"/>
      <c r="I46" s="92"/>
      <c r="J46" s="30"/>
      <c r="K46" s="14"/>
      <c r="L46" s="30"/>
      <c r="M46" s="14"/>
      <c r="N46" s="30"/>
      <c r="O46" s="30"/>
      <c r="P46" s="37"/>
      <c r="Q46" s="30"/>
      <c r="R46" s="30"/>
      <c r="S46" s="21"/>
    </row>
    <row r="47" spans="1:19" ht="12" customHeight="1" thickBot="1">
      <c r="A47" s="180">
        <v>44</v>
      </c>
      <c r="B47" s="182" t="e">
        <f>VLOOKUP(A47,'пр.взв.'!B16:H81,2,FALSE)</f>
        <v>#N/A</v>
      </c>
      <c r="C47" s="182" t="e">
        <f>VLOOKUP(A47,'пр.взв.'!B16:H81,3,FALSE)</f>
        <v>#N/A</v>
      </c>
      <c r="D47" s="182" t="e">
        <f>VLOOKUP(A47,'пр.взв.'!B16:H81,4,FALSE)</f>
        <v>#N/A</v>
      </c>
      <c r="E47" s="92"/>
      <c r="F47" s="39"/>
      <c r="G47" s="33"/>
      <c r="H47" s="65"/>
      <c r="I47" s="45"/>
      <c r="J47" s="45"/>
      <c r="K47" s="15"/>
      <c r="L47" s="45"/>
      <c r="M47" s="15"/>
      <c r="N47" s="201"/>
      <c r="O47" s="202"/>
      <c r="P47" s="202"/>
      <c r="Q47" s="202"/>
      <c r="R47" s="203"/>
      <c r="S47" s="21"/>
    </row>
    <row r="48" spans="1:19" ht="12" customHeight="1" thickBot="1">
      <c r="A48" s="181"/>
      <c r="B48" s="183"/>
      <c r="C48" s="183"/>
      <c r="D48" s="183"/>
      <c r="E48" s="33"/>
      <c r="F48" s="19"/>
      <c r="G48" s="12">
        <v>12</v>
      </c>
      <c r="H48" s="58"/>
      <c r="I48" s="30"/>
      <c r="J48" s="30"/>
      <c r="K48" s="14"/>
      <c r="L48" s="30"/>
      <c r="M48" s="14"/>
      <c r="N48" s="204"/>
      <c r="O48" s="205"/>
      <c r="P48" s="205"/>
      <c r="Q48" s="205"/>
      <c r="R48" s="206"/>
      <c r="S48" s="21"/>
    </row>
    <row r="49" spans="1:19" ht="12" customHeight="1" thickBot="1">
      <c r="A49" s="184">
        <v>28</v>
      </c>
      <c r="B49" s="185" t="str">
        <f>VLOOKUP(A49,'пр.взв.'!B18:H83,2,FALSE)</f>
        <v>Краев Артем Олегович</v>
      </c>
      <c r="C49" s="185" t="str">
        <f>VLOOKUP(A49,'пр.взв.'!B18:H83,3,FALSE)</f>
        <v>1989,1</v>
      </c>
      <c r="D49" s="185">
        <f>VLOOKUP(A49,'пр.взв.'!B18:H83,4,FALSE)</f>
        <v>0</v>
      </c>
      <c r="E49" s="25"/>
      <c r="F49" s="33"/>
      <c r="G49" s="92"/>
      <c r="H49" s="40"/>
      <c r="I49" s="45"/>
      <c r="J49" s="45"/>
      <c r="K49" s="15"/>
      <c r="L49" s="45"/>
      <c r="M49" s="15"/>
      <c r="N49" s="45"/>
      <c r="O49" s="45"/>
      <c r="P49" s="25"/>
      <c r="Q49" s="25"/>
      <c r="R49" s="25"/>
      <c r="S49" s="21"/>
    </row>
    <row r="50" spans="1:19" ht="12" customHeight="1">
      <c r="A50" s="180"/>
      <c r="B50" s="186"/>
      <c r="C50" s="186"/>
      <c r="D50" s="186"/>
      <c r="E50" s="12">
        <v>28</v>
      </c>
      <c r="F50" s="52"/>
      <c r="G50" s="33"/>
      <c r="H50" s="35"/>
      <c r="I50" s="30"/>
      <c r="J50" s="30"/>
      <c r="K50" s="14"/>
      <c r="L50" s="30"/>
      <c r="M50" s="14"/>
      <c r="N50" s="30"/>
      <c r="O50" s="30"/>
      <c r="P50" s="31"/>
      <c r="Q50" s="31"/>
      <c r="R50" s="31"/>
      <c r="S50" s="21"/>
    </row>
    <row r="51" spans="1:19" ht="12" customHeight="1" thickBot="1">
      <c r="A51" s="180">
        <v>60</v>
      </c>
      <c r="B51" s="182" t="e">
        <f>VLOOKUP(A51,'пр.взв.'!B20:H85,2,FALSE)</f>
        <v>#N/A</v>
      </c>
      <c r="C51" s="182" t="e">
        <f>VLOOKUP(A51,'пр.взв.'!B20:H85,3,FALSE)</f>
        <v>#N/A</v>
      </c>
      <c r="D51" s="182" t="e">
        <f>VLOOKUP(A51,'пр.взв.'!B20:H85,4,FALSE)</f>
        <v>#N/A</v>
      </c>
      <c r="E51" s="92"/>
      <c r="F51" s="33"/>
      <c r="G51" s="33"/>
      <c r="H51" s="40"/>
      <c r="I51" s="45"/>
      <c r="J51" s="45"/>
      <c r="K51" s="15"/>
      <c r="L51" s="45"/>
      <c r="M51" s="15"/>
      <c r="N51" s="45"/>
      <c r="O51" s="45"/>
      <c r="P51" s="25"/>
      <c r="Q51" s="25"/>
      <c r="R51" s="25"/>
      <c r="S51" s="21"/>
    </row>
    <row r="52" spans="1:19" ht="12" customHeight="1" thickBot="1">
      <c r="A52" s="181"/>
      <c r="B52" s="183"/>
      <c r="C52" s="183"/>
      <c r="D52" s="183"/>
      <c r="E52" s="33"/>
      <c r="F52" s="33"/>
      <c r="G52" s="33"/>
      <c r="H52" s="35"/>
      <c r="I52" s="30"/>
      <c r="J52" s="30"/>
      <c r="K52" s="12">
        <v>16</v>
      </c>
      <c r="L52" s="80"/>
      <c r="M52" s="14"/>
      <c r="N52" s="30"/>
      <c r="O52" s="30"/>
      <c r="P52" s="31"/>
      <c r="Q52" s="31"/>
      <c r="R52" s="31"/>
      <c r="S52" s="21"/>
    </row>
    <row r="53" spans="1:19" ht="12" customHeight="1" thickBot="1">
      <c r="A53" s="184">
        <v>8</v>
      </c>
      <c r="B53" s="185" t="str">
        <f>VLOOKUP(A53,'пр.взв.'!B6:H71,2,FALSE)</f>
        <v>Кустов Александр Евгеньевич</v>
      </c>
      <c r="C53" s="185" t="str">
        <f>VLOOKUP(A53,'пр.взв.'!B6:H71,3,FALSE)</f>
        <v>1987,1</v>
      </c>
      <c r="D53" s="185">
        <f>VLOOKUP(A53,'пр.взв.'!B6:H71,4,FALSE)</f>
        <v>0</v>
      </c>
      <c r="E53" s="25"/>
      <c r="F53" s="25"/>
      <c r="G53" s="27"/>
      <c r="H53" s="27"/>
      <c r="I53" s="42"/>
      <c r="J53" s="51"/>
      <c r="K53" s="92"/>
      <c r="L53" s="31"/>
      <c r="M53" s="31"/>
      <c r="N53" s="31"/>
      <c r="O53" s="31"/>
      <c r="P53" s="31"/>
      <c r="Q53" s="31"/>
      <c r="R53" s="31"/>
      <c r="S53" s="21"/>
    </row>
    <row r="54" spans="1:19" ht="12" customHeight="1">
      <c r="A54" s="180"/>
      <c r="B54" s="186"/>
      <c r="C54" s="186"/>
      <c r="D54" s="186"/>
      <c r="E54" s="12">
        <v>8</v>
      </c>
      <c r="F54" s="33"/>
      <c r="G54" s="34"/>
      <c r="H54" s="35"/>
      <c r="I54" s="36"/>
      <c r="J54" s="44"/>
      <c r="K54" s="71"/>
      <c r="L54" s="31"/>
      <c r="M54" s="31"/>
      <c r="N54" s="31"/>
      <c r="O54" s="31"/>
      <c r="P54" s="31"/>
      <c r="Q54" s="31"/>
      <c r="R54" s="31"/>
      <c r="S54" s="21"/>
    </row>
    <row r="55" spans="1:19" ht="12" customHeight="1" thickBot="1">
      <c r="A55" s="180">
        <v>40</v>
      </c>
      <c r="B55" s="182" t="e">
        <f>VLOOKUP(A55,'пр.взв.'!B24:H89,2,FALSE)</f>
        <v>#N/A</v>
      </c>
      <c r="C55" s="182" t="e">
        <f>VLOOKUP(A55,'пр.взв.'!B24:H89,3,FALSE)</f>
        <v>#N/A</v>
      </c>
      <c r="D55" s="182" t="e">
        <f>VLOOKUP(A55,'пр.взв.'!B24:H89,4,FALSE)</f>
        <v>#N/A</v>
      </c>
      <c r="E55" s="92"/>
      <c r="F55" s="39"/>
      <c r="G55" s="33"/>
      <c r="H55" s="40"/>
      <c r="I55" s="41"/>
      <c r="J55" s="36"/>
      <c r="K55" s="15"/>
      <c r="L55" s="25"/>
      <c r="M55" s="25"/>
      <c r="N55" s="25"/>
      <c r="O55" s="25"/>
      <c r="P55" s="25"/>
      <c r="Q55" s="25"/>
      <c r="R55" s="25"/>
      <c r="S55" s="21"/>
    </row>
    <row r="56" spans="1:19" ht="12" customHeight="1" thickBot="1">
      <c r="A56" s="181"/>
      <c r="B56" s="183"/>
      <c r="C56" s="183"/>
      <c r="D56" s="183"/>
      <c r="E56" s="33"/>
      <c r="F56" s="19"/>
      <c r="G56" s="12">
        <v>24</v>
      </c>
      <c r="H56" s="44"/>
      <c r="I56" s="36"/>
      <c r="J56" s="41"/>
      <c r="K56" s="14"/>
      <c r="L56" s="31"/>
      <c r="M56" s="31"/>
      <c r="N56" s="31"/>
      <c r="O56" s="31"/>
      <c r="P56" s="31"/>
      <c r="Q56" s="31"/>
      <c r="R56" s="31"/>
      <c r="S56" s="21"/>
    </row>
    <row r="57" spans="1:19" ht="12" customHeight="1" thickBot="1">
      <c r="A57" s="184">
        <v>24</v>
      </c>
      <c r="B57" s="185" t="str">
        <f>VLOOKUP(A57,'пр.взв.'!B26:H91,2,FALSE)</f>
        <v>Шпагин Тарас Сергеевич</v>
      </c>
      <c r="C57" s="185" t="str">
        <f>VLOOKUP(A57,'пр.взв.'!B26:H91,3,FALSE)</f>
        <v>1987,1</v>
      </c>
      <c r="D57" s="185">
        <f>VLOOKUP(A57,'пр.взв.'!B26:H91,4,FALSE)</f>
        <v>0</v>
      </c>
      <c r="E57" s="25"/>
      <c r="F57" s="33"/>
      <c r="G57" s="92"/>
      <c r="H57" s="75"/>
      <c r="I57" s="44"/>
      <c r="J57" s="41"/>
      <c r="K57" s="71"/>
      <c r="L57" s="31"/>
      <c r="M57" s="31"/>
      <c r="N57" s="31"/>
      <c r="O57" s="31"/>
      <c r="P57" s="31"/>
      <c r="Q57" s="31"/>
      <c r="R57" s="31"/>
      <c r="S57" s="21"/>
    </row>
    <row r="58" spans="1:19" ht="12" customHeight="1">
      <c r="A58" s="180"/>
      <c r="B58" s="186"/>
      <c r="C58" s="186"/>
      <c r="D58" s="186"/>
      <c r="E58" s="12">
        <v>24</v>
      </c>
      <c r="F58" s="52"/>
      <c r="G58" s="33"/>
      <c r="H58" s="61"/>
      <c r="I58" s="41"/>
      <c r="J58" s="44"/>
      <c r="K58" s="14"/>
      <c r="L58" s="31"/>
      <c r="M58" s="31"/>
      <c r="N58" s="31"/>
      <c r="O58" s="31"/>
      <c r="P58" s="31"/>
      <c r="Q58" s="31"/>
      <c r="R58" s="31"/>
      <c r="S58" s="21"/>
    </row>
    <row r="59" spans="1:19" ht="12" customHeight="1" thickBot="1">
      <c r="A59" s="180">
        <v>56</v>
      </c>
      <c r="B59" s="182" t="e">
        <f>VLOOKUP(A59,'пр.взв.'!B28:H93,2,FALSE)</f>
        <v>#N/A</v>
      </c>
      <c r="C59" s="182" t="e">
        <f>VLOOKUP(A59,'пр.взв.'!B28:H93,3,FALSE)</f>
        <v>#N/A</v>
      </c>
      <c r="D59" s="182" t="e">
        <f>VLOOKUP(A59,'пр.взв.'!B28:H93,4,FALSE)</f>
        <v>#N/A</v>
      </c>
      <c r="E59" s="92"/>
      <c r="F59" s="33"/>
      <c r="G59" s="33"/>
      <c r="H59" s="65"/>
      <c r="I59" s="41"/>
      <c r="J59" s="36"/>
      <c r="K59" s="15"/>
      <c r="L59" s="25"/>
      <c r="M59" s="25"/>
      <c r="N59" s="25"/>
      <c r="O59" s="25"/>
      <c r="P59" s="25"/>
      <c r="Q59" s="25"/>
      <c r="R59" s="25"/>
      <c r="S59" s="21"/>
    </row>
    <row r="60" spans="1:19" ht="12" customHeight="1" thickBot="1">
      <c r="A60" s="181"/>
      <c r="B60" s="183"/>
      <c r="C60" s="183"/>
      <c r="D60" s="183"/>
      <c r="E60" s="33"/>
      <c r="F60" s="33"/>
      <c r="G60" s="19"/>
      <c r="H60" s="41"/>
      <c r="I60" s="12">
        <v>16</v>
      </c>
      <c r="J60" s="76"/>
      <c r="K60" s="14"/>
      <c r="L60" s="31"/>
      <c r="M60" s="31"/>
      <c r="N60" s="31"/>
      <c r="O60" s="31"/>
      <c r="P60" s="31"/>
      <c r="Q60" s="31"/>
      <c r="R60" s="31"/>
      <c r="S60" s="21"/>
    </row>
    <row r="61" spans="1:19" ht="12" customHeight="1" thickBot="1">
      <c r="A61" s="184">
        <v>16</v>
      </c>
      <c r="B61" s="185" t="str">
        <f>VLOOKUP(A61,'пр.взв.'!B30:H95,2,FALSE)</f>
        <v>Дьяконов Иван Викторович</v>
      </c>
      <c r="C61" s="185" t="str">
        <f>VLOOKUP(A61,'пр.взв.'!B30:H95,3,FALSE)</f>
        <v>1986,мс</v>
      </c>
      <c r="D61" s="185">
        <f>VLOOKUP(A61,'пр.взв.'!B30:H95,4,FALSE)</f>
        <v>0</v>
      </c>
      <c r="E61" s="25"/>
      <c r="F61" s="25"/>
      <c r="G61" s="33"/>
      <c r="H61" s="36"/>
      <c r="I61" s="38"/>
      <c r="J61" s="41"/>
      <c r="K61" s="30"/>
      <c r="L61" s="31"/>
      <c r="M61" s="31"/>
      <c r="N61" s="31"/>
      <c r="O61" s="31"/>
      <c r="P61" s="31"/>
      <c r="Q61" s="31"/>
      <c r="R61" s="31"/>
      <c r="S61" s="21"/>
    </row>
    <row r="62" spans="1:19" ht="12" customHeight="1">
      <c r="A62" s="180"/>
      <c r="B62" s="186"/>
      <c r="C62" s="186"/>
      <c r="D62" s="186"/>
      <c r="E62" s="12">
        <v>16</v>
      </c>
      <c r="F62" s="33"/>
      <c r="G62" s="33"/>
      <c r="H62" s="54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21"/>
    </row>
    <row r="63" spans="1:19" ht="12" customHeight="1" thickBot="1">
      <c r="A63" s="180">
        <v>48</v>
      </c>
      <c r="B63" s="182" t="e">
        <f>VLOOKUP(A63,'пр.взв.'!B32:H97,2,FALSE)</f>
        <v>#N/A</v>
      </c>
      <c r="C63" s="182" t="e">
        <f>VLOOKUP(A63,'пр.взв.'!B32:H97,3,FALSE)</f>
        <v>#N/A</v>
      </c>
      <c r="D63" s="182" t="e">
        <f>VLOOKUP(A63,'пр.взв.'!B32:H97,4,FALSE)</f>
        <v>#N/A</v>
      </c>
      <c r="E63" s="38"/>
      <c r="F63" s="39"/>
      <c r="G63" s="33"/>
      <c r="H63" s="65"/>
      <c r="I63" s="45"/>
      <c r="J63" s="25"/>
      <c r="K63" s="25"/>
      <c r="L63" s="81"/>
      <c r="M63" s="81"/>
      <c r="N63" s="81"/>
      <c r="O63" s="81"/>
      <c r="P63" s="81"/>
      <c r="Q63" s="81"/>
      <c r="R63" s="25"/>
      <c r="S63" s="21"/>
    </row>
    <row r="64" spans="1:19" ht="12" customHeight="1" thickBot="1">
      <c r="A64" s="181"/>
      <c r="B64" s="183"/>
      <c r="C64" s="183"/>
      <c r="D64" s="183"/>
      <c r="E64" s="33"/>
      <c r="F64" s="19"/>
      <c r="G64" s="12">
        <v>16</v>
      </c>
      <c r="H64" s="58"/>
      <c r="I64" s="30"/>
      <c r="J64" s="31" t="str">
        <f>HYPERLINK('[1]реквизиты'!$A$6)</f>
        <v>Гл. судья, судья МК</v>
      </c>
      <c r="K64" s="31"/>
      <c r="L64" s="81"/>
      <c r="M64" s="83"/>
      <c r="N64" s="83"/>
      <c r="O64" s="83"/>
      <c r="P64" s="84" t="str">
        <f>'[1]реквизиты'!$G$7</f>
        <v>Стахеев И.Р.</v>
      </c>
      <c r="Q64" s="81"/>
      <c r="R64" s="31"/>
      <c r="S64" s="21"/>
    </row>
    <row r="65" spans="1:19" ht="12" customHeight="1" thickBot="1">
      <c r="A65" s="184">
        <v>32</v>
      </c>
      <c r="B65" s="185" t="str">
        <f>VLOOKUP(A65,'пр.взв.'!B34:H99,2,FALSE)</f>
        <v>Дудин Захар Андреевич</v>
      </c>
      <c r="C65" s="185" t="str">
        <f>VLOOKUP(A65,'пр.взв.'!B34:H99,3,FALSE)</f>
        <v>1993, 1</v>
      </c>
      <c r="D65" s="185">
        <f>VLOOKUP(A65,'пр.взв.'!B34:H99,4,FALSE)</f>
        <v>0</v>
      </c>
      <c r="E65" s="25"/>
      <c r="F65" s="33"/>
      <c r="G65" s="38"/>
      <c r="H65" s="40"/>
      <c r="I65" s="45"/>
      <c r="J65" s="25"/>
      <c r="K65" s="25"/>
      <c r="L65" s="81"/>
      <c r="M65" s="83"/>
      <c r="N65" s="83"/>
      <c r="O65" s="83"/>
      <c r="P65" s="85" t="str">
        <f>'[1]реквизиты'!$G$8</f>
        <v>Гороховец</v>
      </c>
      <c r="Q65" s="81"/>
      <c r="R65" s="25"/>
      <c r="S65" s="21"/>
    </row>
    <row r="66" spans="1:19" ht="12" customHeight="1">
      <c r="A66" s="180"/>
      <c r="B66" s="186"/>
      <c r="C66" s="186"/>
      <c r="D66" s="186"/>
      <c r="E66" s="12">
        <v>32</v>
      </c>
      <c r="F66" s="52"/>
      <c r="G66" s="33"/>
      <c r="H66" s="35"/>
      <c r="I66" s="30"/>
      <c r="J66" s="31"/>
      <c r="K66" s="31"/>
      <c r="L66" s="81"/>
      <c r="M66" s="83"/>
      <c r="N66" s="83"/>
      <c r="O66" s="83"/>
      <c r="P66" s="83"/>
      <c r="Q66" s="81"/>
      <c r="R66" s="31"/>
      <c r="S66" s="21"/>
    </row>
    <row r="67" spans="1:19" ht="12" customHeight="1" thickBot="1">
      <c r="A67" s="180">
        <v>64</v>
      </c>
      <c r="B67" s="182" t="e">
        <f>VLOOKUP(A67,'пр.взв.'!B36:H101,2,FALSE)</f>
        <v>#N/A</v>
      </c>
      <c r="C67" s="182" t="e">
        <f>VLOOKUP(A67,'пр.взв.'!B36:H101,3,FALSE)</f>
        <v>#N/A</v>
      </c>
      <c r="D67" s="182" t="e">
        <f>VLOOKUP(A67,'пр.взв.'!B36:H101,4,FALSE)</f>
        <v>#N/A</v>
      </c>
      <c r="E67" s="38"/>
      <c r="F67" s="33"/>
      <c r="G67" s="33"/>
      <c r="H67" s="40">
        <f>HYPERLINK('[1]реквизиты'!$A$20)</f>
      </c>
      <c r="I67" s="45"/>
      <c r="J67" s="25" t="str">
        <f>HYPERLINK('[1]реквизиты'!$A$8)</f>
        <v>Гл. секретарь, судья МК</v>
      </c>
      <c r="K67" s="25"/>
      <c r="L67" s="81"/>
      <c r="M67" s="83"/>
      <c r="N67" s="83"/>
      <c r="O67" s="83"/>
      <c r="P67" s="86" t="str">
        <f>'[1]реквизиты'!$G$9</f>
        <v>Доронкин Н.И.</v>
      </c>
      <c r="Q67" s="81"/>
      <c r="R67" s="31"/>
      <c r="S67" s="21"/>
    </row>
    <row r="68" spans="1:19" ht="12" customHeight="1" thickBot="1">
      <c r="A68" s="181"/>
      <c r="B68" s="183"/>
      <c r="C68" s="183"/>
      <c r="D68" s="183"/>
      <c r="E68" s="94"/>
      <c r="F68" s="33"/>
      <c r="G68" s="34"/>
      <c r="H68" s="35"/>
      <c r="I68" s="36"/>
      <c r="J68" s="37"/>
      <c r="K68" s="31"/>
      <c r="L68" s="81"/>
      <c r="M68" s="81"/>
      <c r="N68" s="83"/>
      <c r="O68" s="83"/>
      <c r="P68" s="85" t="str">
        <f>'[1]реквизиты'!$G$10</f>
        <v>Владимир</v>
      </c>
      <c r="Q68" s="81"/>
      <c r="R68" s="25"/>
      <c r="S68" s="21"/>
    </row>
    <row r="69" spans="1:18" ht="6.75" customHeight="1">
      <c r="A69" s="7"/>
      <c r="B69" s="7"/>
      <c r="C69" s="7"/>
      <c r="D69" s="7"/>
      <c r="E69" s="7"/>
      <c r="F69" s="7"/>
      <c r="G69" s="7"/>
      <c r="H69" s="7"/>
      <c r="I69" s="7"/>
      <c r="J69" s="10"/>
      <c r="K69" s="10"/>
      <c r="L69" s="10"/>
      <c r="M69" s="10"/>
      <c r="N69" s="10"/>
      <c r="O69" s="10"/>
      <c r="P69" s="10"/>
      <c r="Q69" s="10"/>
      <c r="R69" s="7"/>
    </row>
    <row r="70" spans="1:18" ht="12" customHeight="1">
      <c r="A70" s="7"/>
      <c r="B70" s="7"/>
      <c r="C70" s="7"/>
      <c r="D70" s="7"/>
      <c r="E70" s="7"/>
      <c r="F70" s="7"/>
      <c r="G70" s="7"/>
      <c r="H70" s="4">
        <f>HYPERLINK('[1]реквизиты'!$A$22)</f>
      </c>
      <c r="I70" s="6"/>
      <c r="J70" s="6"/>
      <c r="K70" s="6"/>
      <c r="L70" s="9"/>
      <c r="M70" s="9"/>
      <c r="N70" s="9"/>
      <c r="O70" s="9"/>
      <c r="P70" s="9"/>
      <c r="Q70" s="3">
        <f>HYPERLINK('[1]реквизиты'!$G$22)</f>
      </c>
      <c r="R70" s="8"/>
    </row>
    <row r="71" spans="1:18" ht="12" customHeight="1">
      <c r="A71" s="8"/>
      <c r="B71" s="8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5">
        <f>HYPERLINK('[1]реквизиты'!$G$23)</f>
      </c>
      <c r="Q71" s="10"/>
      <c r="R71" s="7"/>
    </row>
    <row r="72" spans="10:17" ht="12" customHeight="1">
      <c r="J72" s="1"/>
      <c r="K72" s="1"/>
      <c r="L72" s="1"/>
      <c r="M72" s="1"/>
      <c r="N72" s="1"/>
      <c r="O72" s="1"/>
      <c r="P72" s="1"/>
      <c r="Q72" s="1"/>
    </row>
    <row r="73" spans="10:17" ht="12" customHeight="1">
      <c r="J73" s="1"/>
      <c r="K73" s="1"/>
      <c r="L73" s="1"/>
      <c r="M73" s="1"/>
      <c r="N73" s="1"/>
      <c r="O73" s="1"/>
      <c r="P73" s="1"/>
      <c r="Q73" s="1"/>
    </row>
    <row r="74" spans="10:17" ht="12" customHeight="1">
      <c r="J74" s="1"/>
      <c r="K74" s="1"/>
      <c r="L74" s="1"/>
      <c r="M74" s="1"/>
      <c r="N74" s="1"/>
      <c r="O74" s="1"/>
      <c r="P74" s="1"/>
      <c r="Q74" s="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7" r:id="rId2"/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view="pageBreakPreview" zoomScale="60" workbookViewId="0" topLeftCell="A1">
      <selection activeCell="P52" sqref="P5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20"/>
      <c r="T1" s="20"/>
      <c r="U1" s="20"/>
      <c r="V1" s="16"/>
      <c r="W1" s="16"/>
      <c r="X1" s="16"/>
    </row>
    <row r="2" spans="1:21" ht="36" customHeight="1" thickBot="1">
      <c r="A2" s="21"/>
      <c r="B2" s="22"/>
      <c r="C2" s="176" t="s">
        <v>14</v>
      </c>
      <c r="D2" s="176"/>
      <c r="E2" s="176"/>
      <c r="F2" s="176"/>
      <c r="G2" s="176"/>
      <c r="H2" s="232"/>
      <c r="I2" s="177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178"/>
      <c r="K2" s="178"/>
      <c r="L2" s="178"/>
      <c r="M2" s="178"/>
      <c r="N2" s="178"/>
      <c r="O2" s="178"/>
      <c r="P2" s="178"/>
      <c r="Q2" s="178"/>
      <c r="R2" s="179"/>
      <c r="S2" s="21"/>
      <c r="T2" s="21"/>
      <c r="U2" s="21"/>
    </row>
    <row r="3" spans="1:21" ht="10.5" customHeight="1" thickBot="1">
      <c r="A3" s="11"/>
      <c r="B3" s="11"/>
      <c r="C3" s="23"/>
      <c r="D3" s="24"/>
      <c r="E3" s="187" t="str">
        <f>HYPERLINK('[1]реквизиты'!$A$3)</f>
        <v>3 - 5 декабря 2012 г.Владимир</v>
      </c>
      <c r="F3" s="188"/>
      <c r="G3" s="188"/>
      <c r="H3" s="188"/>
      <c r="I3" s="188"/>
      <c r="J3" s="188"/>
      <c r="K3" s="188"/>
      <c r="L3" s="188"/>
      <c r="M3" s="188"/>
      <c r="N3" s="188"/>
      <c r="O3" s="25"/>
      <c r="P3" s="189" t="str">
        <f>HYPERLINK('пр.взв.'!G3)</f>
        <v>в.к.   Кг +100</v>
      </c>
      <c r="Q3" s="190"/>
      <c r="R3" s="191"/>
      <c r="S3" s="26"/>
      <c r="T3" s="26"/>
      <c r="U3" s="21"/>
    </row>
    <row r="4" spans="1:21" ht="12" customHeight="1" thickBot="1">
      <c r="A4" s="184">
        <v>1</v>
      </c>
      <c r="B4" s="233" t="str">
        <f>VLOOKUP(A4,'пр.взв.'!B6:C71,2,FALSE)</f>
        <v>Жильников Андрей Сергеевич</v>
      </c>
      <c r="C4" s="233" t="str">
        <f>VLOOKUP(A4,'пр.взв.'!B6:H71,3,FALSE)</f>
        <v>1981,1</v>
      </c>
      <c r="D4" s="233">
        <f>VLOOKUP(A4,'пр.взв.'!B6:F71,4,FALSE)</f>
        <v>0</v>
      </c>
      <c r="E4" s="25"/>
      <c r="F4" s="25"/>
      <c r="G4" s="27"/>
      <c r="H4" s="28" t="s">
        <v>7</v>
      </c>
      <c r="I4" s="29"/>
      <c r="J4" s="30"/>
      <c r="K4" s="31"/>
      <c r="L4" s="31"/>
      <c r="M4" s="31"/>
      <c r="N4" s="31"/>
      <c r="O4" s="32"/>
      <c r="P4" s="192"/>
      <c r="Q4" s="193"/>
      <c r="R4" s="194"/>
      <c r="S4" s="21"/>
      <c r="T4" s="21"/>
      <c r="U4" s="21"/>
    </row>
    <row r="5" spans="1:21" ht="12" customHeight="1">
      <c r="A5" s="180"/>
      <c r="B5" s="99"/>
      <c r="C5" s="99"/>
      <c r="D5" s="99"/>
      <c r="E5" s="12">
        <v>33</v>
      </c>
      <c r="F5" s="33"/>
      <c r="G5" s="34"/>
      <c r="H5" s="35"/>
      <c r="I5" s="36"/>
      <c r="J5" s="37"/>
      <c r="K5" s="31"/>
      <c r="L5" s="31"/>
      <c r="M5" s="31"/>
      <c r="N5" s="31"/>
      <c r="O5" s="31"/>
      <c r="P5" s="244"/>
      <c r="Q5" s="245"/>
      <c r="R5" s="246"/>
      <c r="S5" s="21"/>
      <c r="T5" s="21"/>
      <c r="U5" s="21"/>
    </row>
    <row r="6" spans="1:21" ht="12" customHeight="1" thickBot="1">
      <c r="A6" s="180">
        <v>33</v>
      </c>
      <c r="B6" s="186" t="str">
        <f>VLOOKUP(A6,'пр.взв.'!B8:C73,2,FALSE)</f>
        <v>Котельников Максим Александрович</v>
      </c>
      <c r="C6" s="186">
        <f>VLOOKUP(A6,'пр.взв.'!B8:H73,3,FALSE)</f>
        <v>1</v>
      </c>
      <c r="D6" s="186">
        <f>VLOOKUP(A6,'пр.взв.'!B8:F73,4,FALSE)</f>
        <v>0</v>
      </c>
      <c r="E6" s="92"/>
      <c r="F6" s="39"/>
      <c r="G6" s="33"/>
      <c r="H6" s="40"/>
      <c r="I6" s="41"/>
      <c r="J6" s="30"/>
      <c r="K6" s="31"/>
      <c r="L6" s="42"/>
      <c r="M6" s="42"/>
      <c r="N6" s="43"/>
      <c r="O6" s="43"/>
      <c r="P6" s="247"/>
      <c r="Q6" s="248"/>
      <c r="R6" s="249"/>
      <c r="S6" s="21"/>
      <c r="T6" s="21"/>
      <c r="U6" s="21"/>
    </row>
    <row r="7" spans="1:21" ht="12" customHeight="1" thickBot="1">
      <c r="A7" s="181"/>
      <c r="B7" s="99"/>
      <c r="C7" s="99"/>
      <c r="D7" s="99"/>
      <c r="E7" s="33"/>
      <c r="F7" s="19"/>
      <c r="G7" s="12">
        <v>17</v>
      </c>
      <c r="H7" s="44"/>
      <c r="I7" s="36"/>
      <c r="J7" s="45"/>
      <c r="K7" s="25"/>
      <c r="L7" s="46"/>
      <c r="M7" s="42"/>
      <c r="N7" s="43"/>
      <c r="O7" s="43"/>
      <c r="P7" s="43"/>
      <c r="S7" s="21"/>
      <c r="T7" s="21"/>
      <c r="U7" s="21"/>
    </row>
    <row r="8" spans="1:21" ht="12" customHeight="1" thickBot="1">
      <c r="A8" s="184">
        <v>17</v>
      </c>
      <c r="B8" s="233" t="str">
        <f>VLOOKUP(A8,'пр.взв.'!B10:C75,2,FALSE)</f>
        <v>Абаев Давид Викторович</v>
      </c>
      <c r="C8" s="233" t="str">
        <f>VLOOKUP(A8,'пр.взв.'!B10:H75,3,FALSE)</f>
        <v>1991,мс</v>
      </c>
      <c r="D8" s="233">
        <f>VLOOKUP(A8,'пр.взв.'!B10:F75,4,FALSE)</f>
        <v>0</v>
      </c>
      <c r="E8" s="25"/>
      <c r="F8" s="33"/>
      <c r="G8" s="92"/>
      <c r="H8" s="47"/>
      <c r="I8" s="48"/>
      <c r="J8" s="30"/>
      <c r="K8" s="31"/>
      <c r="L8" s="44"/>
      <c r="M8" s="49"/>
      <c r="N8" s="50">
        <v>13</v>
      </c>
      <c r="O8" s="50"/>
      <c r="P8" s="42"/>
      <c r="Q8" s="213" t="s">
        <v>10</v>
      </c>
      <c r="R8" s="213"/>
      <c r="S8" s="21"/>
      <c r="T8" s="21"/>
      <c r="U8" s="21"/>
    </row>
    <row r="9" spans="1:21" ht="12" customHeight="1">
      <c r="A9" s="180"/>
      <c r="B9" s="99"/>
      <c r="C9" s="99"/>
      <c r="D9" s="99"/>
      <c r="E9" s="12">
        <v>17</v>
      </c>
      <c r="F9" s="52"/>
      <c r="G9" s="33"/>
      <c r="H9" s="35"/>
      <c r="I9" s="53"/>
      <c r="J9" s="41"/>
      <c r="K9" s="31"/>
      <c r="L9" s="35"/>
      <c r="M9" s="54"/>
      <c r="N9" s="49"/>
      <c r="O9" s="51"/>
      <c r="P9" s="43"/>
      <c r="Q9" s="213"/>
      <c r="R9" s="213"/>
      <c r="S9" s="21"/>
      <c r="T9" s="21"/>
      <c r="U9" s="21"/>
    </row>
    <row r="10" spans="1:21" ht="12" customHeight="1" thickBot="1">
      <c r="A10" s="180">
        <v>49</v>
      </c>
      <c r="B10" s="234" t="e">
        <f>VLOOKUP(A10,'пр.взв.'!B12:C77,2,FALSE)</f>
        <v>#N/A</v>
      </c>
      <c r="C10" s="234" t="e">
        <f>VLOOKUP(A10,'пр.взв.'!B12:H77,3,FALSE)</f>
        <v>#N/A</v>
      </c>
      <c r="D10" s="234" t="e">
        <f>VLOOKUP(A10,'пр.взв.'!B12:F77,4,FALSE)</f>
        <v>#N/A</v>
      </c>
      <c r="E10" s="92"/>
      <c r="F10" s="33"/>
      <c r="G10" s="33"/>
      <c r="H10" s="40"/>
      <c r="I10" s="53"/>
      <c r="J10" s="41"/>
      <c r="K10" s="31"/>
      <c r="L10" s="35"/>
      <c r="M10" s="56"/>
      <c r="N10" s="54"/>
      <c r="O10" s="42">
        <v>13</v>
      </c>
      <c r="P10" s="43"/>
      <c r="Q10" s="43"/>
      <c r="R10" s="55"/>
      <c r="S10" s="21"/>
      <c r="T10" s="21"/>
      <c r="U10" s="21"/>
    </row>
    <row r="11" spans="1:21" ht="12" customHeight="1" thickBot="1">
      <c r="A11" s="181"/>
      <c r="B11" s="235"/>
      <c r="C11" s="235"/>
      <c r="D11" s="235"/>
      <c r="E11" s="33"/>
      <c r="F11" s="33"/>
      <c r="G11" s="19"/>
      <c r="H11" s="41"/>
      <c r="I11" s="57"/>
      <c r="J11" s="30"/>
      <c r="K11" s="31"/>
      <c r="L11" s="35"/>
      <c r="M11" s="43"/>
      <c r="N11" s="58">
        <v>5</v>
      </c>
      <c r="O11" s="59"/>
      <c r="P11" s="43"/>
      <c r="Q11" s="43"/>
      <c r="R11" s="31"/>
      <c r="S11" s="21"/>
      <c r="T11" s="21"/>
      <c r="U11" s="21"/>
    </row>
    <row r="12" spans="1:21" ht="12" customHeight="1" thickBot="1">
      <c r="A12" s="184">
        <v>9</v>
      </c>
      <c r="B12" s="233" t="str">
        <f>VLOOKUP(A12,'пр.взв.'!B14:C79,2,FALSE)</f>
        <v>Васильев Ленар Мансурович</v>
      </c>
      <c r="C12" s="233">
        <f>VLOOKUP(A12,'пр.взв.'!B14:H79,3,FALSE)</f>
        <v>1984.1</v>
      </c>
      <c r="D12" s="233">
        <f>VLOOKUP(A12,'пр.взв.'!B14:F79,4,FALSE)</f>
        <v>0</v>
      </c>
      <c r="E12" s="25"/>
      <c r="F12" s="25"/>
      <c r="G12" s="33"/>
      <c r="H12" s="36"/>
      <c r="I12" s="12">
        <v>17</v>
      </c>
      <c r="J12" s="60"/>
      <c r="K12" s="30"/>
      <c r="L12" s="35"/>
      <c r="M12" s="43"/>
      <c r="N12" s="43"/>
      <c r="O12" s="61"/>
      <c r="P12" s="43">
        <v>17</v>
      </c>
      <c r="Q12" s="43"/>
      <c r="R12" s="30"/>
      <c r="S12" s="21"/>
      <c r="T12" s="21"/>
      <c r="U12" s="21"/>
    </row>
    <row r="13" spans="1:21" ht="12" customHeight="1" thickBot="1">
      <c r="A13" s="180"/>
      <c r="B13" s="99"/>
      <c r="C13" s="99"/>
      <c r="D13" s="99"/>
      <c r="E13" s="12">
        <v>9</v>
      </c>
      <c r="F13" s="33"/>
      <c r="G13" s="33"/>
      <c r="H13" s="54"/>
      <c r="I13" s="92"/>
      <c r="J13" s="30"/>
      <c r="K13" s="14"/>
      <c r="L13" s="44"/>
      <c r="M13" s="43"/>
      <c r="N13" s="41"/>
      <c r="O13" s="62">
        <v>17</v>
      </c>
      <c r="P13" s="63"/>
      <c r="Q13" s="64"/>
      <c r="R13" s="55"/>
      <c r="S13" s="21"/>
      <c r="T13" s="21"/>
      <c r="U13" s="21"/>
    </row>
    <row r="14" spans="1:21" ht="12" customHeight="1" thickBot="1">
      <c r="A14" s="180">
        <v>41</v>
      </c>
      <c r="B14" s="234" t="e">
        <f>VLOOKUP(A14,'пр.взв.'!B16:C81,2,FALSE)</f>
        <v>#N/A</v>
      </c>
      <c r="C14" s="234" t="e">
        <f>VLOOKUP(A14,'пр.взв.'!B16:H81,3,FALSE)</f>
        <v>#N/A</v>
      </c>
      <c r="D14" s="234" t="e">
        <f>VLOOKUP(A14,'пр.взв.'!B16:F81,4,FALSE)</f>
        <v>#N/A</v>
      </c>
      <c r="E14" s="92"/>
      <c r="F14" s="39"/>
      <c r="G14" s="33"/>
      <c r="H14" s="65"/>
      <c r="I14" s="45"/>
      <c r="J14" s="45"/>
      <c r="K14" s="15"/>
      <c r="L14" s="46"/>
      <c r="M14" s="42"/>
      <c r="N14" s="43"/>
      <c r="O14" s="43"/>
      <c r="P14" s="35"/>
      <c r="Q14" s="64"/>
      <c r="R14" s="55"/>
      <c r="S14" s="66"/>
      <c r="T14" s="21"/>
      <c r="U14" s="21"/>
    </row>
    <row r="15" spans="1:21" ht="12" customHeight="1" thickBot="1">
      <c r="A15" s="181"/>
      <c r="B15" s="235"/>
      <c r="C15" s="235"/>
      <c r="D15" s="235"/>
      <c r="E15" s="33"/>
      <c r="F15" s="19"/>
      <c r="G15" s="12">
        <v>25</v>
      </c>
      <c r="H15" s="58"/>
      <c r="I15" s="30"/>
      <c r="J15" s="30"/>
      <c r="K15" s="14"/>
      <c r="L15" s="44"/>
      <c r="M15" s="49"/>
      <c r="N15" s="42">
        <v>19</v>
      </c>
      <c r="O15" s="51"/>
      <c r="P15" s="55"/>
      <c r="Q15" s="53"/>
      <c r="R15" s="55"/>
      <c r="S15" s="66"/>
      <c r="T15" s="21"/>
      <c r="U15" s="21"/>
    </row>
    <row r="16" spans="1:21" ht="12" customHeight="1" thickBot="1">
      <c r="A16" s="184">
        <v>25</v>
      </c>
      <c r="B16" s="233" t="str">
        <f>VLOOKUP(A16,'пр.взв.'!B18:C83,2,FALSE)</f>
        <v>Кузнецов Владимир Николаевич</v>
      </c>
      <c r="C16" s="233" t="str">
        <f>VLOOKUP(A16,'пр.взв.'!B18:H83,3,FALSE)</f>
        <v>1986,1</v>
      </c>
      <c r="D16" s="233">
        <f>VLOOKUP(A16,'пр.взв.'!B18:F83,4,FALSE)</f>
        <v>0</v>
      </c>
      <c r="E16" s="25"/>
      <c r="F16" s="33"/>
      <c r="G16" s="92"/>
      <c r="H16" s="40"/>
      <c r="I16" s="45"/>
      <c r="J16" s="45"/>
      <c r="K16" s="15"/>
      <c r="L16" s="46"/>
      <c r="M16" s="54"/>
      <c r="N16" s="49"/>
      <c r="O16" s="51"/>
      <c r="P16" s="35"/>
      <c r="Q16" s="67">
        <v>31</v>
      </c>
      <c r="R16" s="31"/>
      <c r="S16" s="66"/>
      <c r="T16" s="66"/>
      <c r="U16" s="66"/>
    </row>
    <row r="17" spans="1:21" ht="12" customHeight="1">
      <c r="A17" s="180"/>
      <c r="B17" s="99"/>
      <c r="C17" s="99"/>
      <c r="D17" s="99"/>
      <c r="E17" s="12">
        <v>25</v>
      </c>
      <c r="F17" s="52"/>
      <c r="G17" s="33"/>
      <c r="H17" s="35"/>
      <c r="I17" s="30"/>
      <c r="J17" s="30"/>
      <c r="K17" s="14"/>
      <c r="L17" s="35"/>
      <c r="M17" s="56"/>
      <c r="N17" s="54"/>
      <c r="O17" s="42">
        <v>19</v>
      </c>
      <c r="P17" s="35"/>
      <c r="Q17" s="68"/>
      <c r="R17" s="31"/>
      <c r="S17" s="66"/>
      <c r="T17" s="66"/>
      <c r="U17" s="66"/>
    </row>
    <row r="18" spans="1:21" ht="12" customHeight="1" thickBot="1">
      <c r="A18" s="180">
        <v>57</v>
      </c>
      <c r="B18" s="234" t="e">
        <f>VLOOKUP(A18,'пр.взв.'!B20:C85,2,FALSE)</f>
        <v>#N/A</v>
      </c>
      <c r="C18" s="234" t="e">
        <f>VLOOKUP(A18,'пр.взв.'!B20:H85,3,FALSE)</f>
        <v>#N/A</v>
      </c>
      <c r="D18" s="234" t="e">
        <f>VLOOKUP(A18,'пр.взв.'!B20:F85,4,FALSE)</f>
        <v>#N/A</v>
      </c>
      <c r="E18" s="92"/>
      <c r="F18" s="33"/>
      <c r="G18" s="33"/>
      <c r="H18" s="40"/>
      <c r="I18" s="45"/>
      <c r="J18" s="45"/>
      <c r="K18" s="15"/>
      <c r="L18" s="46"/>
      <c r="M18" s="50"/>
      <c r="N18" s="58">
        <v>27</v>
      </c>
      <c r="O18" s="59"/>
      <c r="P18" s="35"/>
      <c r="Q18" s="68"/>
      <c r="R18" s="31"/>
      <c r="S18" s="66"/>
      <c r="T18" s="66"/>
      <c r="U18" s="66"/>
    </row>
    <row r="19" spans="1:21" ht="12" customHeight="1" thickBot="1">
      <c r="A19" s="181"/>
      <c r="B19" s="235"/>
      <c r="C19" s="235"/>
      <c r="D19" s="235"/>
      <c r="E19" s="33"/>
      <c r="F19" s="33"/>
      <c r="G19" s="33"/>
      <c r="H19" s="35"/>
      <c r="I19" s="30"/>
      <c r="J19" s="30"/>
      <c r="K19" s="12">
        <v>29</v>
      </c>
      <c r="L19" s="69"/>
      <c r="M19" s="43"/>
      <c r="N19" s="43"/>
      <c r="O19" s="61"/>
      <c r="P19" s="70">
        <v>31</v>
      </c>
      <c r="Q19" s="68"/>
      <c r="R19" s="12">
        <v>16</v>
      </c>
      <c r="S19" s="66"/>
      <c r="T19" s="66"/>
      <c r="U19" s="66"/>
    </row>
    <row r="20" spans="1:21" ht="12" customHeight="1" thickBot="1">
      <c r="A20" s="184">
        <v>5</v>
      </c>
      <c r="B20" s="233" t="str">
        <f>VLOOKUP(A20,'пр.взв.'!B6:C71,2,FALSE)</f>
        <v>Дидрих-Мирошник Александр Александрович</v>
      </c>
      <c r="C20" s="233" t="str">
        <f>VLOOKUP(A20,'пр.взв.'!B6:H71,3,FALSE)</f>
        <v>1986,1</v>
      </c>
      <c r="D20" s="233">
        <f>VLOOKUP(A20,'пр.взв.'!B6:H71,4,FALSE)</f>
        <v>0</v>
      </c>
      <c r="E20" s="25"/>
      <c r="F20" s="25"/>
      <c r="G20" s="27"/>
      <c r="H20" s="27"/>
      <c r="I20" s="42"/>
      <c r="J20" s="51"/>
      <c r="K20" s="92"/>
      <c r="L20" s="54"/>
      <c r="M20" s="44"/>
      <c r="N20" s="41"/>
      <c r="O20" s="62">
        <v>31</v>
      </c>
      <c r="P20" s="55"/>
      <c r="Q20" s="61"/>
      <c r="R20" s="92"/>
      <c r="S20" s="66"/>
      <c r="T20" s="66"/>
      <c r="U20" s="66"/>
    </row>
    <row r="21" spans="1:21" ht="12" customHeight="1">
      <c r="A21" s="180"/>
      <c r="B21" s="99"/>
      <c r="C21" s="99"/>
      <c r="D21" s="99"/>
      <c r="E21" s="12">
        <v>5</v>
      </c>
      <c r="F21" s="33"/>
      <c r="G21" s="34"/>
      <c r="H21" s="35"/>
      <c r="I21" s="36"/>
      <c r="J21" s="44"/>
      <c r="K21" s="71"/>
      <c r="L21" s="72"/>
      <c r="M21" s="31"/>
      <c r="N21" s="31"/>
      <c r="O21" s="31"/>
      <c r="P21" s="36"/>
      <c r="Q21" s="73"/>
      <c r="R21" s="25"/>
      <c r="S21" s="66"/>
      <c r="T21" s="66"/>
      <c r="U21" s="66"/>
    </row>
    <row r="22" spans="1:21" ht="12" customHeight="1" thickBot="1">
      <c r="A22" s="180">
        <v>37</v>
      </c>
      <c r="B22" s="234" t="e">
        <f>VLOOKUP(A22,'пр.взв.'!B24:C89,2,FALSE)</f>
        <v>#N/A</v>
      </c>
      <c r="C22" s="234" t="e">
        <f>VLOOKUP(A22,'пр.взв.'!B24:H89,3,FALSE)</f>
        <v>#N/A</v>
      </c>
      <c r="D22" s="234" t="e">
        <f>VLOOKUP(A22,'пр.взв.'!B24:F89,4,FALSE)</f>
        <v>#N/A</v>
      </c>
      <c r="E22" s="92"/>
      <c r="F22" s="39"/>
      <c r="G22" s="33"/>
      <c r="H22" s="40"/>
      <c r="I22" s="41"/>
      <c r="J22" s="36"/>
      <c r="K22" s="15"/>
      <c r="L22" s="73"/>
      <c r="M22" s="25"/>
      <c r="N22" s="25"/>
      <c r="O22" s="25"/>
      <c r="P22" s="55"/>
      <c r="Q22" s="72"/>
      <c r="R22" s="31"/>
      <c r="S22" s="19"/>
      <c r="T22" s="66"/>
      <c r="U22" s="66"/>
    </row>
    <row r="23" spans="1:21" ht="12" customHeight="1" thickBot="1">
      <c r="A23" s="181"/>
      <c r="B23" s="235"/>
      <c r="C23" s="235"/>
      <c r="D23" s="235"/>
      <c r="E23" s="33"/>
      <c r="F23" s="19"/>
      <c r="G23" s="12">
        <v>5</v>
      </c>
      <c r="H23" s="44"/>
      <c r="I23" s="36"/>
      <c r="J23" s="41"/>
      <c r="K23" s="14"/>
      <c r="L23" s="30"/>
      <c r="M23" s="14"/>
      <c r="N23" s="31"/>
      <c r="O23" s="31"/>
      <c r="P23" s="31"/>
      <c r="Q23" s="74">
        <v>16</v>
      </c>
      <c r="R23" s="31"/>
      <c r="S23" s="33"/>
      <c r="T23" s="66"/>
      <c r="U23" s="66"/>
    </row>
    <row r="24" spans="1:21" ht="12" customHeight="1" thickBot="1">
      <c r="A24" s="184">
        <v>21</v>
      </c>
      <c r="B24" s="233" t="str">
        <f>VLOOKUP(A24,'пр.взв.'!B26:C91,2,FALSE)</f>
        <v>Калугин Сергей Антаольевич</v>
      </c>
      <c r="C24" s="233" t="str">
        <f>VLOOKUP(A24,'пр.взв.'!B26:H91,3,FALSE)</f>
        <v>1983,1</v>
      </c>
      <c r="D24" s="233">
        <f>VLOOKUP(A24,'пр.взв.'!B26:F91,4,FALSE)</f>
        <v>0</v>
      </c>
      <c r="E24" s="25"/>
      <c r="F24" s="33"/>
      <c r="G24" s="92"/>
      <c r="H24" s="75"/>
      <c r="I24" s="44"/>
      <c r="J24" s="41"/>
      <c r="K24" s="71"/>
      <c r="L24" s="30"/>
      <c r="M24" s="14"/>
      <c r="N24" s="30"/>
      <c r="O24" s="36"/>
      <c r="P24" s="41"/>
      <c r="Q24" s="44"/>
      <c r="R24" s="55"/>
      <c r="S24" s="66"/>
      <c r="T24" s="66"/>
      <c r="U24" s="66"/>
    </row>
    <row r="25" spans="1:21" ht="12" customHeight="1" thickBot="1">
      <c r="A25" s="180"/>
      <c r="B25" s="99"/>
      <c r="C25" s="99"/>
      <c r="D25" s="99"/>
      <c r="E25" s="12">
        <v>21</v>
      </c>
      <c r="F25" s="52"/>
      <c r="G25" s="33"/>
      <c r="H25" s="61"/>
      <c r="I25" s="41"/>
      <c r="J25" s="44"/>
      <c r="K25" s="14"/>
      <c r="L25" s="30"/>
      <c r="M25" s="14"/>
      <c r="N25" s="30"/>
      <c r="O25" s="30"/>
      <c r="P25" s="37" t="s">
        <v>9</v>
      </c>
      <c r="Q25" s="30"/>
      <c r="R25" s="30"/>
      <c r="S25" s="66"/>
      <c r="T25" s="66"/>
      <c r="U25" s="66"/>
    </row>
    <row r="26" spans="1:21" ht="12" customHeight="1" thickBot="1">
      <c r="A26" s="180">
        <v>53</v>
      </c>
      <c r="B26" s="234" t="e">
        <f>VLOOKUP(A26,'пр.взв.'!B28:C93,2,FALSE)</f>
        <v>#N/A</v>
      </c>
      <c r="C26" s="234" t="e">
        <f>VLOOKUP(A26,'пр.взв.'!B28:H93,3,FALSE)</f>
        <v>#N/A</v>
      </c>
      <c r="D26" s="234" t="e">
        <f>VLOOKUP(A26,'пр.взв.'!B28:F93,4,FALSE)</f>
        <v>#N/A</v>
      </c>
      <c r="E26" s="92"/>
      <c r="F26" s="33"/>
      <c r="G26" s="33"/>
      <c r="H26" s="65"/>
      <c r="I26" s="41"/>
      <c r="J26" s="36"/>
      <c r="K26" s="15"/>
      <c r="L26" s="45"/>
      <c r="M26" s="15"/>
      <c r="N26" s="220" t="str">
        <f>VLOOKUP(R19,'пр.взв.'!B6:D71,2,FALSE)</f>
        <v>Дьяконов Иван Викторович</v>
      </c>
      <c r="O26" s="221"/>
      <c r="P26" s="221"/>
      <c r="Q26" s="221"/>
      <c r="R26" s="222"/>
      <c r="S26" s="66"/>
      <c r="T26" s="66"/>
      <c r="U26" s="66"/>
    </row>
    <row r="27" spans="1:21" ht="12" customHeight="1" thickBot="1">
      <c r="A27" s="181"/>
      <c r="B27" s="235"/>
      <c r="C27" s="235"/>
      <c r="D27" s="235"/>
      <c r="E27" s="33"/>
      <c r="F27" s="33"/>
      <c r="G27" s="19"/>
      <c r="H27" s="41"/>
      <c r="I27" s="12">
        <v>29</v>
      </c>
      <c r="J27" s="76"/>
      <c r="K27" s="14"/>
      <c r="L27" s="30"/>
      <c r="M27" s="14"/>
      <c r="N27" s="223"/>
      <c r="O27" s="224"/>
      <c r="P27" s="224"/>
      <c r="Q27" s="224"/>
      <c r="R27" s="225"/>
      <c r="S27" s="66"/>
      <c r="T27" s="66"/>
      <c r="U27" s="66"/>
    </row>
    <row r="28" spans="1:21" ht="12" customHeight="1" thickBot="1">
      <c r="A28" s="184">
        <v>13</v>
      </c>
      <c r="B28" s="233" t="str">
        <f>VLOOKUP(A28,'пр.взв.'!B30:C95,2,FALSE)</f>
        <v>Якобюк Максим Сергеевич</v>
      </c>
      <c r="C28" s="233" t="str">
        <f>VLOOKUP(A28,'пр.взв.'!B30:H95,3,FALSE)</f>
        <v>1980, КМС</v>
      </c>
      <c r="D28" s="233">
        <f>VLOOKUP(A28,'пр.взв.'!B30:F95,4,FALSE)</f>
        <v>0</v>
      </c>
      <c r="E28" s="25"/>
      <c r="F28" s="25"/>
      <c r="G28" s="33"/>
      <c r="H28" s="36"/>
      <c r="I28" s="38"/>
      <c r="J28" s="41"/>
      <c r="K28" s="30"/>
      <c r="L28" s="30"/>
      <c r="M28" s="14"/>
      <c r="N28" s="41"/>
      <c r="O28" s="30"/>
      <c r="P28" s="44"/>
      <c r="Q28" s="41"/>
      <c r="R28" s="55"/>
      <c r="S28" s="66"/>
      <c r="T28" s="66"/>
      <c r="U28" s="66"/>
    </row>
    <row r="29" spans="1:21" ht="12" customHeight="1">
      <c r="A29" s="180"/>
      <c r="B29" s="99"/>
      <c r="C29" s="99"/>
      <c r="D29" s="99"/>
      <c r="E29" s="12">
        <v>13</v>
      </c>
      <c r="F29" s="33"/>
      <c r="G29" s="33"/>
      <c r="H29" s="54"/>
      <c r="I29" s="30"/>
      <c r="J29" s="31"/>
      <c r="K29" s="31"/>
      <c r="L29" s="30"/>
      <c r="M29" s="14"/>
      <c r="N29" s="30"/>
      <c r="O29" s="21"/>
      <c r="P29" s="36"/>
      <c r="Q29" s="41"/>
      <c r="R29" s="55"/>
      <c r="S29" s="66"/>
      <c r="T29" s="66"/>
      <c r="U29" s="66"/>
    </row>
    <row r="30" spans="1:21" ht="12" customHeight="1" thickBot="1">
      <c r="A30" s="180">
        <v>45</v>
      </c>
      <c r="B30" s="234" t="e">
        <f>VLOOKUP(A30,'пр.взв.'!B32:C97,2,FALSE)</f>
        <v>#N/A</v>
      </c>
      <c r="C30" s="234" t="e">
        <f>VLOOKUP(A30,'пр.взв.'!B32:H97,3,FALSE)</f>
        <v>#N/A</v>
      </c>
      <c r="D30" s="234" t="e">
        <f>VLOOKUP(A30,'пр.взв.'!B32:F97,4,FALSE)</f>
        <v>#N/A</v>
      </c>
      <c r="E30" s="38"/>
      <c r="F30" s="39"/>
      <c r="G30" s="33"/>
      <c r="H30" s="65"/>
      <c r="I30" s="45"/>
      <c r="J30" s="25"/>
      <c r="K30" s="25"/>
      <c r="L30" s="45"/>
      <c r="M30" s="15"/>
      <c r="N30" s="30"/>
      <c r="O30" s="30"/>
      <c r="P30" s="37" t="s">
        <v>12</v>
      </c>
      <c r="Q30" s="31"/>
      <c r="R30" s="31"/>
      <c r="S30" s="66"/>
      <c r="T30" s="66"/>
      <c r="U30" s="66"/>
    </row>
    <row r="31" spans="1:21" ht="12" customHeight="1" thickBot="1">
      <c r="A31" s="181"/>
      <c r="B31" s="235"/>
      <c r="C31" s="235"/>
      <c r="D31" s="235"/>
      <c r="E31" s="33"/>
      <c r="F31" s="19"/>
      <c r="G31" s="12">
        <v>29</v>
      </c>
      <c r="H31" s="58"/>
      <c r="I31" s="30"/>
      <c r="J31" s="31"/>
      <c r="K31" s="31"/>
      <c r="L31" s="30"/>
      <c r="M31" s="18">
        <v>29</v>
      </c>
      <c r="N31" s="30"/>
      <c r="O31" s="30"/>
      <c r="P31" s="31"/>
      <c r="Q31" s="31"/>
      <c r="R31" s="31"/>
      <c r="S31" s="66"/>
      <c r="T31" s="66"/>
      <c r="U31" s="66"/>
    </row>
    <row r="32" spans="1:21" ht="12" customHeight="1" thickBot="1">
      <c r="A32" s="184">
        <v>29</v>
      </c>
      <c r="B32" s="233" t="str">
        <f>VLOOKUP(A32,'пр.взв.'!B34:C99,2,FALSE)</f>
        <v>Ратько Константин Станиславович</v>
      </c>
      <c r="C32" s="233" t="str">
        <f>VLOOKUP(A32,'пр.взв.'!B34:H99,3,FALSE)</f>
        <v>1985,мсмк</v>
      </c>
      <c r="D32" s="233">
        <f>VLOOKUP(A32,'пр.взв.'!B34:F99,4,FALSE)</f>
        <v>0</v>
      </c>
      <c r="E32" s="25"/>
      <c r="F32" s="33"/>
      <c r="G32" s="38"/>
      <c r="H32" s="40"/>
      <c r="I32" s="45"/>
      <c r="J32" s="25"/>
      <c r="K32" s="25"/>
      <c r="L32" s="45"/>
      <c r="M32" s="15"/>
      <c r="N32" s="238" t="str">
        <f>VLOOKUP(M31,'пр.взв.'!B6:H71,2,FALSE)</f>
        <v>Ратько Константин Станиславович</v>
      </c>
      <c r="O32" s="239"/>
      <c r="P32" s="239"/>
      <c r="Q32" s="239"/>
      <c r="R32" s="240"/>
      <c r="S32" s="66"/>
      <c r="T32" s="66"/>
      <c r="U32" s="66"/>
    </row>
    <row r="33" spans="1:21" ht="12" customHeight="1" thickBot="1">
      <c r="A33" s="180"/>
      <c r="B33" s="99"/>
      <c r="C33" s="99"/>
      <c r="D33" s="99"/>
      <c r="E33" s="12">
        <v>29</v>
      </c>
      <c r="F33" s="52"/>
      <c r="G33" s="33"/>
      <c r="H33" s="35"/>
      <c r="I33" s="30"/>
      <c r="J33" s="31"/>
      <c r="K33" s="31"/>
      <c r="L33" s="30"/>
      <c r="M33" s="14"/>
      <c r="N33" s="241"/>
      <c r="O33" s="242"/>
      <c r="P33" s="242"/>
      <c r="Q33" s="242"/>
      <c r="R33" s="243"/>
      <c r="S33" s="66"/>
      <c r="T33" s="21"/>
      <c r="U33" s="21"/>
    </row>
    <row r="34" spans="1:21" ht="12" customHeight="1" thickBot="1">
      <c r="A34" s="180">
        <v>61</v>
      </c>
      <c r="B34" s="236" t="e">
        <f>VLOOKUP(A34,'пр.взв.'!B36:C101,2,FALSE)</f>
        <v>#N/A</v>
      </c>
      <c r="C34" s="236" t="e">
        <f>VLOOKUP(A34,'пр.взв.'!B36:H101,3,FALSE)</f>
        <v>#N/A</v>
      </c>
      <c r="D34" s="236" t="e">
        <f>VLOOKUP(A34,'пр.взв.'!B36:F101,4,FALSE)</f>
        <v>#N/A</v>
      </c>
      <c r="E34" s="38"/>
      <c r="F34" s="33"/>
      <c r="G34" s="33"/>
      <c r="H34" s="40"/>
      <c r="I34" s="45"/>
      <c r="J34" s="25"/>
      <c r="K34" s="25"/>
      <c r="L34" s="45"/>
      <c r="M34" s="15"/>
      <c r="N34" s="45"/>
      <c r="O34" s="45"/>
      <c r="P34" s="25"/>
      <c r="Q34" s="25"/>
      <c r="R34" s="25"/>
      <c r="S34" s="21"/>
      <c r="T34" s="21"/>
      <c r="U34" s="21"/>
    </row>
    <row r="35" spans="1:21" ht="12" customHeight="1" thickBot="1">
      <c r="A35" s="181"/>
      <c r="B35" s="237"/>
      <c r="C35" s="237"/>
      <c r="D35" s="237"/>
      <c r="E35" s="33"/>
      <c r="F35" s="33"/>
      <c r="G35" s="33"/>
      <c r="H35" s="35"/>
      <c r="I35" s="30"/>
      <c r="J35" s="31"/>
      <c r="K35" s="31"/>
      <c r="L35" s="30"/>
      <c r="M35" s="13">
        <v>29</v>
      </c>
      <c r="N35" s="30"/>
      <c r="O35" s="30"/>
      <c r="P35" s="31"/>
      <c r="Q35" s="31"/>
      <c r="R35" s="31"/>
      <c r="S35" s="21"/>
      <c r="T35" s="21"/>
      <c r="U35" s="21"/>
    </row>
    <row r="36" spans="1:21" ht="6" customHeight="1" thickBot="1">
      <c r="A36" s="77"/>
      <c r="B36" s="78"/>
      <c r="C36" s="78"/>
      <c r="D36" s="25"/>
      <c r="E36" s="33"/>
      <c r="F36" s="33"/>
      <c r="G36" s="33"/>
      <c r="H36" s="30"/>
      <c r="I36" s="41"/>
      <c r="J36" s="31"/>
      <c r="K36" s="31"/>
      <c r="L36" s="30"/>
      <c r="M36" s="79"/>
      <c r="N36" s="30"/>
      <c r="O36" s="30"/>
      <c r="P36" s="31"/>
      <c r="Q36" s="31"/>
      <c r="R36" s="31"/>
      <c r="S36" s="21"/>
      <c r="T36" s="21"/>
      <c r="U36" s="21"/>
    </row>
    <row r="37" spans="1:21" ht="12" customHeight="1" thickBot="1">
      <c r="A37" s="184">
        <v>3</v>
      </c>
      <c r="B37" s="233" t="str">
        <f>VLOOKUP(A37,'пр.взв.'!B6:H71,2,FALSE)</f>
        <v>Машкин Виктор Александрович</v>
      </c>
      <c r="C37" s="233" t="str">
        <f>VLOOKUP(A37,'пр.взв.'!B6:H71,3,FALSE)</f>
        <v>1984,мс</v>
      </c>
      <c r="D37" s="233">
        <f>VLOOKUP(A37,'пр.взв.'!B6:H71,4,FALSE)</f>
        <v>0</v>
      </c>
      <c r="E37" s="25"/>
      <c r="F37" s="25"/>
      <c r="G37" s="27"/>
      <c r="H37" s="31"/>
      <c r="I37" s="29"/>
      <c r="J37" s="30"/>
      <c r="K37" s="31"/>
      <c r="L37" s="30"/>
      <c r="M37" s="93"/>
      <c r="N37" s="30"/>
      <c r="O37" s="30"/>
      <c r="P37" s="31"/>
      <c r="Q37" s="31"/>
      <c r="R37" s="31"/>
      <c r="S37" s="21"/>
      <c r="T37" s="21"/>
      <c r="U37" s="21"/>
    </row>
    <row r="38" spans="1:21" ht="12" customHeight="1">
      <c r="A38" s="180"/>
      <c r="B38" s="99"/>
      <c r="C38" s="99"/>
      <c r="D38" s="99"/>
      <c r="E38" s="12">
        <v>3</v>
      </c>
      <c r="F38" s="33"/>
      <c r="G38" s="34"/>
      <c r="H38" s="35"/>
      <c r="I38" s="36"/>
      <c r="J38" s="37"/>
      <c r="K38" s="31"/>
      <c r="L38" s="30"/>
      <c r="M38" s="14"/>
      <c r="N38" s="21"/>
      <c r="O38" s="21"/>
      <c r="P38" s="21"/>
      <c r="Q38" s="21"/>
      <c r="R38" s="21"/>
      <c r="S38" s="21"/>
      <c r="T38" s="21"/>
      <c r="U38" s="21"/>
    </row>
    <row r="39" spans="1:43" ht="12" customHeight="1" thickBot="1">
      <c r="A39" s="180">
        <v>35</v>
      </c>
      <c r="B39" s="234" t="e">
        <f>VLOOKUP(A39,'пр.взв.'!B8:H73,2,FALSE)</f>
        <v>#N/A</v>
      </c>
      <c r="C39" s="234" t="e">
        <f>VLOOKUP(A39,'пр.взв.'!B8:H73,3,FALSE)</f>
        <v>#N/A</v>
      </c>
      <c r="D39" s="234" t="e">
        <f>VLOOKUP(A39,'пр.взв.'!B8:H73,4,FALSE)</f>
        <v>#N/A</v>
      </c>
      <c r="E39" s="92"/>
      <c r="F39" s="39"/>
      <c r="G39" s="33"/>
      <c r="H39" s="40"/>
      <c r="I39" s="41"/>
      <c r="J39" s="30"/>
      <c r="K39" s="31"/>
      <c r="L39" s="30"/>
      <c r="M39" s="18">
        <v>6</v>
      </c>
      <c r="N39" s="30"/>
      <c r="O39" s="30"/>
      <c r="P39" s="31"/>
      <c r="Q39" s="31"/>
      <c r="R39" s="31"/>
      <c r="S39" s="21"/>
      <c r="T39" s="21"/>
      <c r="U39" s="2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 thickBot="1">
      <c r="A40" s="181"/>
      <c r="B40" s="235"/>
      <c r="C40" s="235"/>
      <c r="D40" s="235"/>
      <c r="E40" s="33"/>
      <c r="F40" s="19"/>
      <c r="G40" s="12">
        <v>19</v>
      </c>
      <c r="H40" s="44"/>
      <c r="I40" s="36"/>
      <c r="J40" s="45"/>
      <c r="K40" s="25"/>
      <c r="L40" s="45"/>
      <c r="M40" s="15"/>
      <c r="N40" s="226" t="str">
        <f>VLOOKUP(M39,'пр.взв.'!B6:H85,2,FALSE)</f>
        <v>Тутик Вячеслав Анатольевич </v>
      </c>
      <c r="O40" s="227"/>
      <c r="P40" s="227"/>
      <c r="Q40" s="227"/>
      <c r="R40" s="228"/>
      <c r="S40" s="21"/>
      <c r="T40" s="21"/>
      <c r="U40" s="2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>
      <c r="A41" s="184">
        <v>19</v>
      </c>
      <c r="B41" s="233" t="str">
        <f>VLOOKUP(A41,'пр.взв.'!B10:H75,2,FALSE)</f>
        <v>Малов Евгений Сергеевич</v>
      </c>
      <c r="C41" s="233" t="str">
        <f>VLOOKUP(A41,'пр.взв.'!B10:H75,3,FALSE)</f>
        <v>1984, МС</v>
      </c>
      <c r="D41" s="233">
        <f>VLOOKUP(A41,'пр.взв.'!B10:H75,4,FALSE)</f>
        <v>0</v>
      </c>
      <c r="E41" s="25"/>
      <c r="F41" s="33"/>
      <c r="G41" s="92"/>
      <c r="H41" s="47"/>
      <c r="I41" s="48"/>
      <c r="J41" s="30"/>
      <c r="K41" s="31"/>
      <c r="L41" s="30"/>
      <c r="M41" s="14"/>
      <c r="N41" s="229"/>
      <c r="O41" s="230"/>
      <c r="P41" s="230"/>
      <c r="Q41" s="230"/>
      <c r="R41" s="231"/>
      <c r="S41" s="21"/>
      <c r="T41" s="21"/>
      <c r="U41" s="2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180"/>
      <c r="B42" s="99"/>
      <c r="C42" s="99"/>
      <c r="D42" s="99"/>
      <c r="E42" s="12">
        <v>19</v>
      </c>
      <c r="F42" s="52"/>
      <c r="G42" s="33"/>
      <c r="H42" s="35"/>
      <c r="I42" s="53"/>
      <c r="J42" s="41"/>
      <c r="K42" s="31"/>
      <c r="L42" s="30"/>
      <c r="M42" s="14"/>
      <c r="N42" s="41"/>
      <c r="O42" s="30"/>
      <c r="P42" s="44"/>
      <c r="Q42" s="41"/>
      <c r="R42" s="55"/>
      <c r="S42" s="21"/>
      <c r="T42" s="21"/>
      <c r="U42" s="2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180">
        <v>51</v>
      </c>
      <c r="B43" s="234" t="e">
        <f>VLOOKUP(A43,'пр.взв.'!B12:H77,2,FALSE)</f>
        <v>#N/A</v>
      </c>
      <c r="C43" s="234" t="e">
        <f>VLOOKUP(A43,'пр.взв.'!B12:H77,3,FALSE)</f>
        <v>#N/A</v>
      </c>
      <c r="D43" s="234" t="e">
        <f>VLOOKUP(A43,'пр.взв.'!B12:H77,4,FALSE)</f>
        <v>#N/A</v>
      </c>
      <c r="E43" s="92"/>
      <c r="F43" s="33"/>
      <c r="G43" s="33"/>
      <c r="H43" s="40"/>
      <c r="I43" s="53"/>
      <c r="J43" s="41"/>
      <c r="K43" s="31"/>
      <c r="L43" s="30"/>
      <c r="M43" s="14"/>
      <c r="N43" s="30"/>
      <c r="O43" s="37"/>
      <c r="P43" s="36"/>
      <c r="Q43" s="41"/>
      <c r="R43" s="55"/>
      <c r="S43" s="21"/>
      <c r="T43" s="21"/>
      <c r="U43" s="2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21" ht="12" customHeight="1" thickBot="1">
      <c r="A44" s="181"/>
      <c r="B44" s="235"/>
      <c r="C44" s="235"/>
      <c r="D44" s="235"/>
      <c r="E44" s="33"/>
      <c r="F44" s="33"/>
      <c r="G44" s="19"/>
      <c r="H44" s="41"/>
      <c r="I44" s="57"/>
      <c r="J44" s="30"/>
      <c r="K44" s="31"/>
      <c r="L44" s="30"/>
      <c r="M44" s="14"/>
      <c r="N44" s="30"/>
      <c r="O44" s="30"/>
      <c r="P44" s="31"/>
      <c r="Q44" s="31"/>
      <c r="R44" s="31"/>
      <c r="S44" s="21"/>
      <c r="T44" s="21"/>
      <c r="U44" s="21"/>
    </row>
    <row r="45" spans="1:21" ht="12" customHeight="1" thickBot="1">
      <c r="A45" s="184">
        <v>11</v>
      </c>
      <c r="B45" s="233" t="str">
        <f>VLOOKUP(A45,'пр.взв.'!B14:H79,2,FALSE)</f>
        <v>Полехин Денис Владимирович</v>
      </c>
      <c r="C45" s="233" t="str">
        <f>VLOOKUP(A45,'пр.взв.'!B14:H79,3,FALSE)</f>
        <v>1990,мс</v>
      </c>
      <c r="D45" s="233">
        <f>VLOOKUP(A45,'пр.взв.'!B14:H79,4,FALSE)</f>
        <v>0</v>
      </c>
      <c r="E45" s="25"/>
      <c r="F45" s="25"/>
      <c r="G45" s="33"/>
      <c r="H45" s="36"/>
      <c r="I45" s="12">
        <v>11</v>
      </c>
      <c r="J45" s="60"/>
      <c r="K45" s="30"/>
      <c r="L45" s="30"/>
      <c r="M45" s="14"/>
      <c r="N45" s="30"/>
      <c r="O45" s="30"/>
      <c r="P45" s="31"/>
      <c r="Q45" s="31"/>
      <c r="R45" s="31"/>
      <c r="S45" s="21"/>
      <c r="T45" s="21"/>
      <c r="U45" s="21"/>
    </row>
    <row r="46" spans="1:21" ht="12" customHeight="1" thickBot="1">
      <c r="A46" s="180"/>
      <c r="B46" s="99"/>
      <c r="C46" s="99"/>
      <c r="D46" s="99"/>
      <c r="E46" s="12">
        <v>11</v>
      </c>
      <c r="F46" s="33"/>
      <c r="G46" s="33"/>
      <c r="H46" s="54"/>
      <c r="I46" s="92"/>
      <c r="J46" s="30"/>
      <c r="K46" s="14"/>
      <c r="L46" s="30"/>
      <c r="M46" s="14"/>
      <c r="N46" s="30"/>
      <c r="O46" s="30"/>
      <c r="P46" s="37" t="s">
        <v>9</v>
      </c>
      <c r="Q46" s="30"/>
      <c r="R46" s="30"/>
      <c r="S46" s="21"/>
      <c r="T46" s="21"/>
      <c r="U46" s="21"/>
    </row>
    <row r="47" spans="1:21" ht="12" customHeight="1" thickBot="1">
      <c r="A47" s="180">
        <v>43</v>
      </c>
      <c r="B47" s="234" t="e">
        <f>VLOOKUP(A47,'пр.взв.'!B16:H81,2,FALSE)</f>
        <v>#N/A</v>
      </c>
      <c r="C47" s="234" t="e">
        <f>VLOOKUP(A47,'пр.взв.'!B16:H81,3,FALSE)</f>
        <v>#N/A</v>
      </c>
      <c r="D47" s="234" t="e">
        <f>VLOOKUP(A47,'пр.взв.'!B16:H81,4,FALSE)</f>
        <v>#N/A</v>
      </c>
      <c r="E47" s="92"/>
      <c r="F47" s="39"/>
      <c r="G47" s="33"/>
      <c r="H47" s="65"/>
      <c r="I47" s="45"/>
      <c r="J47" s="45"/>
      <c r="K47" s="15"/>
      <c r="L47" s="45"/>
      <c r="M47" s="15"/>
      <c r="N47" s="220" t="s">
        <v>50</v>
      </c>
      <c r="O47" s="221"/>
      <c r="P47" s="221"/>
      <c r="Q47" s="221"/>
      <c r="R47" s="222"/>
      <c r="S47" s="21"/>
      <c r="T47" s="21"/>
      <c r="U47" s="21"/>
    </row>
    <row r="48" spans="1:21" ht="12" customHeight="1" thickBot="1">
      <c r="A48" s="181"/>
      <c r="B48" s="235"/>
      <c r="C48" s="235"/>
      <c r="D48" s="235"/>
      <c r="E48" s="33"/>
      <c r="F48" s="19"/>
      <c r="G48" s="12">
        <v>11</v>
      </c>
      <c r="H48" s="58"/>
      <c r="I48" s="30"/>
      <c r="J48" s="30"/>
      <c r="K48" s="14"/>
      <c r="L48" s="30"/>
      <c r="M48" s="14"/>
      <c r="N48" s="223"/>
      <c r="O48" s="224"/>
      <c r="P48" s="224"/>
      <c r="Q48" s="224"/>
      <c r="R48" s="225"/>
      <c r="S48" s="21"/>
      <c r="T48" s="21"/>
      <c r="U48" s="21"/>
    </row>
    <row r="49" spans="1:21" ht="12" customHeight="1" thickBot="1">
      <c r="A49" s="184">
        <v>27</v>
      </c>
      <c r="B49" s="233" t="str">
        <f>VLOOKUP(A49,'пр.взв.'!B18:H83,2,FALSE)</f>
        <v>Сенди Валерий Владимирович</v>
      </c>
      <c r="C49" s="233">
        <f>VLOOKUP(A49,'пр.взв.'!B18:H83,3,FALSE)</f>
        <v>1980.1</v>
      </c>
      <c r="D49" s="233">
        <f>VLOOKUP(A49,'пр.взв.'!B18:H83,4,FALSE)</f>
        <v>0</v>
      </c>
      <c r="E49" s="25"/>
      <c r="F49" s="33"/>
      <c r="G49" s="92"/>
      <c r="H49" s="40"/>
      <c r="I49" s="45"/>
      <c r="J49" s="45"/>
      <c r="K49" s="15"/>
      <c r="L49" s="45"/>
      <c r="M49" s="15"/>
      <c r="N49" s="45"/>
      <c r="O49" s="45"/>
      <c r="P49" s="25"/>
      <c r="Q49" s="25"/>
      <c r="R49" s="25"/>
      <c r="S49" s="21"/>
      <c r="T49" s="21"/>
      <c r="U49" s="21"/>
    </row>
    <row r="50" spans="1:21" ht="12" customHeight="1">
      <c r="A50" s="180"/>
      <c r="B50" s="99"/>
      <c r="C50" s="99"/>
      <c r="D50" s="99"/>
      <c r="E50" s="12">
        <v>27</v>
      </c>
      <c r="F50" s="52"/>
      <c r="G50" s="33"/>
      <c r="H50" s="35"/>
      <c r="I50" s="30"/>
      <c r="J50" s="30"/>
      <c r="K50" s="14"/>
      <c r="L50" s="30"/>
      <c r="M50" s="14"/>
      <c r="N50" s="30"/>
      <c r="O50" s="30"/>
      <c r="P50" s="31"/>
      <c r="Q50" s="31"/>
      <c r="R50" s="31"/>
      <c r="S50" s="21"/>
      <c r="T50" s="21"/>
      <c r="U50" s="21"/>
    </row>
    <row r="51" spans="1:21" ht="12" customHeight="1" thickBot="1">
      <c r="A51" s="180">
        <v>59</v>
      </c>
      <c r="B51" s="234" t="e">
        <f>VLOOKUP(A51,'пр.взв.'!B20:H85,2,FALSE)</f>
        <v>#N/A</v>
      </c>
      <c r="C51" s="234" t="e">
        <f>VLOOKUP(A51,'пр.взв.'!B20:H85,3,FALSE)</f>
        <v>#N/A</v>
      </c>
      <c r="D51" s="234" t="e">
        <f>VLOOKUP(A51,'пр.взв.'!B20:H85,4,FALSE)</f>
        <v>#N/A</v>
      </c>
      <c r="E51" s="92"/>
      <c r="F51" s="33"/>
      <c r="G51" s="33"/>
      <c r="H51" s="40"/>
      <c r="I51" s="45"/>
      <c r="J51" s="45"/>
      <c r="K51" s="15"/>
      <c r="L51" s="45"/>
      <c r="M51" s="15"/>
      <c r="N51" s="45"/>
      <c r="O51" s="45"/>
      <c r="P51" s="25"/>
      <c r="Q51" s="25"/>
      <c r="R51" s="25"/>
      <c r="S51" s="21"/>
      <c r="T51" s="21"/>
      <c r="U51" s="21"/>
    </row>
    <row r="52" spans="1:21" ht="12" customHeight="1" thickBot="1">
      <c r="A52" s="181"/>
      <c r="B52" s="235"/>
      <c r="C52" s="235"/>
      <c r="D52" s="235"/>
      <c r="E52" s="33"/>
      <c r="F52" s="33"/>
      <c r="G52" s="33"/>
      <c r="H52" s="35"/>
      <c r="I52" s="30"/>
      <c r="J52" s="30"/>
      <c r="K52" s="12">
        <v>11</v>
      </c>
      <c r="L52" s="80"/>
      <c r="M52" s="14"/>
      <c r="N52" s="30"/>
      <c r="O52" s="30"/>
      <c r="P52" s="31"/>
      <c r="Q52" s="31"/>
      <c r="R52" s="31"/>
      <c r="S52" s="21"/>
      <c r="T52" s="21"/>
      <c r="U52" s="21"/>
    </row>
    <row r="53" spans="1:21" ht="12" customHeight="1" thickBot="1">
      <c r="A53" s="184">
        <v>7</v>
      </c>
      <c r="B53" s="233" t="str">
        <f>VLOOKUP(A53,'пр.взв.'!B6:H71,2,FALSE)</f>
        <v>Минин Алексей Александрович</v>
      </c>
      <c r="C53" s="233" t="str">
        <f>VLOOKUP(A53,'пр.взв.'!B6:H71,3,FALSE)</f>
        <v>1991,мс</v>
      </c>
      <c r="D53" s="233">
        <f>VLOOKUP(A53,'пр.взв.'!B6:H71,4,FALSE)</f>
        <v>0</v>
      </c>
      <c r="E53" s="25"/>
      <c r="F53" s="25"/>
      <c r="G53" s="27"/>
      <c r="H53" s="27"/>
      <c r="I53" s="42"/>
      <c r="J53" s="51"/>
      <c r="K53" s="92"/>
      <c r="L53" s="31"/>
      <c r="M53" s="31"/>
      <c r="N53" s="31"/>
      <c r="O53" s="31"/>
      <c r="P53" s="31"/>
      <c r="Q53" s="31"/>
      <c r="R53" s="31"/>
      <c r="S53" s="21"/>
      <c r="T53" s="21"/>
      <c r="U53" s="21"/>
    </row>
    <row r="54" spans="1:21" ht="12" customHeight="1">
      <c r="A54" s="180"/>
      <c r="B54" s="99"/>
      <c r="C54" s="99"/>
      <c r="D54" s="99"/>
      <c r="E54" s="12">
        <v>7</v>
      </c>
      <c r="F54" s="33"/>
      <c r="G54" s="34"/>
      <c r="H54" s="35"/>
      <c r="I54" s="36"/>
      <c r="J54" s="44"/>
      <c r="K54" s="71"/>
      <c r="L54" s="31"/>
      <c r="M54" s="31"/>
      <c r="N54" s="31"/>
      <c r="O54" s="31"/>
      <c r="P54" s="31"/>
      <c r="Q54" s="31"/>
      <c r="R54" s="31"/>
      <c r="S54" s="21"/>
      <c r="T54" s="21"/>
      <c r="U54" s="21"/>
    </row>
    <row r="55" spans="1:21" ht="12" customHeight="1" thickBot="1">
      <c r="A55" s="180">
        <v>39</v>
      </c>
      <c r="B55" s="234" t="e">
        <f>VLOOKUP(A55,'пр.взв.'!B24:H89,2,FALSE)</f>
        <v>#N/A</v>
      </c>
      <c r="C55" s="234" t="e">
        <f>VLOOKUP(A55,'пр.взв.'!B24:H89,3,FALSE)</f>
        <v>#N/A</v>
      </c>
      <c r="D55" s="234" t="e">
        <f>VLOOKUP(A55,'пр.взв.'!B24:H89,4,FALSE)</f>
        <v>#N/A</v>
      </c>
      <c r="E55" s="92"/>
      <c r="F55" s="39"/>
      <c r="G55" s="33"/>
      <c r="H55" s="40"/>
      <c r="I55" s="41"/>
      <c r="J55" s="36"/>
      <c r="K55" s="15"/>
      <c r="L55" s="25"/>
      <c r="M55" s="25"/>
      <c r="N55" s="25"/>
      <c r="O55" s="25"/>
      <c r="P55" s="25"/>
      <c r="Q55" s="25"/>
      <c r="R55" s="25"/>
      <c r="S55" s="21"/>
      <c r="T55" s="21"/>
      <c r="U55" s="21"/>
    </row>
    <row r="56" spans="1:21" ht="12" customHeight="1" thickBot="1">
      <c r="A56" s="181"/>
      <c r="B56" s="235"/>
      <c r="C56" s="235"/>
      <c r="D56" s="235"/>
      <c r="E56" s="33"/>
      <c r="F56" s="19"/>
      <c r="G56" s="12">
        <v>7</v>
      </c>
      <c r="H56" s="44"/>
      <c r="I56" s="36"/>
      <c r="J56" s="41"/>
      <c r="K56" s="14"/>
      <c r="L56" s="31"/>
      <c r="M56" s="31"/>
      <c r="N56" s="31"/>
      <c r="O56" s="31"/>
      <c r="P56" s="31"/>
      <c r="Q56" s="31"/>
      <c r="R56" s="31"/>
      <c r="S56" s="21"/>
      <c r="T56" s="21"/>
      <c r="U56" s="21"/>
    </row>
    <row r="57" spans="1:21" ht="12" customHeight="1" thickBot="1">
      <c r="A57" s="184">
        <v>23</v>
      </c>
      <c r="B57" s="233" t="str">
        <f>VLOOKUP(A57,'пр.взв.'!B26:H91,2,FALSE)</f>
        <v>Агержаноков Мурат Русланович</v>
      </c>
      <c r="C57" s="233" t="str">
        <f>VLOOKUP(A57,'пр.взв.'!B26:H91,3,FALSE)</f>
        <v>1982, 1</v>
      </c>
      <c r="D57" s="233">
        <f>VLOOKUP(A57,'пр.взв.'!B26:H91,4,FALSE)</f>
        <v>0</v>
      </c>
      <c r="E57" s="25"/>
      <c r="F57" s="33"/>
      <c r="G57" s="92"/>
      <c r="H57" s="75"/>
      <c r="I57" s="44"/>
      <c r="J57" s="41"/>
      <c r="K57" s="71"/>
      <c r="L57" s="31"/>
      <c r="M57" s="31"/>
      <c r="N57" s="31"/>
      <c r="O57" s="31"/>
      <c r="P57" s="31"/>
      <c r="Q57" s="31"/>
      <c r="R57" s="31"/>
      <c r="S57" s="21"/>
      <c r="T57" s="21"/>
      <c r="U57" s="21"/>
    </row>
    <row r="58" spans="1:21" ht="12" customHeight="1">
      <c r="A58" s="180"/>
      <c r="B58" s="99"/>
      <c r="C58" s="99"/>
      <c r="D58" s="99"/>
      <c r="E58" s="12">
        <v>23</v>
      </c>
      <c r="F58" s="52"/>
      <c r="G58" s="33"/>
      <c r="H58" s="61"/>
      <c r="I58" s="41"/>
      <c r="J58" s="44"/>
      <c r="K58" s="14"/>
      <c r="L58" s="31"/>
      <c r="M58" s="31"/>
      <c r="N58" s="31"/>
      <c r="O58" s="31"/>
      <c r="P58" s="31"/>
      <c r="Q58" s="31"/>
      <c r="R58" s="31"/>
      <c r="S58" s="21"/>
      <c r="T58" s="21"/>
      <c r="U58" s="21"/>
    </row>
    <row r="59" spans="1:21" ht="12" customHeight="1" thickBot="1">
      <c r="A59" s="180">
        <v>55</v>
      </c>
      <c r="B59" s="234" t="e">
        <f>VLOOKUP(A59,'пр.взв.'!B28:H93,2,FALSE)</f>
        <v>#N/A</v>
      </c>
      <c r="C59" s="234" t="e">
        <f>VLOOKUP(A59,'пр.взв.'!B28:H93,3,FALSE)</f>
        <v>#N/A</v>
      </c>
      <c r="D59" s="234" t="e">
        <f>VLOOKUP(A59,'пр.взв.'!B28:H93,4,FALSE)</f>
        <v>#N/A</v>
      </c>
      <c r="E59" s="92"/>
      <c r="F59" s="33"/>
      <c r="G59" s="33"/>
      <c r="H59" s="65"/>
      <c r="I59" s="41"/>
      <c r="J59" s="36"/>
      <c r="K59" s="15"/>
      <c r="L59" s="25"/>
      <c r="M59" s="25"/>
      <c r="N59" s="25"/>
      <c r="O59" s="25"/>
      <c r="P59" s="25"/>
      <c r="Q59" s="25"/>
      <c r="R59" s="25"/>
      <c r="S59" s="21"/>
      <c r="T59" s="21"/>
      <c r="U59" s="21"/>
    </row>
    <row r="60" spans="1:21" ht="12" customHeight="1" thickBot="1">
      <c r="A60" s="181"/>
      <c r="B60" s="235"/>
      <c r="C60" s="235"/>
      <c r="D60" s="235"/>
      <c r="E60" s="33"/>
      <c r="F60" s="33"/>
      <c r="G60" s="19"/>
      <c r="H60" s="41"/>
      <c r="I60" s="12">
        <v>31</v>
      </c>
      <c r="J60" s="76"/>
      <c r="K60" s="14"/>
      <c r="L60" s="31"/>
      <c r="M60" s="31"/>
      <c r="N60" s="31"/>
      <c r="O60" s="31"/>
      <c r="P60" s="31"/>
      <c r="Q60" s="31"/>
      <c r="R60" s="31"/>
      <c r="S60" s="21"/>
      <c r="T60" s="21"/>
      <c r="U60" s="21"/>
    </row>
    <row r="61" spans="1:21" ht="12" customHeight="1" thickBot="1">
      <c r="A61" s="184">
        <v>15</v>
      </c>
      <c r="B61" s="233" t="str">
        <f>VLOOKUP(A61,'пр.взв.'!B30:H95,2,FALSE)</f>
        <v>Куликов Александр Сергеевич</v>
      </c>
      <c r="C61" s="233" t="str">
        <f>VLOOKUP(A61,'пр.взв.'!B30:H95,3,FALSE)</f>
        <v>1979,мс</v>
      </c>
      <c r="D61" s="233">
        <f>VLOOKUP(A61,'пр.взв.'!B30:H95,4,FALSE)</f>
        <v>0</v>
      </c>
      <c r="E61" s="25"/>
      <c r="F61" s="25"/>
      <c r="G61" s="33"/>
      <c r="H61" s="36"/>
      <c r="I61" s="38"/>
      <c r="J61" s="41"/>
      <c r="K61" s="30"/>
      <c r="L61" s="31"/>
      <c r="M61" s="31"/>
      <c r="N61" s="31"/>
      <c r="O61" s="31"/>
      <c r="P61" s="31"/>
      <c r="Q61" s="31"/>
      <c r="R61" s="31"/>
      <c r="S61" s="21"/>
      <c r="T61" s="21"/>
      <c r="U61" s="21"/>
    </row>
    <row r="62" spans="1:21" ht="12" customHeight="1">
      <c r="A62" s="180"/>
      <c r="B62" s="99"/>
      <c r="C62" s="99"/>
      <c r="D62" s="99"/>
      <c r="E62" s="12">
        <v>15</v>
      </c>
      <c r="F62" s="33"/>
      <c r="G62" s="33"/>
      <c r="H62" s="54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21"/>
      <c r="T62" s="21"/>
      <c r="U62" s="21"/>
    </row>
    <row r="63" spans="1:21" ht="12" customHeight="1" thickBot="1">
      <c r="A63" s="180">
        <v>47</v>
      </c>
      <c r="B63" s="234" t="e">
        <f>VLOOKUP(A63,'пр.взв.'!B32:H97,2,FALSE)</f>
        <v>#N/A</v>
      </c>
      <c r="C63" s="234" t="e">
        <f>VLOOKUP(A63,'пр.взв.'!B32:H97,3,FALSE)</f>
        <v>#N/A</v>
      </c>
      <c r="D63" s="234" t="e">
        <f>VLOOKUP(A63,'пр.взв.'!B32:H97,4,FALSE)</f>
        <v>#N/A</v>
      </c>
      <c r="E63" s="38"/>
      <c r="F63" s="39"/>
      <c r="G63" s="33"/>
      <c r="H63" s="65"/>
      <c r="I63" s="45"/>
      <c r="J63" s="25"/>
      <c r="K63" s="25"/>
      <c r="L63" s="81"/>
      <c r="M63" s="81"/>
      <c r="N63" s="81"/>
      <c r="O63" s="81"/>
      <c r="P63" s="81"/>
      <c r="Q63" s="81"/>
      <c r="R63" s="25"/>
      <c r="S63" s="21"/>
      <c r="T63" s="21"/>
      <c r="U63" s="21"/>
    </row>
    <row r="64" spans="1:21" ht="12" customHeight="1" thickBot="1">
      <c r="A64" s="181"/>
      <c r="B64" s="235"/>
      <c r="C64" s="235"/>
      <c r="D64" s="235"/>
      <c r="E64" s="33"/>
      <c r="F64" s="19"/>
      <c r="G64" s="12">
        <v>31</v>
      </c>
      <c r="H64" s="58"/>
      <c r="I64" s="30"/>
      <c r="J64" s="31" t="str">
        <f>HYPERLINK('[1]реквизиты'!$A$6)</f>
        <v>Гл. судья, судья МК</v>
      </c>
      <c r="K64" s="31"/>
      <c r="L64" s="81"/>
      <c r="M64" s="83"/>
      <c r="N64" s="83"/>
      <c r="O64" s="83"/>
      <c r="P64" s="84" t="str">
        <f>'[1]реквизиты'!$G$7</f>
        <v>Стахеев И.Р.</v>
      </c>
      <c r="Q64" s="81"/>
      <c r="R64" s="31"/>
      <c r="S64" s="21"/>
      <c r="T64" s="21"/>
      <c r="U64" s="21"/>
    </row>
    <row r="65" spans="1:21" ht="12" customHeight="1" thickBot="1">
      <c r="A65" s="184">
        <v>31</v>
      </c>
      <c r="B65" s="233" t="str">
        <f>VLOOKUP(A65,'пр.взв.'!B34:H99,2,FALSE)</f>
        <v>Дерябин Денис Юрьевич</v>
      </c>
      <c r="C65" s="233" t="str">
        <f>VLOOKUP(A65,'пр.взв.'!B34:H99,3,FALSE)</f>
        <v>1985, 1</v>
      </c>
      <c r="D65" s="233">
        <f>VLOOKUP(A65,'пр.взв.'!B34:H99,4,FALSE)</f>
        <v>0</v>
      </c>
      <c r="E65" s="25"/>
      <c r="F65" s="33"/>
      <c r="G65" s="38"/>
      <c r="H65" s="40"/>
      <c r="I65" s="45"/>
      <c r="J65" s="25"/>
      <c r="K65" s="25"/>
      <c r="L65" s="81"/>
      <c r="M65" s="83"/>
      <c r="N65" s="83"/>
      <c r="O65" s="83"/>
      <c r="P65" s="85" t="str">
        <f>'[1]реквизиты'!$G$8</f>
        <v>Гороховец</v>
      </c>
      <c r="Q65" s="81"/>
      <c r="R65" s="25"/>
      <c r="S65" s="21"/>
      <c r="T65" s="21"/>
      <c r="U65" s="21"/>
    </row>
    <row r="66" spans="1:21" ht="12" customHeight="1">
      <c r="A66" s="180"/>
      <c r="B66" s="99"/>
      <c r="C66" s="99"/>
      <c r="D66" s="99"/>
      <c r="E66" s="12">
        <v>31</v>
      </c>
      <c r="F66" s="52"/>
      <c r="G66" s="33"/>
      <c r="H66" s="35"/>
      <c r="I66" s="30"/>
      <c r="J66" s="31"/>
      <c r="K66" s="31"/>
      <c r="L66" s="81"/>
      <c r="M66" s="83"/>
      <c r="N66" s="83"/>
      <c r="O66" s="83"/>
      <c r="P66" s="83"/>
      <c r="Q66" s="81"/>
      <c r="R66" s="31"/>
      <c r="S66" s="21"/>
      <c r="T66" s="21"/>
      <c r="U66" s="21"/>
    </row>
    <row r="67" spans="1:21" ht="12" customHeight="1" thickBot="1">
      <c r="A67" s="180">
        <v>63</v>
      </c>
      <c r="B67" s="236" t="e">
        <f>VLOOKUP(A67,'пр.взв.'!B36:H101,2,FALSE)</f>
        <v>#N/A</v>
      </c>
      <c r="C67" s="236" t="e">
        <f>VLOOKUP(A67,'пр.взв.'!B36:H101,3,FALSE)</f>
        <v>#N/A</v>
      </c>
      <c r="D67" s="236" t="e">
        <f>VLOOKUP(A67,'пр.взв.'!B36:H101,4,FALSE)</f>
        <v>#N/A</v>
      </c>
      <c r="E67" s="38"/>
      <c r="F67" s="33"/>
      <c r="G67" s="33"/>
      <c r="H67" s="40">
        <f>HYPERLINK('[1]реквизиты'!$A$20)</f>
      </c>
      <c r="I67" s="45"/>
      <c r="J67" s="25" t="str">
        <f>HYPERLINK('[1]реквизиты'!$A$8)</f>
        <v>Гл. секретарь, судья МК</v>
      </c>
      <c r="K67" s="25"/>
      <c r="L67" s="81"/>
      <c r="M67" s="83"/>
      <c r="N67" s="83"/>
      <c r="O67" s="83"/>
      <c r="P67" s="86" t="str">
        <f>'[1]реквизиты'!$G$9</f>
        <v>Доронкин Н.И.</v>
      </c>
      <c r="Q67" s="81"/>
      <c r="R67" s="31"/>
      <c r="S67" s="21"/>
      <c r="T67" s="21"/>
      <c r="U67" s="21"/>
    </row>
    <row r="68" spans="1:21" ht="12" customHeight="1" thickBot="1">
      <c r="A68" s="181"/>
      <c r="B68" s="237"/>
      <c r="C68" s="237"/>
      <c r="D68" s="237"/>
      <c r="E68" s="94"/>
      <c r="F68" s="33"/>
      <c r="G68" s="34"/>
      <c r="H68" s="35"/>
      <c r="I68" s="36"/>
      <c r="J68" s="37"/>
      <c r="K68" s="31"/>
      <c r="L68" s="81"/>
      <c r="M68" s="81"/>
      <c r="N68" s="83"/>
      <c r="O68" s="83"/>
      <c r="P68" s="85" t="str">
        <f>'[1]реквизиты'!$G$10</f>
        <v>Владимир</v>
      </c>
      <c r="Q68" s="81"/>
      <c r="R68" s="25"/>
      <c r="S68" s="21"/>
      <c r="T68" s="21"/>
      <c r="U68" s="21"/>
    </row>
    <row r="69" spans="1:21" ht="9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81"/>
      <c r="L69" s="81"/>
      <c r="M69" s="81"/>
      <c r="N69" s="83"/>
      <c r="O69" s="83"/>
      <c r="P69" s="83"/>
      <c r="Q69" s="81"/>
      <c r="R69" s="25"/>
      <c r="S69" s="21"/>
      <c r="T69" s="21"/>
      <c r="U69" s="21"/>
    </row>
    <row r="70" spans="1:21" ht="12.75">
      <c r="A70" s="25"/>
      <c r="B70" s="25"/>
      <c r="C70" s="25"/>
      <c r="D70" s="25"/>
      <c r="E70" s="25"/>
      <c r="F70" s="25"/>
      <c r="G70" s="25"/>
      <c r="H70" s="87">
        <f>HYPERLINK('[1]реквизиты'!$A$22)</f>
      </c>
      <c r="I70" s="37"/>
      <c r="J70" s="37"/>
      <c r="K70" s="81"/>
      <c r="L70" s="81"/>
      <c r="M70" s="81"/>
      <c r="N70" s="81"/>
      <c r="O70" s="81"/>
      <c r="P70" s="81"/>
      <c r="Q70" s="81"/>
      <c r="R70" s="31"/>
      <c r="S70" s="21"/>
      <c r="T70" s="21"/>
      <c r="U70" s="21"/>
    </row>
    <row r="71" spans="1:21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88">
        <f>HYPERLINK('[1]реквизиты'!$G$23)</f>
      </c>
      <c r="Q71" s="45"/>
      <c r="R71" s="25"/>
      <c r="S71" s="21"/>
      <c r="T71" s="21"/>
      <c r="U71" s="21"/>
    </row>
    <row r="72" spans="1:2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45"/>
      <c r="M72" s="45"/>
      <c r="N72" s="45"/>
      <c r="O72" s="45"/>
      <c r="P72" s="45"/>
      <c r="Q72" s="45"/>
      <c r="R72" s="25"/>
      <c r="S72" s="21"/>
      <c r="T72" s="21"/>
      <c r="U72" s="21"/>
    </row>
    <row r="73" spans="1:2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1"/>
      <c r="T73" s="21"/>
      <c r="U73" s="21"/>
    </row>
    <row r="74" spans="1:21" ht="12.75">
      <c r="A74" s="21"/>
      <c r="B74" s="25"/>
      <c r="C74" s="25"/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2.75">
      <c r="A75" s="21"/>
      <c r="B75" s="25"/>
      <c r="C75" s="25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2012-12-07T11:08:49Z</cp:lastPrinted>
  <dcterms:created xsi:type="dcterms:W3CDTF">1996-10-08T23:32:33Z</dcterms:created>
  <dcterms:modified xsi:type="dcterms:W3CDTF">2012-12-07T11:09:14Z</dcterms:modified>
  <cp:category/>
  <cp:version/>
  <cp:contentType/>
  <cp:contentStatus/>
</cp:coreProperties>
</file>