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>
    <definedName name="_xlnm.Print_Area" localSheetId="2">'пр.хода'!$A$1:$U$41</definedName>
  </definedNames>
  <calcPr fullCalcOnLoad="1"/>
</workbook>
</file>

<file path=xl/sharedStrings.xml><?xml version="1.0" encoding="utf-8"?>
<sst xmlns="http://schemas.openxmlformats.org/spreadsheetml/2006/main" count="100" uniqueCount="82">
  <si>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</si>
  <si>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</si>
  <si>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</si>
  <si>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</si>
  <si>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</si>
  <si>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</si>
  <si>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</si>
  <si>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</si>
  <si>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</si>
  <si>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</si>
  <si>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</si>
  <si>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</si>
  <si>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</si>
  <si>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</si>
  <si>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</si>
  <si>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</si>
  <si>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</si>
  <si>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</si>
  <si>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</si>
  <si>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3 место</t>
  </si>
  <si>
    <t>7-8</t>
  </si>
  <si>
    <t xml:space="preserve"> место</t>
  </si>
  <si>
    <t>Сандин Ярослав Сергеевич</t>
  </si>
  <si>
    <t>1992,мс</t>
  </si>
  <si>
    <t>Свердловск, ГУФСИН</t>
  </si>
  <si>
    <t>Егоров Алексей Геннадьевич</t>
  </si>
  <si>
    <t>1980,мсмк</t>
  </si>
  <si>
    <t>Токмаков Игорь Анатольевич</t>
  </si>
  <si>
    <t>Ульяновск, УФСИН</t>
  </si>
  <si>
    <t>Джахбаров Шамиль Магомедович</t>
  </si>
  <si>
    <t>1990,кмс</t>
  </si>
  <si>
    <t>Саратов, УФСИН</t>
  </si>
  <si>
    <t>Оюн Элбек Владимирович</t>
  </si>
  <si>
    <t>1994,кмс</t>
  </si>
  <si>
    <t>Поздняков Евгений Викторович</t>
  </si>
  <si>
    <t>Брянск, УФСИН</t>
  </si>
  <si>
    <t>Эминов Рустам Гурбан оглы</t>
  </si>
  <si>
    <t>1992, 1</t>
  </si>
  <si>
    <t>Респ. Удмуртия, УФСИН</t>
  </si>
  <si>
    <t>Гладких Владимир Андреевич</t>
  </si>
  <si>
    <t>1992, МСМК</t>
  </si>
  <si>
    <t>Челябинск, ГУФСИН</t>
  </si>
  <si>
    <t>Гезалов Самаддин Афган-оглы</t>
  </si>
  <si>
    <t>1992, КМС</t>
  </si>
  <si>
    <t>Пермский институт ФСИН России</t>
  </si>
  <si>
    <t>Артемьев Сергей Юрьевич</t>
  </si>
  <si>
    <t>1983, 1</t>
  </si>
  <si>
    <t>Респ. Чувашия УФСИН</t>
  </si>
  <si>
    <t>Филиппов Игорь Николаевич</t>
  </si>
  <si>
    <t>1984, МС</t>
  </si>
  <si>
    <t>Респ. Башкортостан ГУФСИН</t>
  </si>
  <si>
    <t>Липунов Артем Дмитриевич</t>
  </si>
  <si>
    <t>1991,кмс</t>
  </si>
  <si>
    <t>Кузбасский институт ФСИН</t>
  </si>
  <si>
    <t>Зачиняев Анатолий Алексеевич</t>
  </si>
  <si>
    <t>1987,1</t>
  </si>
  <si>
    <t>Кемерово, ГУФСИН</t>
  </si>
  <si>
    <t>Кондрашкин Алексей Сергеевич</t>
  </si>
  <si>
    <t>1993,мс</t>
  </si>
  <si>
    <t>Самарский юридический институт</t>
  </si>
  <si>
    <t>Холопов Алексей Сергеевич</t>
  </si>
  <si>
    <t>Владимирский юридический институт</t>
  </si>
  <si>
    <t>Буздов Заур Зуанидович</t>
  </si>
  <si>
    <t>1984,кмс</t>
  </si>
  <si>
    <t>Владимир,УФСИН</t>
  </si>
  <si>
    <t>9</t>
  </si>
  <si>
    <t>5</t>
  </si>
  <si>
    <t>3</t>
  </si>
  <si>
    <t>7</t>
  </si>
  <si>
    <t>2</t>
  </si>
  <si>
    <t>6</t>
  </si>
  <si>
    <t>4</t>
  </si>
  <si>
    <t>8</t>
  </si>
  <si>
    <t>в.к.        кг. 57</t>
  </si>
  <si>
    <t>Вологодский институт</t>
  </si>
  <si>
    <t>Вологодск. Ин-т</t>
  </si>
  <si>
    <t>Главный судья МК</t>
  </si>
  <si>
    <t>Главный секретарь МК</t>
  </si>
  <si>
    <t>Стахеев И.Р.</t>
  </si>
  <si>
    <t>Гороховец</t>
  </si>
  <si>
    <t>Доронкин Н.И.</t>
  </si>
  <si>
    <t>Владимир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</si>
</sst>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4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5" xfId="0" applyNumberFormat="1" applyBorder="1" applyAlignment="1">
      <alignment horizontal="right" vertical="center"/>
    </xf>
    <xf numFmtId="0" fontId="0" fillId="0" borderId="15" xfId="0" applyNumberFormat="1" applyBorder="1" applyAlignment="1">
      <alignment horizontal="left" vertical="center"/>
    </xf>
    <xf numFmtId="0" fontId="9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9" xfId="0" applyNumberForma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/>
      <protection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1" fillId="32" borderId="28" xfId="42" applyFont="1" applyFill="1" applyBorder="1" applyAlignment="1" applyProtection="1">
      <alignment horizontal="center" vertical="center" wrapText="1"/>
      <protection/>
    </xf>
    <xf numFmtId="0" fontId="11" fillId="32" borderId="29" xfId="42" applyFont="1" applyFill="1" applyBorder="1" applyAlignment="1" applyProtection="1">
      <alignment horizontal="center" vertical="center" wrapText="1"/>
      <protection/>
    </xf>
    <xf numFmtId="0" fontId="11" fillId="32" borderId="3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3" xfId="42" applyFont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6" fillId="0" borderId="18" xfId="42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0" fontId="4" fillId="0" borderId="54" xfId="42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vertical="center" wrapText="1"/>
    </xf>
    <xf numFmtId="0" fontId="6" fillId="0" borderId="53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/>
    </xf>
    <xf numFmtId="0" fontId="6" fillId="0" borderId="5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 wrapText="1"/>
    </xf>
    <xf numFmtId="0" fontId="0" fillId="0" borderId="53" xfId="0" applyNumberFormat="1" applyFont="1" applyBorder="1" applyAlignment="1">
      <alignment/>
    </xf>
    <xf numFmtId="0" fontId="6" fillId="0" borderId="55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58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32" borderId="28" xfId="42" applyFont="1" applyFill="1" applyBorder="1" applyAlignment="1" applyProtection="1">
      <alignment horizontal="center" vertical="center" wrapText="1"/>
      <protection/>
    </xf>
    <xf numFmtId="0" fontId="5" fillId="32" borderId="29" xfId="42" applyFont="1" applyFill="1" applyBorder="1" applyAlignment="1" applyProtection="1">
      <alignment horizontal="center" vertical="center" wrapText="1"/>
      <protection/>
    </xf>
    <xf numFmtId="0" fontId="5" fillId="32" borderId="3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6" fillId="0" borderId="70" xfId="42" applyFont="1" applyBorder="1" applyAlignment="1" applyProtection="1">
      <alignment horizontal="center" vertical="center" wrapText="1"/>
      <protection/>
    </xf>
    <xf numFmtId="0" fontId="6" fillId="0" borderId="15" xfId="42" applyFont="1" applyBorder="1" applyAlignment="1" applyProtection="1">
      <alignment horizontal="center" vertical="center" wrapText="1"/>
      <protection/>
    </xf>
    <xf numFmtId="0" fontId="6" fillId="0" borderId="71" xfId="42" applyFont="1" applyBorder="1" applyAlignment="1" applyProtection="1">
      <alignment horizontal="center" vertical="center" wrapText="1"/>
      <protection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80" xfId="42" applyFont="1" applyBorder="1" applyAlignment="1" applyProtection="1">
      <alignment horizontal="center" vertical="center" wrapText="1"/>
      <protection/>
    </xf>
    <xf numFmtId="0" fontId="6" fillId="0" borderId="14" xfId="42" applyFont="1" applyBorder="1" applyAlignment="1" applyProtection="1">
      <alignment horizontal="center" vertical="center" wrapText="1"/>
      <protection/>
    </xf>
    <xf numFmtId="0" fontId="6" fillId="0" borderId="81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57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468475" y="122967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территориальных органов и образовательных учреждений ФСИН России по борьбе самбо</v>
          </cell>
        </row>
        <row r="3">
          <cell r="A3" t="str">
            <v>3 - 5 декабря 2012 г.Владимир</v>
          </cell>
        </row>
        <row r="6">
          <cell r="A6" t="str">
            <v>Гл. судья, судья МК</v>
          </cell>
        </row>
        <row r="7">
          <cell r="G7" t="str">
            <v>Стахеев И.Р.</v>
          </cell>
        </row>
        <row r="8">
          <cell r="A8" t="str">
            <v>Гл. секретарь, судья МК</v>
          </cell>
          <cell r="G8" t="str">
            <v>Гороховец</v>
          </cell>
        </row>
        <row r="9">
          <cell r="G9" t="str">
            <v>Доронкин Н.И.</v>
          </cell>
        </row>
        <row r="10">
          <cell r="G10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view="pageBreakPreview" zoomScale="60" zoomScalePageLayoutView="0" workbookViewId="0" topLeftCell="A1">
      <selection activeCell="H30" sqref="H30:H3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03" t="s">
        <v>12</v>
      </c>
      <c r="B1" s="103"/>
      <c r="C1" s="103"/>
      <c r="D1" s="103"/>
      <c r="E1" s="103"/>
      <c r="F1" s="103"/>
      <c r="G1" s="103"/>
      <c r="H1" s="103"/>
    </row>
    <row r="2" spans="1:8" ht="25.5" customHeight="1" thickBot="1">
      <c r="A2" s="104" t="s">
        <v>14</v>
      </c>
      <c r="B2" s="104"/>
      <c r="C2" s="104"/>
      <c r="D2" s="104"/>
      <c r="E2" s="104"/>
      <c r="F2" s="104"/>
      <c r="G2" s="104"/>
      <c r="H2" s="104"/>
    </row>
    <row r="3" spans="1:8" ht="32.25" customHeight="1" thickBot="1">
      <c r="A3" s="105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B3" s="106"/>
      <c r="C3" s="106"/>
      <c r="D3" s="106"/>
      <c r="E3" s="106"/>
      <c r="F3" s="106"/>
      <c r="G3" s="106"/>
      <c r="H3" s="107"/>
    </row>
    <row r="4" spans="1:8" ht="15" customHeight="1">
      <c r="A4" s="108" t="str">
        <f>HYPERLINK('[1]реквизиты'!$A$3)</f>
        <v>3 - 5 декабря 2012 г.Владимир</v>
      </c>
      <c r="B4" s="108"/>
      <c r="C4" s="108"/>
      <c r="D4" s="108"/>
      <c r="E4" s="108"/>
      <c r="F4" s="108"/>
      <c r="G4" s="108"/>
      <c r="H4" s="108"/>
    </row>
    <row r="5" spans="4:6" ht="24" customHeight="1" thickBot="1">
      <c r="D5" s="109" t="str">
        <f>HYPERLINK('пр.взв.'!D4)</f>
        <v>в.к.        кг. 57</v>
      </c>
      <c r="E5" s="109"/>
      <c r="F5" s="109"/>
    </row>
    <row r="6" spans="1:8" ht="12.75" customHeight="1">
      <c r="A6" s="141" t="s">
        <v>21</v>
      </c>
      <c r="B6" s="143" t="s">
        <v>4</v>
      </c>
      <c r="C6" s="145" t="s">
        <v>5</v>
      </c>
      <c r="D6" s="126" t="s">
        <v>6</v>
      </c>
      <c r="E6" s="125" t="s">
        <v>7</v>
      </c>
      <c r="F6" s="126"/>
      <c r="G6" s="118" t="s">
        <v>10</v>
      </c>
      <c r="H6" s="100" t="s">
        <v>8</v>
      </c>
    </row>
    <row r="7" spans="1:8" ht="13.5" thickBot="1">
      <c r="A7" s="142"/>
      <c r="B7" s="144"/>
      <c r="C7" s="146"/>
      <c r="D7" s="128"/>
      <c r="E7" s="127"/>
      <c r="F7" s="128"/>
      <c r="G7" s="119"/>
      <c r="H7" s="101"/>
    </row>
    <row r="8" spans="1:8" ht="12.75" customHeight="1">
      <c r="A8" s="147">
        <v>1</v>
      </c>
      <c r="B8" s="148">
        <v>3</v>
      </c>
      <c r="C8" s="133" t="str">
        <f>VLOOKUP(B8,'пр.взв.'!B7:H38,2,FALSE)</f>
        <v>Егоров Алексей Геннадьевич</v>
      </c>
      <c r="D8" s="149" t="str">
        <f>VLOOKUP(B8,'пр.взв.'!B7:H131,3,FALSE)</f>
        <v>1980,мсмк</v>
      </c>
      <c r="E8" s="121"/>
      <c r="F8" s="123" t="str">
        <f>VLOOKUP(B8,'пр.взв.'!B7:H38,5,FALSE)</f>
        <v>Свердловск, ГУФСИН</v>
      </c>
      <c r="G8" s="120">
        <f>VLOOKUP(B8,'пр.взв.'!B7:H38,6,FALSE)</f>
        <v>0</v>
      </c>
      <c r="H8" s="102">
        <f>VLOOKUP(B8,'пр.взв.'!B7:H133,7,FALSE)</f>
        <v>0</v>
      </c>
    </row>
    <row r="9" spans="1:8" ht="12.75">
      <c r="A9" s="139"/>
      <c r="B9" s="131"/>
      <c r="C9" s="137"/>
      <c r="D9" s="149"/>
      <c r="E9" s="122"/>
      <c r="F9" s="124"/>
      <c r="G9" s="120"/>
      <c r="H9" s="102"/>
    </row>
    <row r="10" spans="1:8" ht="12.75" customHeight="1">
      <c r="A10" s="139">
        <v>2</v>
      </c>
      <c r="B10" s="131">
        <v>4</v>
      </c>
      <c r="C10" s="133" t="str">
        <f>VLOOKUP(B10,'пр.взв.'!B1:H40,2,FALSE)</f>
        <v>Гладких Владимир Андреевич</v>
      </c>
      <c r="D10" s="135" t="str">
        <f>VLOOKUP(B10,'пр.взв.'!B1:H133,3,FALSE)</f>
        <v>1992, МСМК</v>
      </c>
      <c r="E10" s="113"/>
      <c r="F10" s="115" t="str">
        <f>VLOOKUP(B10,'пр.взв.'!B1:H40,5,FALSE)</f>
        <v>Челябинск, ГУФСИН</v>
      </c>
      <c r="G10" s="110">
        <f>VLOOKUP(B10,'пр.взв.'!B1:H40,6,FALSE)</f>
        <v>0</v>
      </c>
      <c r="H10" s="97">
        <f>VLOOKUP(B10,'пр.взв.'!B1:H135,7,FALSE)</f>
        <v>0</v>
      </c>
    </row>
    <row r="11" spans="1:8" ht="12.75">
      <c r="A11" s="139"/>
      <c r="B11" s="131"/>
      <c r="C11" s="137"/>
      <c r="D11" s="138"/>
      <c r="E11" s="117"/>
      <c r="F11" s="115"/>
      <c r="G11" s="111"/>
      <c r="H11" s="98"/>
    </row>
    <row r="12" spans="1:8" ht="12.75" customHeight="1">
      <c r="A12" s="139">
        <v>3</v>
      </c>
      <c r="B12" s="131">
        <v>12</v>
      </c>
      <c r="C12" s="140" t="str">
        <f>VLOOKUP(B12,'пр.взв.'!B1:H42,2,FALSE)</f>
        <v>Сандин Ярослав Сергеевич</v>
      </c>
      <c r="D12" s="135" t="str">
        <f>VLOOKUP(B12,'пр.взв.'!B1:H135,3,FALSE)</f>
        <v>1992,мс</v>
      </c>
      <c r="E12" s="113"/>
      <c r="F12" s="115" t="str">
        <f>VLOOKUP(B12,'пр.взв.'!B1:H42,5,FALSE)</f>
        <v>Свердловск, ГУФСИН</v>
      </c>
      <c r="G12" s="110">
        <f>VLOOKUP(B12,'пр.взв.'!B1:H42,6,FALSE)</f>
        <v>0</v>
      </c>
      <c r="H12" s="97">
        <f>VLOOKUP(B12,'пр.взв.'!B1:H137,7,FALSE)</f>
        <v>0</v>
      </c>
    </row>
    <row r="13" spans="1:8" ht="12.75">
      <c r="A13" s="139"/>
      <c r="B13" s="131"/>
      <c r="C13" s="137"/>
      <c r="D13" s="138"/>
      <c r="E13" s="117"/>
      <c r="F13" s="115"/>
      <c r="G13" s="111"/>
      <c r="H13" s="98"/>
    </row>
    <row r="14" spans="1:8" ht="12.75" customHeight="1">
      <c r="A14" s="139">
        <v>3</v>
      </c>
      <c r="B14" s="131">
        <v>2</v>
      </c>
      <c r="C14" s="133" t="str">
        <f>VLOOKUP(B14,'пр.взв.'!B1:H44,2,FALSE)</f>
        <v>Холопов Алексей Сергеевич</v>
      </c>
      <c r="D14" s="135" t="str">
        <f>VLOOKUP(B14,'пр.взв.'!B1:H137,3,FALSE)</f>
        <v>1990,кмс</v>
      </c>
      <c r="E14" s="113"/>
      <c r="F14" s="115" t="str">
        <f>VLOOKUP(B14,'пр.взв.'!B1:H44,5,FALSE)</f>
        <v>Владимирский юридический институт</v>
      </c>
      <c r="G14" s="110">
        <f>VLOOKUP(B14,'пр.взв.'!B1:H44,6,FALSE)</f>
        <v>0</v>
      </c>
      <c r="H14" s="97">
        <f>VLOOKUP(B14,'пр.взв.'!B1:H139,7,FALSE)</f>
        <v>0</v>
      </c>
    </row>
    <row r="15" spans="1:8" ht="12.75">
      <c r="A15" s="139"/>
      <c r="B15" s="131"/>
      <c r="C15" s="137"/>
      <c r="D15" s="138"/>
      <c r="E15" s="117"/>
      <c r="F15" s="115"/>
      <c r="G15" s="111"/>
      <c r="H15" s="98"/>
    </row>
    <row r="16" spans="1:8" ht="12.75" customHeight="1">
      <c r="A16" s="139">
        <v>5</v>
      </c>
      <c r="B16" s="131">
        <v>1</v>
      </c>
      <c r="C16" s="133" t="str">
        <f>VLOOKUP(B16,'пр.взв.'!B1:H46,2,FALSE)</f>
        <v>Эминов Рустам Гурбан оглы</v>
      </c>
      <c r="D16" s="135" t="str">
        <f>VLOOKUP(B16,'пр.взв.'!B1:H139,3,FALSE)</f>
        <v>1992, 1</v>
      </c>
      <c r="E16" s="113"/>
      <c r="F16" s="115" t="str">
        <f>VLOOKUP(B16,'пр.взв.'!B1:H46,5,FALSE)</f>
        <v>Респ. Удмуртия, УФСИН</v>
      </c>
      <c r="G16" s="110">
        <f>VLOOKUP(B16,'пр.взв.'!B1:H46,6,FALSE)</f>
        <v>0</v>
      </c>
      <c r="H16" s="97">
        <f>VLOOKUP(B16,'пр.взв.'!B1:H141,7,FALSE)</f>
        <v>0</v>
      </c>
    </row>
    <row r="17" spans="1:8" ht="12.75">
      <c r="A17" s="139"/>
      <c r="B17" s="131"/>
      <c r="C17" s="137"/>
      <c r="D17" s="138"/>
      <c r="E17" s="117"/>
      <c r="F17" s="115"/>
      <c r="G17" s="111"/>
      <c r="H17" s="98"/>
    </row>
    <row r="18" spans="1:8" ht="12.75" customHeight="1">
      <c r="A18" s="139">
        <v>5</v>
      </c>
      <c r="B18" s="131">
        <v>9</v>
      </c>
      <c r="C18" s="133" t="str">
        <f>VLOOKUP(B18,'пр.взв.'!B1:H48,2,FALSE)</f>
        <v>Кондрашкин Алексей Сергеевич</v>
      </c>
      <c r="D18" s="135" t="str">
        <f>VLOOKUP(B18,'пр.взв.'!B1:H141,3,FALSE)</f>
        <v>1993,мс</v>
      </c>
      <c r="E18" s="113"/>
      <c r="F18" s="115" t="str">
        <f>VLOOKUP(B18,'пр.взв.'!B1:H48,5,FALSE)</f>
        <v>Самарский юридический институт</v>
      </c>
      <c r="G18" s="110">
        <f>VLOOKUP(B18,'пр.взв.'!B1:H48,6,FALSE)</f>
        <v>0</v>
      </c>
      <c r="H18" s="97">
        <f>VLOOKUP(B18,'пр.взв.'!B1:H143,7,FALSE)</f>
        <v>0</v>
      </c>
    </row>
    <row r="19" spans="1:8" ht="12.75">
      <c r="A19" s="139"/>
      <c r="B19" s="131"/>
      <c r="C19" s="137"/>
      <c r="D19" s="138"/>
      <c r="E19" s="117"/>
      <c r="F19" s="115"/>
      <c r="G19" s="111"/>
      <c r="H19" s="98"/>
    </row>
    <row r="20" spans="1:8" ht="12.75" customHeight="1">
      <c r="A20" s="129" t="s">
        <v>20</v>
      </c>
      <c r="B20" s="131">
        <v>5</v>
      </c>
      <c r="C20" s="133" t="str">
        <f>VLOOKUP(B20,'пр.взв.'!B1:H50,2,FALSE)</f>
        <v>Джахбаров Шамиль Магомедович</v>
      </c>
      <c r="D20" s="135" t="str">
        <f>VLOOKUP(B20,'пр.взв.'!B1:H143,3,FALSE)</f>
        <v>1990,кмс</v>
      </c>
      <c r="E20" s="113"/>
      <c r="F20" s="115" t="str">
        <f>VLOOKUP(B20,'пр.взв.'!B1:H50,5,FALSE)</f>
        <v>Саратов, УФСИН</v>
      </c>
      <c r="G20" s="110">
        <f>VLOOKUP(B20,'пр.взв.'!B1:H50,6,FALSE)</f>
        <v>0</v>
      </c>
      <c r="H20" s="97">
        <f>VLOOKUP(B20,'пр.взв.'!B1:H145,7,FALSE)</f>
        <v>0</v>
      </c>
    </row>
    <row r="21" spans="1:8" ht="12.75">
      <c r="A21" s="129"/>
      <c r="B21" s="131"/>
      <c r="C21" s="137"/>
      <c r="D21" s="138"/>
      <c r="E21" s="117"/>
      <c r="F21" s="115"/>
      <c r="G21" s="111"/>
      <c r="H21" s="98"/>
    </row>
    <row r="22" spans="1:8" ht="12.75" customHeight="1">
      <c r="A22" s="129" t="s">
        <v>20</v>
      </c>
      <c r="B22" s="131">
        <v>8</v>
      </c>
      <c r="C22" s="133" t="str">
        <f>VLOOKUP(B22,'пр.взв.'!B2:H52,2,FALSE)</f>
        <v>Филиппов Игорь Николаевич</v>
      </c>
      <c r="D22" s="135" t="str">
        <f>VLOOKUP(B22,'пр.взв.'!B2:H145,3,FALSE)</f>
        <v>1984, МС</v>
      </c>
      <c r="E22" s="113"/>
      <c r="F22" s="115" t="str">
        <f>VLOOKUP(B22,'пр.взв.'!B2:H52,5,FALSE)</f>
        <v>Респ. Башкортостан ГУФСИН</v>
      </c>
      <c r="G22" s="110">
        <f>VLOOKUP(B22,'пр.взв.'!B2:H52,6,FALSE)</f>
        <v>0</v>
      </c>
      <c r="H22" s="97">
        <f>VLOOKUP(B22,'пр.взв.'!B2:H147,7,FALSE)</f>
        <v>0</v>
      </c>
    </row>
    <row r="23" spans="1:8" ht="12.75">
      <c r="A23" s="129"/>
      <c r="B23" s="131"/>
      <c r="C23" s="137"/>
      <c r="D23" s="138"/>
      <c r="E23" s="117"/>
      <c r="F23" s="115"/>
      <c r="G23" s="111"/>
      <c r="H23" s="98"/>
    </row>
    <row r="24" spans="1:8" ht="12.75" customHeight="1">
      <c r="A24" s="129">
        <v>9</v>
      </c>
      <c r="B24" s="131">
        <v>6</v>
      </c>
      <c r="C24" s="133" t="str">
        <f>VLOOKUP(B24,'пр.взв.'!B2:H54,2,FALSE)</f>
        <v>Гезалов Самаддин Афган-оглы</v>
      </c>
      <c r="D24" s="135" t="str">
        <f>VLOOKUP(B24,'пр.взв.'!B2:H147,3,FALSE)</f>
        <v>1992, КМС</v>
      </c>
      <c r="E24" s="113"/>
      <c r="F24" s="115" t="str">
        <f>VLOOKUP(B24,'пр.взв.'!B2:H54,5,FALSE)</f>
        <v>Пермский институт ФСИН России</v>
      </c>
      <c r="G24" s="110">
        <f>VLOOKUP(B24,'пр.взв.'!B2:H54,6,FALSE)</f>
        <v>0</v>
      </c>
      <c r="H24" s="97">
        <f>VLOOKUP(B24,'пр.взв.'!B2:H149,7,FALSE)</f>
        <v>0</v>
      </c>
    </row>
    <row r="25" spans="1:8" ht="12.75">
      <c r="A25" s="129"/>
      <c r="B25" s="131"/>
      <c r="C25" s="137"/>
      <c r="D25" s="138"/>
      <c r="E25" s="117"/>
      <c r="F25" s="115"/>
      <c r="G25" s="111"/>
      <c r="H25" s="98"/>
    </row>
    <row r="26" spans="1:8" ht="12.75" customHeight="1">
      <c r="A26" s="129">
        <v>10</v>
      </c>
      <c r="B26" s="131">
        <v>7</v>
      </c>
      <c r="C26" s="133" t="str">
        <f>VLOOKUP(B26,'пр.взв.'!B2:H56,2,FALSE)</f>
        <v>Липунов Артем Дмитриевич</v>
      </c>
      <c r="D26" s="135" t="str">
        <f>VLOOKUP(B26,'пр.взв.'!B2:H149,3,FALSE)</f>
        <v>1991,кмс</v>
      </c>
      <c r="E26" s="113"/>
      <c r="F26" s="115" t="str">
        <f>VLOOKUP(B26,'пр.взв.'!B2:H56,5,FALSE)</f>
        <v>Кузбасский институт ФСИН</v>
      </c>
      <c r="G26" s="110">
        <f>VLOOKUP(B26,'пр.взв.'!B2:H56,6,FALSE)</f>
        <v>0</v>
      </c>
      <c r="H26" s="97">
        <f>VLOOKUP(B26,'пр.взв.'!B2:H151,7,FALSE)</f>
        <v>0</v>
      </c>
    </row>
    <row r="27" spans="1:8" ht="12.75">
      <c r="A27" s="129"/>
      <c r="B27" s="131"/>
      <c r="C27" s="137"/>
      <c r="D27" s="138"/>
      <c r="E27" s="117"/>
      <c r="F27" s="115"/>
      <c r="G27" s="111"/>
      <c r="H27" s="98"/>
    </row>
    <row r="28" spans="1:8" ht="12.75" customHeight="1">
      <c r="A28" s="129">
        <v>11</v>
      </c>
      <c r="B28" s="131">
        <v>10</v>
      </c>
      <c r="C28" s="133" t="str">
        <f>VLOOKUP(B28,'пр.взв.'!B2:H58,2,FALSE)</f>
        <v>Артемьев Сергей Юрьевич</v>
      </c>
      <c r="D28" s="135" t="str">
        <f>VLOOKUP(B28,'пр.взв.'!B2:H151,3,FALSE)</f>
        <v>1983, 1</v>
      </c>
      <c r="E28" s="113"/>
      <c r="F28" s="115" t="str">
        <f>VLOOKUP(B28,'пр.взв.'!B2:H58,5,FALSE)</f>
        <v>Респ. Чувашия УФСИН</v>
      </c>
      <c r="G28" s="110">
        <f>VLOOKUP(B28,'пр.взв.'!B2:H58,6,FALSE)</f>
        <v>0</v>
      </c>
      <c r="H28" s="97">
        <f>VLOOKUP(B28,'пр.взв.'!B2:H153,7,FALSE)</f>
        <v>0</v>
      </c>
    </row>
    <row r="29" spans="1:8" ht="12.75">
      <c r="A29" s="129"/>
      <c r="B29" s="131"/>
      <c r="C29" s="137"/>
      <c r="D29" s="138"/>
      <c r="E29" s="117"/>
      <c r="F29" s="115"/>
      <c r="G29" s="111"/>
      <c r="H29" s="98"/>
    </row>
    <row r="30" spans="1:8" ht="12.75">
      <c r="A30" s="129">
        <v>12</v>
      </c>
      <c r="B30" s="131">
        <v>11</v>
      </c>
      <c r="C30" s="133" t="str">
        <f>VLOOKUP(B30,'пр.взв.'!B2:H60,2,FALSE)</f>
        <v>Токмаков Игорь Анатольевич</v>
      </c>
      <c r="D30" s="135">
        <f>VLOOKUP(B30,'пр.взв.'!B2:H153,3,FALSE)</f>
        <v>1983.1</v>
      </c>
      <c r="E30" s="113"/>
      <c r="F30" s="115" t="str">
        <f>VLOOKUP(B30,'пр.взв.'!B2:H60,5,FALSE)</f>
        <v>Ульяновск, УФСИН</v>
      </c>
      <c r="G30" s="110">
        <f>VLOOKUP(B30,'пр.взв.'!B2:H60,6,FALSE)</f>
        <v>0</v>
      </c>
      <c r="H30" s="97">
        <f>VLOOKUP(B30,'пр.взв.'!B2:H155,7,FALSE)</f>
        <v>0</v>
      </c>
    </row>
    <row r="31" spans="1:8" ht="12.75">
      <c r="A31" s="129"/>
      <c r="B31" s="131"/>
      <c r="C31" s="137"/>
      <c r="D31" s="138"/>
      <c r="E31" s="117"/>
      <c r="F31" s="115"/>
      <c r="G31" s="111"/>
      <c r="H31" s="98"/>
    </row>
    <row r="32" spans="1:8" ht="12.75">
      <c r="A32" s="129">
        <v>13</v>
      </c>
      <c r="B32" s="131">
        <v>13</v>
      </c>
      <c r="C32" s="133" t="str">
        <f>VLOOKUP(B32,'пр.взв.'!B3:H62,2,FALSE)</f>
        <v>Буздов Заур Зуанидович</v>
      </c>
      <c r="D32" s="135" t="str">
        <f>VLOOKUP(B32,'пр.взв.'!B3:H155,3,FALSE)</f>
        <v>1984,кмс</v>
      </c>
      <c r="E32" s="113"/>
      <c r="F32" s="115" t="str">
        <f>VLOOKUP(B32,'пр.взв.'!B3:H62,5,FALSE)</f>
        <v>Владимир,УФСИН</v>
      </c>
      <c r="G32" s="110">
        <f>VLOOKUP(B32,'пр.взв.'!B3:H62,6,FALSE)</f>
        <v>0</v>
      </c>
      <c r="H32" s="97">
        <f>VLOOKUP(B32,'пр.взв.'!B3:H157,7,FALSE)</f>
        <v>0</v>
      </c>
    </row>
    <row r="33" spans="1:8" ht="12.75">
      <c r="A33" s="129"/>
      <c r="B33" s="131"/>
      <c r="C33" s="137"/>
      <c r="D33" s="138"/>
      <c r="E33" s="117"/>
      <c r="F33" s="115"/>
      <c r="G33" s="111"/>
      <c r="H33" s="98"/>
    </row>
    <row r="34" spans="1:8" ht="12.75">
      <c r="A34" s="129">
        <v>14</v>
      </c>
      <c r="B34" s="131">
        <v>14</v>
      </c>
      <c r="C34" s="133" t="str">
        <f>VLOOKUP(B34,'пр.взв.'!B3:H64,2,FALSE)</f>
        <v>Зачиняев Анатолий Алексеевич</v>
      </c>
      <c r="D34" s="135" t="str">
        <f>VLOOKUP(B34,'пр.взв.'!B3:H157,3,FALSE)</f>
        <v>1987,1</v>
      </c>
      <c r="E34" s="113"/>
      <c r="F34" s="115" t="str">
        <f>VLOOKUP(B34,'пр.взв.'!B3:H64,5,FALSE)</f>
        <v>Кемерово, ГУФСИН</v>
      </c>
      <c r="G34" s="110">
        <f>VLOOKUP(B34,'пр.взв.'!B3:H64,6,FALSE)</f>
        <v>0</v>
      </c>
      <c r="H34" s="97">
        <f>VLOOKUP(B34,'пр.взв.'!B3:H159,7,FALSE)</f>
        <v>0</v>
      </c>
    </row>
    <row r="35" spans="1:8" ht="12.75">
      <c r="A35" s="129"/>
      <c r="B35" s="131"/>
      <c r="C35" s="137"/>
      <c r="D35" s="138"/>
      <c r="E35" s="117"/>
      <c r="F35" s="115"/>
      <c r="G35" s="111"/>
      <c r="H35" s="98"/>
    </row>
    <row r="36" spans="1:8" ht="12.75">
      <c r="A36" s="129">
        <v>15</v>
      </c>
      <c r="B36" s="131">
        <v>15</v>
      </c>
      <c r="C36" s="133" t="str">
        <f>VLOOKUP(B36,'пр.взв.'!B3:H66,2,FALSE)</f>
        <v>Поздняков Евгений Викторович</v>
      </c>
      <c r="D36" s="135">
        <f>VLOOKUP(B36,'пр.взв.'!B3:H159,3,FALSE)</f>
        <v>1986.1</v>
      </c>
      <c r="E36" s="113"/>
      <c r="F36" s="115" t="str">
        <f>VLOOKUP(B36,'пр.взв.'!B3:H66,5,FALSE)</f>
        <v>Брянск, УФСИН</v>
      </c>
      <c r="G36" s="110">
        <f>VLOOKUP(B36,'пр.взв.'!B3:H66,6,FALSE)</f>
        <v>0</v>
      </c>
      <c r="H36" s="97">
        <f>VLOOKUP(B36,'пр.взв.'!B3:H161,7,FALSE)</f>
        <v>0</v>
      </c>
    </row>
    <row r="37" spans="1:8" ht="12.75">
      <c r="A37" s="129"/>
      <c r="B37" s="131"/>
      <c r="C37" s="137"/>
      <c r="D37" s="138"/>
      <c r="E37" s="117"/>
      <c r="F37" s="115"/>
      <c r="G37" s="111"/>
      <c r="H37" s="98"/>
    </row>
    <row r="38" spans="1:8" ht="12.75">
      <c r="A38" s="129">
        <v>16</v>
      </c>
      <c r="B38" s="131">
        <v>16</v>
      </c>
      <c r="C38" s="133" t="str">
        <f>VLOOKUP(B38,'пр.взв.'!B3:H68,2,FALSE)</f>
        <v>Оюн Элбек Владимирович</v>
      </c>
      <c r="D38" s="135" t="str">
        <f>VLOOKUP(B38,'пр.взв.'!B3:H161,3,FALSE)</f>
        <v>1994,кмс</v>
      </c>
      <c r="E38" s="113"/>
      <c r="F38" s="115" t="s">
        <v>74</v>
      </c>
      <c r="G38" s="110">
        <f>VLOOKUP(B38,'пр.взв.'!B3:H68,6,FALSE)</f>
        <v>0</v>
      </c>
      <c r="H38" s="97">
        <f>VLOOKUP(B38,'пр.взв.'!B3:H163,7,FALSE)</f>
        <v>0</v>
      </c>
    </row>
    <row r="39" spans="1:8" ht="13.5" thickBot="1">
      <c r="A39" s="130"/>
      <c r="B39" s="132"/>
      <c r="C39" s="134"/>
      <c r="D39" s="136"/>
      <c r="E39" s="114"/>
      <c r="F39" s="116"/>
      <c r="G39" s="112"/>
      <c r="H39" s="99"/>
    </row>
    <row r="42" spans="1:7" ht="15">
      <c r="A42" s="41" t="str">
        <f>HYPERLINK('[2]реквизиты'!$A$6)</f>
        <v>Гл. судья, судья МК</v>
      </c>
      <c r="B42" s="42"/>
      <c r="C42" s="43"/>
      <c r="D42" s="46"/>
      <c r="E42" s="46"/>
      <c r="F42" s="46"/>
      <c r="G42" s="44" t="str">
        <f>'[1]реквизиты'!$G$7</f>
        <v>Стахеев И.Р.</v>
      </c>
    </row>
    <row r="43" spans="1:7" ht="15">
      <c r="A43" s="42"/>
      <c r="B43" s="42"/>
      <c r="C43" s="43"/>
      <c r="D43" s="46"/>
      <c r="E43" s="46"/>
      <c r="F43" s="46"/>
      <c r="G43" s="95" t="str">
        <f>'[1]реквизиты'!$G$8</f>
        <v>Гороховец</v>
      </c>
    </row>
    <row r="44" spans="1:7" ht="15">
      <c r="A44" s="42"/>
      <c r="B44" s="42"/>
      <c r="C44" s="43"/>
      <c r="D44" s="46"/>
      <c r="E44" s="46"/>
      <c r="F44" s="46"/>
      <c r="G44" s="46"/>
    </row>
    <row r="45" spans="1:7" ht="15">
      <c r="A45" s="41" t="str">
        <f>HYPERLINK('[2]реквизиты'!$A$8)</f>
        <v>Гл. секретарь, судья МК</v>
      </c>
      <c r="B45" s="42"/>
      <c r="C45" s="43"/>
      <c r="D45" s="46"/>
      <c r="E45" s="46"/>
      <c r="F45" s="46"/>
      <c r="G45" s="96" t="str">
        <f>'[1]реквизиты'!$G$9</f>
        <v>Доронкин Н.И.</v>
      </c>
    </row>
    <row r="46" spans="1:8" ht="15">
      <c r="A46" s="42"/>
      <c r="B46" s="42"/>
      <c r="C46" s="42"/>
      <c r="D46" s="46"/>
      <c r="E46" s="46"/>
      <c r="F46" s="46"/>
      <c r="G46" s="95" t="str">
        <f>'[1]реквизиты'!$G$10</f>
        <v>Владимир</v>
      </c>
      <c r="H46" s="4"/>
    </row>
    <row r="47" spans="4:7" ht="12.75">
      <c r="D47" s="3"/>
      <c r="E47" s="3"/>
      <c r="F47" s="3"/>
      <c r="G47" s="3"/>
    </row>
    <row r="48" spans="4:7" ht="12.75">
      <c r="D48" s="3"/>
      <c r="E48" s="3"/>
      <c r="F48" s="3"/>
      <c r="G48" s="3"/>
    </row>
    <row r="49" spans="4:7" ht="12.75">
      <c r="D49" s="3"/>
      <c r="E49" s="3"/>
      <c r="F49" s="3"/>
      <c r="G49" s="3"/>
    </row>
    <row r="50" spans="4:7" ht="12.75">
      <c r="D50" s="3"/>
      <c r="E50" s="3"/>
      <c r="F50" s="3"/>
      <c r="G50" s="3"/>
    </row>
    <row r="51" spans="4:7" ht="12.75">
      <c r="D51" s="3"/>
      <c r="E51" s="3"/>
      <c r="F51" s="3"/>
      <c r="G51" s="3"/>
    </row>
    <row r="52" spans="4:7" ht="12.75">
      <c r="D52" s="3"/>
      <c r="E52" s="3"/>
      <c r="F52" s="3"/>
      <c r="G52" s="3"/>
    </row>
    <row r="53" spans="4:7" ht="12.75">
      <c r="D53" s="3"/>
      <c r="E53" s="3"/>
      <c r="F53" s="3"/>
      <c r="G53" s="3"/>
    </row>
    <row r="54" spans="4:7" ht="12.75">
      <c r="D54" s="3"/>
      <c r="E54" s="3"/>
      <c r="F54" s="3"/>
      <c r="G54" s="3"/>
    </row>
    <row r="55" spans="4:7" ht="12.75">
      <c r="D55" s="3"/>
      <c r="E55" s="3"/>
      <c r="F55" s="3"/>
      <c r="G55" s="3"/>
    </row>
    <row r="56" spans="4:7" ht="12.75">
      <c r="D56" s="3"/>
      <c r="E56" s="3"/>
      <c r="F56" s="3"/>
      <c r="G56" s="3"/>
    </row>
  </sheetData>
  <sheetProtection/>
  <mergeCells count="140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C28:C29"/>
    <mergeCell ref="D28:D29"/>
    <mergeCell ref="A24:A25"/>
    <mergeCell ref="A18:A19"/>
    <mergeCell ref="B18:B19"/>
    <mergeCell ref="A20:A21"/>
    <mergeCell ref="B20:B21"/>
    <mergeCell ref="A22:A23"/>
    <mergeCell ref="B22:B23"/>
    <mergeCell ref="C20:C21"/>
    <mergeCell ref="F24:F25"/>
    <mergeCell ref="B24:B25"/>
    <mergeCell ref="C24:C25"/>
    <mergeCell ref="D24:D25"/>
    <mergeCell ref="E24:E25"/>
    <mergeCell ref="C22:C23"/>
    <mergeCell ref="D22:D23"/>
    <mergeCell ref="E22:E23"/>
    <mergeCell ref="F22:F23"/>
    <mergeCell ref="F28:F29"/>
    <mergeCell ref="F26:F27"/>
    <mergeCell ref="E30:E31"/>
    <mergeCell ref="F30:F31"/>
    <mergeCell ref="E28:E29"/>
    <mergeCell ref="E26:E27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A26:A27"/>
    <mergeCell ref="B26:B27"/>
    <mergeCell ref="C26:C27"/>
    <mergeCell ref="D26:D27"/>
    <mergeCell ref="A28:A29"/>
    <mergeCell ref="B28:B29"/>
    <mergeCell ref="G16:G17"/>
    <mergeCell ref="G18:G19"/>
    <mergeCell ref="G20:G21"/>
    <mergeCell ref="G22:G23"/>
    <mergeCell ref="G24:G25"/>
    <mergeCell ref="G26:G27"/>
    <mergeCell ref="B36:B37"/>
    <mergeCell ref="C36:C37"/>
    <mergeCell ref="D36:D37"/>
    <mergeCell ref="A34:A35"/>
    <mergeCell ref="B34:B35"/>
    <mergeCell ref="C34:C35"/>
    <mergeCell ref="D34:D35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E8:E9"/>
    <mergeCell ref="F8:F9"/>
    <mergeCell ref="E10:E11"/>
    <mergeCell ref="F10:F11"/>
    <mergeCell ref="E6:F7"/>
    <mergeCell ref="G12:G13"/>
    <mergeCell ref="G38:G39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A1:H1"/>
    <mergeCell ref="A2:H2"/>
    <mergeCell ref="A3:H3"/>
    <mergeCell ref="A4:H4"/>
    <mergeCell ref="D5:F5"/>
    <mergeCell ref="G36:G37"/>
    <mergeCell ref="F36:F37"/>
    <mergeCell ref="G6:G7"/>
    <mergeCell ref="G8:G9"/>
    <mergeCell ref="G10:G11"/>
    <mergeCell ref="H26:H27"/>
    <mergeCell ref="H22:H23"/>
    <mergeCell ref="H28:H29"/>
    <mergeCell ref="H6:H7"/>
    <mergeCell ref="H8:H9"/>
    <mergeCell ref="H10:H11"/>
    <mergeCell ref="H12:H13"/>
    <mergeCell ref="H30:H31"/>
    <mergeCell ref="H32:H33"/>
    <mergeCell ref="H34:H35"/>
    <mergeCell ref="H36:H37"/>
    <mergeCell ref="H38:H39"/>
    <mergeCell ref="H14:H15"/>
    <mergeCell ref="H16:H17"/>
    <mergeCell ref="H18:H19"/>
    <mergeCell ref="H20:H21"/>
    <mergeCell ref="H24:H2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25">
      <selection activeCell="F49" sqref="F49"/>
    </sheetView>
  </sheetViews>
  <sheetFormatPr defaultColWidth="9.140625" defaultRowHeight="12.75"/>
  <cols>
    <col min="1" max="1" width="6.00390625" style="0" customWidth="1"/>
    <col min="2" max="2" width="5.421875" style="0" customWidth="1"/>
    <col min="3" max="3" width="25.421875" style="0" customWidth="1"/>
    <col min="4" max="4" width="11.421875" style="0" customWidth="1"/>
    <col min="5" max="5" width="8.140625" style="0" customWidth="1"/>
    <col min="6" max="6" width="19.28125" style="0" customWidth="1"/>
    <col min="7" max="7" width="12.7109375" style="0" customWidth="1"/>
    <col min="8" max="8" width="11.421875" style="0" customWidth="1"/>
  </cols>
  <sheetData>
    <row r="1" spans="1:8" ht="29.25" customHeight="1">
      <c r="A1" s="104" t="s">
        <v>15</v>
      </c>
      <c r="B1" s="104"/>
      <c r="C1" s="104"/>
      <c r="D1" s="104"/>
      <c r="E1" s="104"/>
      <c r="F1" s="104"/>
      <c r="G1" s="104"/>
      <c r="H1" s="104"/>
    </row>
    <row r="2" spans="1:8" ht="29.25" customHeight="1">
      <c r="A2" s="151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B2" s="152"/>
      <c r="C2" s="152"/>
      <c r="D2" s="152"/>
      <c r="E2" s="152"/>
      <c r="F2" s="152"/>
      <c r="G2" s="152"/>
      <c r="H2" s="152"/>
    </row>
    <row r="3" spans="1:7" ht="12.75" customHeight="1">
      <c r="A3" s="108" t="str">
        <f>HYPERLINK('[1]реквизиты'!$A$3)</f>
        <v>3 - 5 декабря 2012 г.Владимир</v>
      </c>
      <c r="B3" s="108"/>
      <c r="C3" s="108"/>
      <c r="D3" s="108"/>
      <c r="E3" s="108"/>
      <c r="F3" s="108"/>
      <c r="G3" s="108"/>
    </row>
    <row r="4" spans="4:5" ht="12.75" customHeight="1">
      <c r="D4" s="161" t="s">
        <v>73</v>
      </c>
      <c r="E4" s="161"/>
    </row>
    <row r="5" spans="1:8" ht="12.75" customHeight="1">
      <c r="A5" s="157" t="s">
        <v>9</v>
      </c>
      <c r="B5" s="170" t="s">
        <v>4</v>
      </c>
      <c r="C5" s="157" t="s">
        <v>5</v>
      </c>
      <c r="D5" s="157" t="s">
        <v>6</v>
      </c>
      <c r="E5" s="154" t="s">
        <v>7</v>
      </c>
      <c r="F5" s="124"/>
      <c r="G5" s="157" t="s">
        <v>10</v>
      </c>
      <c r="H5" s="157" t="s">
        <v>8</v>
      </c>
    </row>
    <row r="6" spans="1:8" ht="12.75">
      <c r="A6" s="158"/>
      <c r="B6" s="171"/>
      <c r="C6" s="158"/>
      <c r="D6" s="158"/>
      <c r="E6" s="155"/>
      <c r="F6" s="156"/>
      <c r="G6" s="158"/>
      <c r="H6" s="158"/>
    </row>
    <row r="7" spans="1:8" ht="12.75">
      <c r="A7" s="163">
        <v>1</v>
      </c>
      <c r="B7" s="164">
        <v>1</v>
      </c>
      <c r="C7" s="167" t="s">
        <v>36</v>
      </c>
      <c r="D7" s="160" t="s">
        <v>37</v>
      </c>
      <c r="E7" s="115"/>
      <c r="F7" s="115" t="s">
        <v>38</v>
      </c>
      <c r="G7" s="160"/>
      <c r="H7" s="159"/>
    </row>
    <row r="8" spans="1:8" ht="28.5" customHeight="1">
      <c r="A8" s="163"/>
      <c r="B8" s="164"/>
      <c r="C8" s="167"/>
      <c r="D8" s="160"/>
      <c r="E8" s="115"/>
      <c r="F8" s="115"/>
      <c r="G8" s="160"/>
      <c r="H8" s="159"/>
    </row>
    <row r="9" spans="1:8" ht="12.75">
      <c r="A9" s="163">
        <v>2</v>
      </c>
      <c r="B9" s="164">
        <v>2</v>
      </c>
      <c r="C9" s="159" t="s">
        <v>60</v>
      </c>
      <c r="D9" s="169" t="s">
        <v>30</v>
      </c>
      <c r="E9" s="115"/>
      <c r="F9" s="115" t="s">
        <v>61</v>
      </c>
      <c r="G9" s="153"/>
      <c r="H9" s="150"/>
    </row>
    <row r="10" spans="1:8" ht="15" customHeight="1">
      <c r="A10" s="163"/>
      <c r="B10" s="164"/>
      <c r="C10" s="159"/>
      <c r="D10" s="169"/>
      <c r="E10" s="115"/>
      <c r="F10" s="115"/>
      <c r="G10" s="153"/>
      <c r="H10" s="150"/>
    </row>
    <row r="11" spans="1:8" ht="12.75">
      <c r="A11" s="163">
        <v>3</v>
      </c>
      <c r="B11" s="164">
        <v>3</v>
      </c>
      <c r="C11" s="167" t="s">
        <v>25</v>
      </c>
      <c r="D11" s="160" t="s">
        <v>26</v>
      </c>
      <c r="E11" s="115"/>
      <c r="F11" s="115" t="s">
        <v>24</v>
      </c>
      <c r="G11" s="153"/>
      <c r="H11" s="150"/>
    </row>
    <row r="12" spans="1:8" ht="15" customHeight="1">
      <c r="A12" s="163"/>
      <c r="B12" s="164"/>
      <c r="C12" s="167"/>
      <c r="D12" s="168"/>
      <c r="E12" s="115"/>
      <c r="F12" s="115"/>
      <c r="G12" s="153"/>
      <c r="H12" s="150"/>
    </row>
    <row r="13" spans="1:8" ht="15" customHeight="1">
      <c r="A13" s="163">
        <v>4</v>
      </c>
      <c r="B13" s="164">
        <v>4</v>
      </c>
      <c r="C13" s="167" t="s">
        <v>39</v>
      </c>
      <c r="D13" s="160" t="s">
        <v>40</v>
      </c>
      <c r="E13" s="115"/>
      <c r="F13" s="115" t="s">
        <v>41</v>
      </c>
      <c r="G13" s="153"/>
      <c r="H13" s="153"/>
    </row>
    <row r="14" spans="1:8" ht="15.75" customHeight="1">
      <c r="A14" s="163"/>
      <c r="B14" s="164"/>
      <c r="C14" s="167"/>
      <c r="D14" s="168"/>
      <c r="E14" s="115"/>
      <c r="F14" s="115"/>
      <c r="G14" s="153"/>
      <c r="H14" s="153"/>
    </row>
    <row r="15" spans="1:8" ht="12.75">
      <c r="A15" s="163">
        <v>5</v>
      </c>
      <c r="B15" s="164">
        <v>5</v>
      </c>
      <c r="C15" s="167" t="s">
        <v>29</v>
      </c>
      <c r="D15" s="160" t="s">
        <v>30</v>
      </c>
      <c r="E15" s="162"/>
      <c r="F15" s="162" t="s">
        <v>31</v>
      </c>
      <c r="G15" s="153"/>
      <c r="H15" s="150"/>
    </row>
    <row r="16" spans="1:8" ht="15" customHeight="1">
      <c r="A16" s="163"/>
      <c r="B16" s="164"/>
      <c r="C16" s="167"/>
      <c r="D16" s="168"/>
      <c r="E16" s="162"/>
      <c r="F16" s="162"/>
      <c r="G16" s="153"/>
      <c r="H16" s="150"/>
    </row>
    <row r="17" spans="1:8" ht="12.75">
      <c r="A17" s="163">
        <v>6</v>
      </c>
      <c r="B17" s="164">
        <v>6</v>
      </c>
      <c r="C17" s="159" t="s">
        <v>42</v>
      </c>
      <c r="D17" s="160" t="s">
        <v>43</v>
      </c>
      <c r="E17" s="115"/>
      <c r="F17" s="115" t="s">
        <v>44</v>
      </c>
      <c r="G17" s="153"/>
      <c r="H17" s="150"/>
    </row>
    <row r="18" spans="1:8" ht="15" customHeight="1">
      <c r="A18" s="163"/>
      <c r="B18" s="164"/>
      <c r="C18" s="159"/>
      <c r="D18" s="160"/>
      <c r="E18" s="115"/>
      <c r="F18" s="115"/>
      <c r="G18" s="153"/>
      <c r="H18" s="150"/>
    </row>
    <row r="19" spans="1:8" ht="12.75">
      <c r="A19" s="163">
        <v>7</v>
      </c>
      <c r="B19" s="164">
        <v>7</v>
      </c>
      <c r="C19" s="159" t="s">
        <v>51</v>
      </c>
      <c r="D19" s="160" t="s">
        <v>52</v>
      </c>
      <c r="E19" s="115"/>
      <c r="F19" s="115" t="s">
        <v>53</v>
      </c>
      <c r="G19" s="153"/>
      <c r="H19" s="150"/>
    </row>
    <row r="20" spans="1:8" ht="15" customHeight="1">
      <c r="A20" s="163"/>
      <c r="B20" s="164"/>
      <c r="C20" s="159"/>
      <c r="D20" s="160"/>
      <c r="E20" s="115"/>
      <c r="F20" s="115"/>
      <c r="G20" s="153"/>
      <c r="H20" s="150"/>
    </row>
    <row r="21" spans="1:8" ht="12.75">
      <c r="A21" s="163">
        <v>8</v>
      </c>
      <c r="B21" s="164">
        <v>8</v>
      </c>
      <c r="C21" s="167" t="s">
        <v>48</v>
      </c>
      <c r="D21" s="160" t="s">
        <v>49</v>
      </c>
      <c r="E21" s="115"/>
      <c r="F21" s="115" t="s">
        <v>50</v>
      </c>
      <c r="G21" s="153"/>
      <c r="H21" s="150"/>
    </row>
    <row r="22" spans="1:8" ht="15" customHeight="1">
      <c r="A22" s="163"/>
      <c r="B22" s="164"/>
      <c r="C22" s="167"/>
      <c r="D22" s="168"/>
      <c r="E22" s="115"/>
      <c r="F22" s="115"/>
      <c r="G22" s="153"/>
      <c r="H22" s="150"/>
    </row>
    <row r="23" spans="1:8" ht="12.75">
      <c r="A23" s="163">
        <v>9</v>
      </c>
      <c r="B23" s="164">
        <v>9</v>
      </c>
      <c r="C23" s="167" t="s">
        <v>57</v>
      </c>
      <c r="D23" s="160" t="s">
        <v>58</v>
      </c>
      <c r="E23" s="115"/>
      <c r="F23" s="115" t="s">
        <v>59</v>
      </c>
      <c r="G23" s="153"/>
      <c r="H23" s="150"/>
    </row>
    <row r="24" spans="1:8" ht="15" customHeight="1">
      <c r="A24" s="163"/>
      <c r="B24" s="164"/>
      <c r="C24" s="167"/>
      <c r="D24" s="168"/>
      <c r="E24" s="115"/>
      <c r="F24" s="115"/>
      <c r="G24" s="153"/>
      <c r="H24" s="150"/>
    </row>
    <row r="25" spans="1:8" ht="12.75">
      <c r="A25" s="163">
        <v>10</v>
      </c>
      <c r="B25" s="164">
        <v>10</v>
      </c>
      <c r="C25" s="159" t="s">
        <v>45</v>
      </c>
      <c r="D25" s="160" t="s">
        <v>46</v>
      </c>
      <c r="E25" s="115"/>
      <c r="F25" s="115" t="s">
        <v>47</v>
      </c>
      <c r="G25" s="153"/>
      <c r="H25" s="150"/>
    </row>
    <row r="26" spans="1:8" ht="15" customHeight="1">
      <c r="A26" s="163"/>
      <c r="B26" s="164"/>
      <c r="C26" s="159"/>
      <c r="D26" s="160"/>
      <c r="E26" s="115"/>
      <c r="F26" s="115"/>
      <c r="G26" s="153"/>
      <c r="H26" s="150"/>
    </row>
    <row r="27" spans="1:8" ht="12.75">
      <c r="A27" s="163">
        <v>11</v>
      </c>
      <c r="B27" s="164">
        <v>11</v>
      </c>
      <c r="C27" s="167" t="s">
        <v>27</v>
      </c>
      <c r="D27" s="160">
        <v>1983.1</v>
      </c>
      <c r="E27" s="115"/>
      <c r="F27" s="115" t="s">
        <v>28</v>
      </c>
      <c r="G27" s="153"/>
      <c r="H27" s="150"/>
    </row>
    <row r="28" spans="1:8" ht="15" customHeight="1">
      <c r="A28" s="163"/>
      <c r="B28" s="164"/>
      <c r="C28" s="167"/>
      <c r="D28" s="168"/>
      <c r="E28" s="115"/>
      <c r="F28" s="115"/>
      <c r="G28" s="153"/>
      <c r="H28" s="150"/>
    </row>
    <row r="29" spans="1:8" ht="12.75">
      <c r="A29" s="163">
        <v>12</v>
      </c>
      <c r="B29" s="172">
        <v>12</v>
      </c>
      <c r="C29" s="159" t="s">
        <v>22</v>
      </c>
      <c r="D29" s="160" t="s">
        <v>23</v>
      </c>
      <c r="E29" s="115"/>
      <c r="F29" s="115" t="s">
        <v>24</v>
      </c>
      <c r="G29" s="153"/>
      <c r="H29" s="150"/>
    </row>
    <row r="30" spans="1:8" ht="15" customHeight="1">
      <c r="A30" s="163"/>
      <c r="B30" s="172"/>
      <c r="C30" s="159"/>
      <c r="D30" s="160"/>
      <c r="E30" s="115"/>
      <c r="F30" s="115"/>
      <c r="G30" s="153"/>
      <c r="H30" s="150"/>
    </row>
    <row r="31" spans="1:8" ht="15.75" customHeight="1">
      <c r="A31" s="163">
        <v>13</v>
      </c>
      <c r="B31" s="164">
        <v>13</v>
      </c>
      <c r="C31" s="159" t="s">
        <v>62</v>
      </c>
      <c r="D31" s="160" t="s">
        <v>63</v>
      </c>
      <c r="E31" s="115"/>
      <c r="F31" s="115" t="s">
        <v>64</v>
      </c>
      <c r="G31" s="153"/>
      <c r="H31" s="150"/>
    </row>
    <row r="32" spans="1:8" ht="15" customHeight="1">
      <c r="A32" s="163"/>
      <c r="B32" s="164"/>
      <c r="C32" s="159"/>
      <c r="D32" s="160"/>
      <c r="E32" s="115"/>
      <c r="F32" s="115"/>
      <c r="G32" s="153"/>
      <c r="H32" s="150"/>
    </row>
    <row r="33" spans="1:8" ht="12.75">
      <c r="A33" s="163">
        <v>14</v>
      </c>
      <c r="B33" s="164">
        <v>14</v>
      </c>
      <c r="C33" s="165" t="s">
        <v>54</v>
      </c>
      <c r="D33" s="166" t="s">
        <v>55</v>
      </c>
      <c r="E33" s="162"/>
      <c r="F33" s="162" t="s">
        <v>56</v>
      </c>
      <c r="G33" s="153"/>
      <c r="H33" s="150"/>
    </row>
    <row r="34" spans="1:8" ht="15" customHeight="1">
      <c r="A34" s="163"/>
      <c r="B34" s="164"/>
      <c r="C34" s="165"/>
      <c r="D34" s="166"/>
      <c r="E34" s="162"/>
      <c r="F34" s="162"/>
      <c r="G34" s="153"/>
      <c r="H34" s="150"/>
    </row>
    <row r="35" spans="1:8" ht="12.75">
      <c r="A35" s="163">
        <v>15</v>
      </c>
      <c r="B35" s="164">
        <v>15</v>
      </c>
      <c r="C35" s="159" t="s">
        <v>34</v>
      </c>
      <c r="D35" s="160">
        <v>1986.1</v>
      </c>
      <c r="E35" s="115"/>
      <c r="F35" s="115" t="s">
        <v>35</v>
      </c>
      <c r="G35" s="153"/>
      <c r="H35" s="150"/>
    </row>
    <row r="36" spans="1:8" ht="15" customHeight="1">
      <c r="A36" s="163"/>
      <c r="B36" s="164"/>
      <c r="C36" s="159"/>
      <c r="D36" s="160"/>
      <c r="E36" s="115"/>
      <c r="F36" s="115"/>
      <c r="G36" s="153"/>
      <c r="H36" s="150"/>
    </row>
    <row r="37" spans="1:8" ht="12.75">
      <c r="A37" s="163">
        <v>16</v>
      </c>
      <c r="B37" s="164">
        <v>16</v>
      </c>
      <c r="C37" s="167" t="s">
        <v>32</v>
      </c>
      <c r="D37" s="160" t="s">
        <v>33</v>
      </c>
      <c r="E37" s="115"/>
      <c r="F37" s="115" t="s">
        <v>74</v>
      </c>
      <c r="G37" s="153"/>
      <c r="H37" s="150"/>
    </row>
    <row r="38" spans="1:8" ht="15" customHeight="1">
      <c r="A38" s="163"/>
      <c r="B38" s="164"/>
      <c r="C38" s="167"/>
      <c r="D38" s="168"/>
      <c r="E38" s="115"/>
      <c r="F38" s="115"/>
      <c r="G38" s="153"/>
      <c r="H38" s="150"/>
    </row>
    <row r="39" ht="15.75" customHeight="1"/>
    <row r="40" spans="3:7" ht="12.75">
      <c r="C40" t="s">
        <v>76</v>
      </c>
      <c r="F40" t="s">
        <v>78</v>
      </c>
      <c r="G40" t="s">
        <v>79</v>
      </c>
    </row>
    <row r="41" spans="1:6" ht="12.75">
      <c r="A41" s="23" t="e">
        <f>HYPERLINK('[1]реквизиты'!$A$20)</f>
        <v>#REF!</v>
      </c>
      <c r="B41" s="24"/>
      <c r="C41" s="24"/>
      <c r="D41" s="24"/>
      <c r="E41" s="25" t="e">
        <f>HYPERLINK('[1]реквизиты'!$G$20)</f>
        <v>#REF!</v>
      </c>
      <c r="F41" s="26" t="e">
        <f>HYPERLINK('[1]реквизиты'!$G$21)</f>
        <v>#REF!</v>
      </c>
    </row>
    <row r="42" spans="1:7" ht="12.75">
      <c r="A42" s="24"/>
      <c r="B42" s="24"/>
      <c r="C42" s="53" t="s">
        <v>77</v>
      </c>
      <c r="D42" s="24"/>
      <c r="E42" s="3"/>
      <c r="F42" t="s">
        <v>80</v>
      </c>
      <c r="G42" t="s">
        <v>81</v>
      </c>
    </row>
    <row r="43" spans="1:6" ht="12.75">
      <c r="A43" s="25" t="e">
        <f>HYPERLINK('[1]реквизиты'!$A$22)</f>
        <v>#REF!</v>
      </c>
      <c r="B43" s="24"/>
      <c r="C43" s="24"/>
      <c r="D43" s="24"/>
      <c r="E43" s="25" t="e">
        <f>HYPERLINK('[1]реквизиты'!$G$22)</f>
        <v>#REF!</v>
      </c>
      <c r="F43" s="27" t="e">
        <f>HYPERLINK('[1]реквизиты'!$G$23)</f>
        <v>#REF!</v>
      </c>
    </row>
    <row r="44" spans="1:5" ht="12.75">
      <c r="A44" s="2"/>
      <c r="B44" s="2"/>
      <c r="C44" s="24"/>
      <c r="D44" s="24"/>
      <c r="E44" s="3"/>
    </row>
  </sheetData>
  <sheetProtection/>
  <mergeCells count="139">
    <mergeCell ref="D23:D24"/>
    <mergeCell ref="F29:F30"/>
    <mergeCell ref="A31:A32"/>
    <mergeCell ref="B31:B32"/>
    <mergeCell ref="A29:A30"/>
    <mergeCell ref="B29:B30"/>
    <mergeCell ref="C29:C30"/>
    <mergeCell ref="D29:D30"/>
    <mergeCell ref="A23:A24"/>
    <mergeCell ref="B23:B24"/>
    <mergeCell ref="A21:A22"/>
    <mergeCell ref="B21:B22"/>
    <mergeCell ref="C11:C12"/>
    <mergeCell ref="A13:A14"/>
    <mergeCell ref="B13:B14"/>
    <mergeCell ref="A17:A18"/>
    <mergeCell ref="B17:B18"/>
    <mergeCell ref="C23:C24"/>
    <mergeCell ref="E21:E22"/>
    <mergeCell ref="F21:F22"/>
    <mergeCell ref="C21:C22"/>
    <mergeCell ref="D21:D22"/>
    <mergeCell ref="C13:C14"/>
    <mergeCell ref="D13:D14"/>
    <mergeCell ref="F13:F14"/>
    <mergeCell ref="C17:C18"/>
    <mergeCell ref="D17:D18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F25:F26"/>
    <mergeCell ref="E11:E12"/>
    <mergeCell ref="F11:F12"/>
    <mergeCell ref="A11:A12"/>
    <mergeCell ref="B11:B12"/>
    <mergeCell ref="A5:A6"/>
    <mergeCell ref="B5:B6"/>
    <mergeCell ref="C5:C6"/>
    <mergeCell ref="D5:D6"/>
    <mergeCell ref="D11:D12"/>
    <mergeCell ref="A9:A10"/>
    <mergeCell ref="B9:B10"/>
    <mergeCell ref="C9:C10"/>
    <mergeCell ref="D9:D10"/>
    <mergeCell ref="G11:G12"/>
    <mergeCell ref="A7:A8"/>
    <mergeCell ref="B7:B8"/>
    <mergeCell ref="F7:F8"/>
    <mergeCell ref="C7:C8"/>
    <mergeCell ref="D7:D8"/>
    <mergeCell ref="G13:G14"/>
    <mergeCell ref="A15:A16"/>
    <mergeCell ref="B15:B16"/>
    <mergeCell ref="C15:C16"/>
    <mergeCell ref="D15:D16"/>
    <mergeCell ref="E15:E16"/>
    <mergeCell ref="F15:F16"/>
    <mergeCell ref="G15:G16"/>
    <mergeCell ref="E13:E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E27:E28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view="pageBreakPreview" zoomScale="55" zoomScaleSheetLayoutView="55" zoomScalePageLayoutView="0" workbookViewId="0" topLeftCell="A1">
      <selection activeCell="W44" sqref="W44"/>
    </sheetView>
  </sheetViews>
  <sheetFormatPr defaultColWidth="9.140625" defaultRowHeight="12.75"/>
  <cols>
    <col min="1" max="1" width="5.7109375" style="0" customWidth="1"/>
    <col min="2" max="2" width="15.00390625" style="0" customWidth="1"/>
    <col min="3" max="3" width="7.7109375" style="0" customWidth="1"/>
    <col min="4" max="4" width="11.28125" style="0" customWidth="1"/>
    <col min="5" max="11" width="4.7109375" style="0" customWidth="1"/>
    <col min="12" max="12" width="5.7109375" style="0" customWidth="1"/>
    <col min="13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6.421875" style="0" customWidth="1"/>
  </cols>
  <sheetData>
    <row r="1" spans="1:21" ht="24" customHeight="1">
      <c r="A1" s="103" t="s">
        <v>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ht="27.75" customHeight="1" thickBot="1">
      <c r="A2" s="104" t="s">
        <v>13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</row>
    <row r="3" spans="3:18" ht="33" customHeight="1" thickBot="1">
      <c r="C3" s="193" t="str">
        <f>HYPERLINK('[1]реквизиты'!$A$2)</f>
        <v>Всероссийские соревнования среди территориальных органов и образовательных учреждений ФСИН России по борьбе самбо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5"/>
    </row>
    <row r="4" spans="1:19" ht="15.75" customHeight="1" thickBot="1">
      <c r="A4" s="7"/>
      <c r="B4" s="7"/>
      <c r="C4" s="196" t="str">
        <f>HYPERLINK('[1]реквизиты'!$A$3)</f>
        <v>3 - 5 декабря 2012 г.Владимир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7"/>
    </row>
    <row r="5" spans="9:15" ht="20.25" customHeight="1" thickBot="1">
      <c r="I5" s="40"/>
      <c r="J5" s="197" t="str">
        <f>HYPERLINK('пр.взв.'!D4)</f>
        <v>в.к.        кг. 57</v>
      </c>
      <c r="K5" s="198"/>
      <c r="L5" s="199"/>
      <c r="M5" s="222">
        <v>57</v>
      </c>
      <c r="N5" s="198"/>
      <c r="O5" s="199"/>
    </row>
    <row r="6" spans="1:21" ht="18" customHeight="1" thickBot="1">
      <c r="A6" s="192" t="s">
        <v>0</v>
      </c>
      <c r="B6" s="192"/>
      <c r="C6" s="4"/>
      <c r="R6" s="22"/>
      <c r="S6" s="22"/>
      <c r="U6" s="22" t="s">
        <v>1</v>
      </c>
    </row>
    <row r="7" spans="1:29" ht="12.75" customHeight="1" thickBot="1">
      <c r="A7" s="173">
        <v>1</v>
      </c>
      <c r="B7" s="175" t="str">
        <f>VLOOKUP(A7,'пр.взв.'!B7:C38,2,FALSE)</f>
        <v>Эминов Рустам Гурбан оглы</v>
      </c>
      <c r="C7" s="175" t="str">
        <f>VLOOKUP(A7,'пр.взв.'!B7:F38,3,FALSE)</f>
        <v>1992, 1</v>
      </c>
      <c r="D7" s="175">
        <f>VLOOKUP(A7,'пр.взв.'!B7:E38,4,FALSE)</f>
        <v>0</v>
      </c>
      <c r="E7" s="67"/>
      <c r="F7" s="65"/>
      <c r="G7" s="65"/>
      <c r="H7" s="65"/>
      <c r="I7" s="33" t="s">
        <v>17</v>
      </c>
      <c r="J7" s="65"/>
      <c r="K7" s="65"/>
      <c r="L7" s="65"/>
      <c r="M7" s="68"/>
      <c r="N7" s="68"/>
      <c r="O7" s="68"/>
      <c r="P7" s="68"/>
      <c r="Q7" s="39"/>
      <c r="R7" s="175" t="str">
        <f>VLOOKUP(U7,'пр.взв.'!B7:E38,2,FALSE)</f>
        <v>Холопов Алексей Сергеевич</v>
      </c>
      <c r="S7" s="175" t="str">
        <f>VLOOKUP(U7,'пр.взв.'!B7:E38,3,FALSE)</f>
        <v>1990,кмс</v>
      </c>
      <c r="T7" s="175">
        <f>VLOOKUP(U7,'пр.взв.'!B7:E38,4,FALSE)</f>
        <v>0</v>
      </c>
      <c r="U7" s="177">
        <v>2</v>
      </c>
      <c r="Y7" s="3"/>
      <c r="Z7" s="3"/>
      <c r="AA7" s="3"/>
      <c r="AB7" s="3"/>
      <c r="AC7" s="3"/>
    </row>
    <row r="8" spans="1:29" ht="12.75" customHeight="1">
      <c r="A8" s="174"/>
      <c r="B8" s="176"/>
      <c r="C8" s="176"/>
      <c r="D8" s="176"/>
      <c r="E8" s="69"/>
      <c r="F8" s="70"/>
      <c r="G8" s="70"/>
      <c r="H8" s="32">
        <v>3</v>
      </c>
      <c r="I8" s="186" t="str">
        <f>VLOOKUP(H8,'пр.взв.'!B7:E38,2,FALSE)</f>
        <v>Егоров Алексей Геннадьевич</v>
      </c>
      <c r="J8" s="187"/>
      <c r="K8" s="187"/>
      <c r="L8" s="187"/>
      <c r="M8" s="188"/>
      <c r="N8" s="68"/>
      <c r="O8" s="68"/>
      <c r="P8" s="68"/>
      <c r="Q8" s="69"/>
      <c r="R8" s="176"/>
      <c r="S8" s="176"/>
      <c r="T8" s="176"/>
      <c r="U8" s="178"/>
      <c r="Y8" s="3"/>
      <c r="Z8" s="3"/>
      <c r="AA8" s="3"/>
      <c r="AB8" s="3"/>
      <c r="AC8" s="3"/>
    </row>
    <row r="9" spans="1:29" ht="12.75" customHeight="1" thickBot="1">
      <c r="A9" s="174">
        <v>9</v>
      </c>
      <c r="B9" s="181" t="str">
        <f>VLOOKUP(A9,'пр.взв.'!B9:C40,2,FALSE)</f>
        <v>Кондрашкин Алексей Сергеевич</v>
      </c>
      <c r="C9" s="181" t="str">
        <f>VLOOKUP(A9,'пр.взв.'!B7:F38,3,FALSE)</f>
        <v>1993,мс</v>
      </c>
      <c r="D9" s="181">
        <f>VLOOKUP(A9,'пр.взв.'!B7:G38,4,FALSE)</f>
        <v>0</v>
      </c>
      <c r="E9" s="11" t="s">
        <v>65</v>
      </c>
      <c r="F9" s="71"/>
      <c r="G9" s="70"/>
      <c r="H9" s="65"/>
      <c r="I9" s="189"/>
      <c r="J9" s="190"/>
      <c r="K9" s="190"/>
      <c r="L9" s="190"/>
      <c r="M9" s="191"/>
      <c r="N9" s="68"/>
      <c r="O9" s="68"/>
      <c r="P9" s="72"/>
      <c r="Q9" s="11" t="s">
        <v>69</v>
      </c>
      <c r="R9" s="181" t="str">
        <f>VLOOKUP(U9,'пр.взв.'!B9:E40,2,FALSE)</f>
        <v>Артемьев Сергей Юрьевич</v>
      </c>
      <c r="S9" s="181" t="str">
        <f>VLOOKUP(U9,'пр.взв.'!B9:E40,3,FALSE)</f>
        <v>1983, 1</v>
      </c>
      <c r="T9" s="181">
        <f>VLOOKUP(U9,'пр.взв.'!B9:E40,4,FALSE)</f>
        <v>0</v>
      </c>
      <c r="U9" s="178">
        <v>10</v>
      </c>
      <c r="Y9" s="3"/>
      <c r="Z9" s="3"/>
      <c r="AA9" s="3"/>
      <c r="AB9" s="3"/>
      <c r="AC9" s="3"/>
    </row>
    <row r="10" spans="1:29" ht="12.75" customHeight="1" thickBot="1">
      <c r="A10" s="185"/>
      <c r="B10" s="182"/>
      <c r="C10" s="182"/>
      <c r="D10" s="182"/>
      <c r="E10" s="73"/>
      <c r="F10" s="74"/>
      <c r="G10" s="69"/>
      <c r="H10" s="65"/>
      <c r="I10" s="39"/>
      <c r="J10" s="39"/>
      <c r="K10" s="39"/>
      <c r="L10" s="39"/>
      <c r="M10" s="68"/>
      <c r="N10" s="68"/>
      <c r="O10" s="69"/>
      <c r="P10" s="75"/>
      <c r="Q10" s="39"/>
      <c r="R10" s="182"/>
      <c r="S10" s="182"/>
      <c r="T10" s="182"/>
      <c r="U10" s="179"/>
      <c r="Y10" s="3"/>
      <c r="Z10" s="3"/>
      <c r="AA10" s="3"/>
      <c r="AB10" s="3"/>
      <c r="AC10" s="3"/>
    </row>
    <row r="11" spans="1:29" ht="12.75" customHeight="1" thickBot="1">
      <c r="A11" s="173">
        <v>5</v>
      </c>
      <c r="B11" s="175" t="str">
        <f>VLOOKUP(A11,'пр.взв.'!B11:C42,2,FALSE)</f>
        <v>Джахбаров Шамиль Магомедович</v>
      </c>
      <c r="C11" s="175" t="str">
        <f>VLOOKUP(A11,'пр.взв.'!B7:E38,3,FALSE)</f>
        <v>1990,кмс</v>
      </c>
      <c r="D11" s="175">
        <f>VLOOKUP(A11,'пр.взв.'!B7:E38,4,FALSE)</f>
        <v>0</v>
      </c>
      <c r="E11" s="67"/>
      <c r="F11" s="74"/>
      <c r="G11" s="11" t="s">
        <v>65</v>
      </c>
      <c r="H11" s="76"/>
      <c r="I11" s="65"/>
      <c r="J11" s="39"/>
      <c r="K11" s="39"/>
      <c r="L11" s="39"/>
      <c r="M11" s="68"/>
      <c r="N11" s="72"/>
      <c r="O11" s="11" t="s">
        <v>69</v>
      </c>
      <c r="P11" s="75"/>
      <c r="Q11" s="39"/>
      <c r="R11" s="175" t="str">
        <f>VLOOKUP(U11,'пр.взв.'!B11:E42,2,FALSE)</f>
        <v>Гезалов Самаддин Афган-оглы</v>
      </c>
      <c r="S11" s="175" t="str">
        <f>VLOOKUP(U11,'пр.взв.'!B11:E42,3,FALSE)</f>
        <v>1992, КМС</v>
      </c>
      <c r="T11" s="175">
        <f>VLOOKUP(U11,'пр.взв.'!B11:E42,4,FALSE)</f>
        <v>0</v>
      </c>
      <c r="U11" s="180">
        <v>6</v>
      </c>
      <c r="Y11" s="3"/>
      <c r="Z11" s="3"/>
      <c r="AA11" s="3"/>
      <c r="AB11" s="3"/>
      <c r="AC11" s="3"/>
    </row>
    <row r="12" spans="1:29" ht="12.75" customHeight="1">
      <c r="A12" s="174"/>
      <c r="B12" s="176"/>
      <c r="C12" s="176"/>
      <c r="D12" s="176"/>
      <c r="E12" s="69"/>
      <c r="F12" s="77"/>
      <c r="G12" s="70"/>
      <c r="H12" s="78"/>
      <c r="I12" s="65"/>
      <c r="J12" s="225" t="s">
        <v>11</v>
      </c>
      <c r="K12" s="225"/>
      <c r="L12" s="225"/>
      <c r="M12" s="68"/>
      <c r="N12" s="75"/>
      <c r="O12" s="68"/>
      <c r="P12" s="79"/>
      <c r="Q12" s="69"/>
      <c r="R12" s="176"/>
      <c r="S12" s="176"/>
      <c r="T12" s="176"/>
      <c r="U12" s="178"/>
      <c r="Y12" s="3"/>
      <c r="Z12" s="3"/>
      <c r="AA12" s="3"/>
      <c r="AB12" s="3"/>
      <c r="AC12" s="3"/>
    </row>
    <row r="13" spans="1:29" ht="12.75" customHeight="1" thickBot="1">
      <c r="A13" s="174">
        <v>13</v>
      </c>
      <c r="B13" s="181" t="str">
        <f>VLOOKUP(A13,'пр.взв.'!B7:C38,2,FALSE)</f>
        <v>Буздов Заур Зуанидович</v>
      </c>
      <c r="C13" s="181" t="str">
        <f>VLOOKUP(A13,'пр.взв.'!B7:E38,3,FALSE)</f>
        <v>1984,кмс</v>
      </c>
      <c r="D13" s="181">
        <f>VLOOKUP(A13,'пр.взв.'!B7:E38,4,FALSE)</f>
        <v>0</v>
      </c>
      <c r="E13" s="11" t="s">
        <v>66</v>
      </c>
      <c r="F13" s="70"/>
      <c r="G13" s="70"/>
      <c r="H13" s="78"/>
      <c r="I13" s="80"/>
      <c r="J13" s="81"/>
      <c r="K13" s="81"/>
      <c r="L13" s="65"/>
      <c r="M13" s="68"/>
      <c r="N13" s="75"/>
      <c r="O13" s="68"/>
      <c r="P13" s="68"/>
      <c r="Q13" s="11" t="s">
        <v>70</v>
      </c>
      <c r="R13" s="181" t="str">
        <f>VLOOKUP(U13,'пр.взв.'!B13:E44,2,FALSE)</f>
        <v>Зачиняев Анатолий Алексеевич</v>
      </c>
      <c r="S13" s="181" t="str">
        <f>VLOOKUP(U13,'пр.взв.'!B13:E44,3,FALSE)</f>
        <v>1987,1</v>
      </c>
      <c r="T13" s="181">
        <f>VLOOKUP(U13,'пр.взв.'!B13:E44,4,FALSE)</f>
        <v>0</v>
      </c>
      <c r="U13" s="178">
        <v>14</v>
      </c>
      <c r="Y13" s="3"/>
      <c r="Z13" s="3"/>
      <c r="AA13" s="3"/>
      <c r="AB13" s="3"/>
      <c r="AC13" s="3"/>
    </row>
    <row r="14" spans="1:29" ht="12.75" customHeight="1" thickBot="1">
      <c r="A14" s="185"/>
      <c r="B14" s="182"/>
      <c r="C14" s="182"/>
      <c r="D14" s="182"/>
      <c r="E14" s="73"/>
      <c r="F14" s="184"/>
      <c r="G14" s="184"/>
      <c r="H14" s="78"/>
      <c r="I14" s="69"/>
      <c r="J14" s="65"/>
      <c r="K14" s="65"/>
      <c r="L14" s="65"/>
      <c r="M14" s="69"/>
      <c r="N14" s="80"/>
      <c r="O14" s="68"/>
      <c r="P14" s="68"/>
      <c r="Q14" s="39"/>
      <c r="R14" s="182"/>
      <c r="S14" s="182"/>
      <c r="T14" s="182"/>
      <c r="U14" s="183"/>
      <c r="Y14" s="3"/>
      <c r="Z14" s="3"/>
      <c r="AA14" s="3"/>
      <c r="AB14" s="3"/>
      <c r="AC14" s="3"/>
    </row>
    <row r="15" spans="1:29" ht="12.75" customHeight="1" thickBot="1">
      <c r="A15" s="173">
        <v>3</v>
      </c>
      <c r="B15" s="175" t="str">
        <f>VLOOKUP(A15,'пр.взв.'!B7:C38,2,FALSE)</f>
        <v>Егоров Алексей Геннадьевич</v>
      </c>
      <c r="C15" s="175" t="str">
        <f>VLOOKUP(A15,'пр.взв.'!B7:E38,3,FALSE)</f>
        <v>1980,мсмк</v>
      </c>
      <c r="D15" s="175">
        <f>VLOOKUP(A15,'пр.взв.'!B7:E38,4,FALSE)</f>
        <v>0</v>
      </c>
      <c r="E15" s="67"/>
      <c r="F15" s="70"/>
      <c r="G15" s="70"/>
      <c r="H15" s="78"/>
      <c r="I15" s="11" t="s">
        <v>67</v>
      </c>
      <c r="J15" s="65"/>
      <c r="K15" s="65"/>
      <c r="L15" s="65"/>
      <c r="M15" s="11" t="s">
        <v>71</v>
      </c>
      <c r="N15" s="75"/>
      <c r="O15" s="68"/>
      <c r="P15" s="68"/>
      <c r="Q15" s="39"/>
      <c r="R15" s="175" t="str">
        <f>VLOOKUP(U15,'пр.взв.'!B7:C38,2,FALSE)</f>
        <v>Гладких Владимир Андреевич</v>
      </c>
      <c r="S15" s="175" t="str">
        <f>VLOOKUP(U15,'пр.взв.'!B7:E38,3,FALSE)</f>
        <v>1992, МСМК</v>
      </c>
      <c r="T15" s="175">
        <f>VLOOKUP(U15,'пр.взв.'!B7:E38,4,FALSE)</f>
        <v>0</v>
      </c>
      <c r="U15" s="177">
        <v>4</v>
      </c>
      <c r="Y15" s="3"/>
      <c r="Z15" s="3"/>
      <c r="AA15" s="3"/>
      <c r="AB15" s="3"/>
      <c r="AC15" s="3"/>
    </row>
    <row r="16" spans="1:29" ht="12.75" customHeight="1">
      <c r="A16" s="174"/>
      <c r="B16" s="176"/>
      <c r="C16" s="176"/>
      <c r="D16" s="176"/>
      <c r="E16" s="69"/>
      <c r="F16" s="70"/>
      <c r="G16" s="70"/>
      <c r="H16" s="78"/>
      <c r="I16" s="65"/>
      <c r="J16" s="65"/>
      <c r="K16" s="65"/>
      <c r="L16" s="65"/>
      <c r="M16" s="68"/>
      <c r="N16" s="75"/>
      <c r="O16" s="68"/>
      <c r="P16" s="68"/>
      <c r="Q16" s="69"/>
      <c r="R16" s="176"/>
      <c r="S16" s="176"/>
      <c r="T16" s="176"/>
      <c r="U16" s="178"/>
      <c r="Y16" s="3"/>
      <c r="Z16" s="3"/>
      <c r="AA16" s="3"/>
      <c r="AB16" s="3"/>
      <c r="AC16" s="3"/>
    </row>
    <row r="17" spans="1:29" ht="12.75" customHeight="1" thickBot="1">
      <c r="A17" s="174">
        <v>11</v>
      </c>
      <c r="B17" s="181" t="str">
        <f>VLOOKUP(A17,'пр.взв.'!B17:C47,2,FALSE)</f>
        <v>Токмаков Игорь Анатольевич</v>
      </c>
      <c r="C17" s="181">
        <f>VLOOKUP(A17,'пр.взв.'!B7:E38,3,FALSE)</f>
        <v>1983.1</v>
      </c>
      <c r="D17" s="181">
        <f>VLOOKUP(A17,'пр.взв.'!B7:F38,4,FALSE)</f>
        <v>0</v>
      </c>
      <c r="E17" s="11" t="s">
        <v>67</v>
      </c>
      <c r="F17" s="71"/>
      <c r="G17" s="70"/>
      <c r="H17" s="78"/>
      <c r="I17" s="65"/>
      <c r="J17" s="65"/>
      <c r="K17" s="65"/>
      <c r="L17" s="65"/>
      <c r="M17" s="68"/>
      <c r="N17" s="75"/>
      <c r="O17" s="68"/>
      <c r="P17" s="72"/>
      <c r="Q17" s="11" t="s">
        <v>71</v>
      </c>
      <c r="R17" s="181" t="str">
        <f>VLOOKUP(U17,'пр.взв.'!B17:E47,2,FALSE)</f>
        <v>Сандин Ярослав Сергеевич</v>
      </c>
      <c r="S17" s="181" t="str">
        <f>VLOOKUP(U17,'пр.взв.'!B17:E47,3,FALSE)</f>
        <v>1992,мс</v>
      </c>
      <c r="T17" s="181">
        <f>VLOOKUP(U17,'пр.взв.'!B17:E47,4,FALSE)</f>
        <v>0</v>
      </c>
      <c r="U17" s="178">
        <v>12</v>
      </c>
      <c r="Y17" s="3"/>
      <c r="Z17" s="3"/>
      <c r="AA17" s="3"/>
      <c r="AB17" s="3"/>
      <c r="AC17" s="3"/>
    </row>
    <row r="18" spans="1:21" ht="12.75" customHeight="1" thickBot="1">
      <c r="A18" s="185"/>
      <c r="B18" s="182"/>
      <c r="C18" s="182"/>
      <c r="D18" s="182"/>
      <c r="E18" s="73"/>
      <c r="F18" s="74"/>
      <c r="G18" s="69"/>
      <c r="H18" s="82"/>
      <c r="I18" s="33" t="s">
        <v>18</v>
      </c>
      <c r="J18" s="65"/>
      <c r="K18" s="65"/>
      <c r="L18" s="65"/>
      <c r="M18" s="68"/>
      <c r="N18" s="79"/>
      <c r="O18" s="69"/>
      <c r="P18" s="75"/>
      <c r="Q18" s="39"/>
      <c r="R18" s="182"/>
      <c r="S18" s="182"/>
      <c r="T18" s="182"/>
      <c r="U18" s="179"/>
    </row>
    <row r="19" spans="1:21" ht="12.75" customHeight="1" thickBot="1">
      <c r="A19" s="173">
        <v>7</v>
      </c>
      <c r="B19" s="175" t="str">
        <f>VLOOKUP(A19,'пр.взв.'!B19:C49,2,FALSE)</f>
        <v>Липунов Артем Дмитриевич</v>
      </c>
      <c r="C19" s="175" t="str">
        <f>VLOOKUP(A19,'пр.взв.'!B7:E38,3,FALSE)</f>
        <v>1991,кмс</v>
      </c>
      <c r="D19" s="175">
        <f>VLOOKUP(A19,'пр.взв.'!B7:E38,4,FALSE)</f>
        <v>0</v>
      </c>
      <c r="E19" s="67"/>
      <c r="F19" s="83"/>
      <c r="G19" s="11" t="s">
        <v>67</v>
      </c>
      <c r="H19" s="32"/>
      <c r="I19" s="39"/>
      <c r="J19" s="39"/>
      <c r="K19" s="39"/>
      <c r="L19" s="39"/>
      <c r="M19" s="39"/>
      <c r="N19" s="68"/>
      <c r="O19" s="11" t="s">
        <v>71</v>
      </c>
      <c r="P19" s="75"/>
      <c r="Q19" s="39"/>
      <c r="R19" s="175" t="str">
        <f>VLOOKUP(U19,'пр.взв.'!B19:E49,2,FALSE)</f>
        <v>Филиппов Игорь Николаевич</v>
      </c>
      <c r="S19" s="175" t="str">
        <f>VLOOKUP(U19,'пр.взв.'!B19:E49,3,FALSE)</f>
        <v>1984, МС</v>
      </c>
      <c r="T19" s="175">
        <f>VLOOKUP(U19,'пр.взв.'!B19:E49,4,FALSE)</f>
        <v>0</v>
      </c>
      <c r="U19" s="180">
        <v>8</v>
      </c>
    </row>
    <row r="20" spans="1:21" ht="12.75" customHeight="1">
      <c r="A20" s="174"/>
      <c r="B20" s="176"/>
      <c r="C20" s="176"/>
      <c r="D20" s="176"/>
      <c r="E20" s="69"/>
      <c r="F20" s="84"/>
      <c r="G20" s="73"/>
      <c r="H20" s="32">
        <v>4</v>
      </c>
      <c r="I20" s="233" t="str">
        <f>VLOOKUP(H20,'пр.взв.'!B7:H38,2,FALSE)</f>
        <v>Гладких Владимир Андреевич</v>
      </c>
      <c r="J20" s="234"/>
      <c r="K20" s="234"/>
      <c r="L20" s="234"/>
      <c r="M20" s="235"/>
      <c r="N20" s="68"/>
      <c r="O20" s="68"/>
      <c r="P20" s="85"/>
      <c r="Q20" s="69"/>
      <c r="R20" s="176"/>
      <c r="S20" s="176"/>
      <c r="T20" s="176"/>
      <c r="U20" s="178"/>
    </row>
    <row r="21" spans="1:21" ht="12.75" customHeight="1" thickBot="1">
      <c r="A21" s="174">
        <v>15</v>
      </c>
      <c r="B21" s="181" t="str">
        <f>VLOOKUP(A21,'пр.взв.'!B21:C51,2,FALSE)</f>
        <v>Поздняков Евгений Викторович</v>
      </c>
      <c r="C21" s="181">
        <f>VLOOKUP(A21,'пр.взв.'!B7:E38,3,FALSE)</f>
        <v>1986.1</v>
      </c>
      <c r="D21" s="181">
        <f>VLOOKUP(A21,'пр.взв.'!B7:E38,4,FALSE)</f>
        <v>0</v>
      </c>
      <c r="E21" s="11" t="s">
        <v>68</v>
      </c>
      <c r="F21" s="73"/>
      <c r="G21" s="73"/>
      <c r="H21" s="50"/>
      <c r="I21" s="236"/>
      <c r="J21" s="237"/>
      <c r="K21" s="237"/>
      <c r="L21" s="237"/>
      <c r="M21" s="238"/>
      <c r="N21" s="68"/>
      <c r="O21" s="68"/>
      <c r="P21" s="68"/>
      <c r="Q21" s="11" t="s">
        <v>72</v>
      </c>
      <c r="R21" s="181" t="str">
        <f>VLOOKUP(U21,'пр.взв.'!B21:E51,2,FALSE)</f>
        <v>Оюн Элбек Владимирович</v>
      </c>
      <c r="S21" s="181" t="str">
        <f>VLOOKUP(U21,'пр.взв.'!B21:E51,3,FALSE)</f>
        <v>1994,кмс</v>
      </c>
      <c r="T21" s="181" t="s">
        <v>75</v>
      </c>
      <c r="U21" s="178">
        <v>16</v>
      </c>
    </row>
    <row r="22" spans="1:21" ht="12.75" customHeight="1" thickBot="1">
      <c r="A22" s="185"/>
      <c r="B22" s="182"/>
      <c r="C22" s="182"/>
      <c r="D22" s="182"/>
      <c r="E22" s="73"/>
      <c r="F22" s="67"/>
      <c r="G22" s="67"/>
      <c r="H22" s="39"/>
      <c r="I22" s="39"/>
      <c r="J22" s="39"/>
      <c r="K22" s="39"/>
      <c r="L22" s="39"/>
      <c r="M22" s="39"/>
      <c r="N22" s="39"/>
      <c r="O22" s="65"/>
      <c r="P22" s="65"/>
      <c r="Q22" s="39"/>
      <c r="R22" s="182"/>
      <c r="S22" s="182"/>
      <c r="T22" s="182"/>
      <c r="U22" s="179"/>
    </row>
    <row r="23" spans="1:20" ht="12.75" customHeight="1">
      <c r="A23" s="1"/>
      <c r="B23" s="1"/>
      <c r="C23" s="5"/>
      <c r="D23" s="3"/>
      <c r="E23" s="38"/>
      <c r="F23" s="38"/>
      <c r="G23" s="38"/>
      <c r="H23" s="226" t="s">
        <v>16</v>
      </c>
      <c r="I23" s="226"/>
      <c r="J23" s="226"/>
      <c r="K23" s="226"/>
      <c r="L23" s="226"/>
      <c r="M23" s="226"/>
      <c r="N23" s="226"/>
      <c r="O23" s="86"/>
      <c r="P23" s="86"/>
      <c r="Q23" s="39"/>
      <c r="R23" s="17"/>
      <c r="S23" s="17"/>
      <c r="T23" s="17"/>
    </row>
    <row r="24" spans="4:22" ht="12" customHeight="1" thickBot="1">
      <c r="D24" s="28" t="s">
        <v>2</v>
      </c>
      <c r="K24" s="3"/>
      <c r="L24" s="3"/>
      <c r="M24" s="3"/>
      <c r="N24" s="3"/>
      <c r="O24" s="28" t="s">
        <v>3</v>
      </c>
      <c r="P24" s="3"/>
      <c r="Q24" s="3"/>
      <c r="R24" s="3"/>
      <c r="S24" s="3"/>
      <c r="T24" s="3"/>
      <c r="U24" s="29"/>
      <c r="V24" s="3"/>
    </row>
    <row r="25" spans="1:22" ht="12.75" customHeight="1">
      <c r="A25" s="52">
        <v>1</v>
      </c>
      <c r="B25" s="207" t="str">
        <f>VLOOKUP(A25,'пр.взв.'!B7:E38,2,FALSE)</f>
        <v>Эминов Рустам Гурбан оглы</v>
      </c>
      <c r="I25" s="55">
        <v>10</v>
      </c>
      <c r="J25" s="201" t="str">
        <f>VLOOKUP(I25,'пр.взв.'!B5:D38,2,FALSE)</f>
        <v>Артемьев Сергей Юрьевич</v>
      </c>
      <c r="K25" s="211"/>
      <c r="L25" s="212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52"/>
      <c r="B26" s="209"/>
      <c r="C26" s="87"/>
      <c r="D26" s="18"/>
      <c r="E26" s="19"/>
      <c r="F26" s="19"/>
      <c r="G26" s="19"/>
      <c r="H26" s="19"/>
      <c r="I26" s="56"/>
      <c r="J26" s="213"/>
      <c r="K26" s="214"/>
      <c r="L26" s="215"/>
      <c r="M26" s="10"/>
      <c r="N26" s="18"/>
      <c r="O26" s="18"/>
      <c r="P26" s="18"/>
      <c r="Q26" s="18"/>
      <c r="R26" s="30"/>
      <c r="S26" s="18"/>
      <c r="T26" s="18"/>
      <c r="U26" s="29"/>
      <c r="V26" s="3"/>
    </row>
    <row r="27" spans="1:22" ht="12.75" customHeight="1">
      <c r="A27" s="53">
        <v>5</v>
      </c>
      <c r="B27" s="210" t="str">
        <f>VLOOKUP(A27,'пр.взв.'!B7:D38,2,FALSE)</f>
        <v>Джахбаров Шамиль Магомедович</v>
      </c>
      <c r="C27" s="88"/>
      <c r="D27" s="18"/>
      <c r="E27" s="34"/>
      <c r="F27" s="34"/>
      <c r="G27" s="34"/>
      <c r="H27" s="34"/>
      <c r="I27" s="57">
        <v>6</v>
      </c>
      <c r="J27" s="227" t="str">
        <f>VLOOKUP(I27,'пр.взв.'!B7:D38,2,FALSE)</f>
        <v>Гезалов Самаддин Афган-оглы</v>
      </c>
      <c r="K27" s="228"/>
      <c r="L27" s="229"/>
      <c r="M27" s="12"/>
      <c r="N27" s="33"/>
      <c r="O27" s="33"/>
      <c r="P27" s="33"/>
      <c r="Q27" s="33"/>
      <c r="R27" s="18"/>
      <c r="S27" s="18"/>
      <c r="T27" s="18"/>
      <c r="U27" s="3"/>
      <c r="V27" s="3"/>
    </row>
    <row r="28" spans="1:22" ht="12.75" customHeight="1" thickBot="1">
      <c r="A28" s="53"/>
      <c r="B28" s="208"/>
      <c r="C28" s="89"/>
      <c r="D28" s="18"/>
      <c r="E28" s="33"/>
      <c r="F28" s="33"/>
      <c r="G28" s="34"/>
      <c r="H28" s="34"/>
      <c r="I28" s="57"/>
      <c r="J28" s="230"/>
      <c r="K28" s="231"/>
      <c r="L28" s="232"/>
      <c r="M28" s="13"/>
      <c r="N28" s="33"/>
      <c r="O28" s="33"/>
      <c r="P28" s="33"/>
      <c r="Q28" s="33"/>
      <c r="R28" s="18"/>
      <c r="S28" s="18"/>
      <c r="T28" s="18"/>
      <c r="U28" s="3"/>
      <c r="V28" s="3"/>
    </row>
    <row r="29" spans="1:22" ht="12.75" customHeight="1">
      <c r="A29" s="3"/>
      <c r="B29" s="8"/>
      <c r="C29" s="89"/>
      <c r="D29" s="65">
        <v>1</v>
      </c>
      <c r="E29" s="33"/>
      <c r="F29" s="33"/>
      <c r="G29" s="34"/>
      <c r="H29" s="34"/>
      <c r="I29" s="57"/>
      <c r="J29" s="50"/>
      <c r="K29" s="8"/>
      <c r="L29" s="6"/>
      <c r="M29" s="13"/>
      <c r="N29" s="48"/>
      <c r="O29" s="66">
        <v>12</v>
      </c>
      <c r="P29" s="33"/>
      <c r="Q29" s="33"/>
      <c r="R29" s="18"/>
      <c r="S29" s="18"/>
      <c r="T29" s="18"/>
      <c r="U29" s="3"/>
      <c r="V29" s="3"/>
    </row>
    <row r="30" spans="1:22" ht="12.75" customHeight="1" thickBot="1">
      <c r="A30" s="3"/>
      <c r="B30" s="51"/>
      <c r="C30" s="89"/>
      <c r="D30" s="15"/>
      <c r="E30" s="33"/>
      <c r="F30" t="s">
        <v>19</v>
      </c>
      <c r="G30" s="34"/>
      <c r="H30" s="34"/>
      <c r="I30" s="57"/>
      <c r="J30" s="50"/>
      <c r="K30" s="51"/>
      <c r="L30" s="6"/>
      <c r="M30" s="13"/>
      <c r="N30" s="33"/>
      <c r="O30" s="33"/>
      <c r="P30" s="20"/>
      <c r="Q30" s="33"/>
      <c r="R30" t="s">
        <v>19</v>
      </c>
      <c r="S30" s="18"/>
      <c r="T30" s="18"/>
      <c r="U30" s="3"/>
      <c r="V30" s="3"/>
    </row>
    <row r="31" spans="1:22" ht="13.5" thickBot="1">
      <c r="A31" s="54">
        <v>11</v>
      </c>
      <c r="B31" s="207" t="str">
        <f>VLOOKUP(A31,'пр.взв.'!B7:D38,2,FALSE)</f>
        <v>Токмаков Игорь Анатольевич</v>
      </c>
      <c r="C31" s="90"/>
      <c r="D31" s="14"/>
      <c r="E31" s="32"/>
      <c r="F31" s="33"/>
      <c r="G31" s="33"/>
      <c r="H31" s="33"/>
      <c r="I31" s="32">
        <v>12</v>
      </c>
      <c r="J31" s="201" t="str">
        <f>VLOOKUP(I31,'пр.взв.'!B7:D38,2,FALSE)</f>
        <v>Сандин Ярослав Сергеевич</v>
      </c>
      <c r="K31" s="211"/>
      <c r="L31" s="212"/>
      <c r="M31" s="93"/>
      <c r="N31" s="33"/>
      <c r="O31" s="33"/>
      <c r="P31" s="21"/>
      <c r="Q31" s="33"/>
      <c r="R31" s="18"/>
      <c r="S31" s="18"/>
      <c r="T31" s="18"/>
      <c r="U31" s="3"/>
      <c r="V31" s="3"/>
    </row>
    <row r="32" spans="1:22" ht="16.5" customHeight="1">
      <c r="A32" s="54"/>
      <c r="B32" s="209"/>
      <c r="C32" s="91"/>
      <c r="D32" s="14"/>
      <c r="E32" s="47">
        <v>2</v>
      </c>
      <c r="F32" s="216" t="str">
        <f>VLOOKUP(E32,'пр.взв.'!B7:D38,2,FALSE)</f>
        <v>Холопов Алексей Сергеевич</v>
      </c>
      <c r="G32" s="217"/>
      <c r="H32" s="218"/>
      <c r="I32" s="58"/>
      <c r="J32" s="213"/>
      <c r="K32" s="214"/>
      <c r="L32" s="215"/>
      <c r="M32" s="94"/>
      <c r="N32" s="49"/>
      <c r="O32" s="49"/>
      <c r="P32" s="21"/>
      <c r="Q32" s="47">
        <v>12</v>
      </c>
      <c r="R32" s="223" t="str">
        <f>VLOOKUP(Q32,'пр.взв.'!B7:D38,2,FALSE)</f>
        <v>Сандин Ярослав Сергеевич</v>
      </c>
      <c r="S32" s="49"/>
      <c r="T32" s="49"/>
      <c r="U32" s="49"/>
      <c r="V32" s="3"/>
    </row>
    <row r="33" spans="1:22" ht="23.25" customHeight="1" thickBot="1">
      <c r="A33" s="54">
        <v>7</v>
      </c>
      <c r="B33" s="210" t="str">
        <f>VLOOKUP(A33,'пр.взв.'!B7:E38,2,FALSE)</f>
        <v>Липунов Артем Дмитриевич</v>
      </c>
      <c r="C33" s="9"/>
      <c r="D33" s="14"/>
      <c r="E33" s="35"/>
      <c r="F33" s="219"/>
      <c r="G33" s="220"/>
      <c r="H33" s="221"/>
      <c r="I33" s="59">
        <v>8</v>
      </c>
      <c r="J33" s="227" t="str">
        <f>VLOOKUP(I33,'пр.взв.'!B7:D38,2,FALSE)</f>
        <v>Филиппов Игорь Николаевич</v>
      </c>
      <c r="K33" s="228"/>
      <c r="L33" s="229"/>
      <c r="M33" s="92"/>
      <c r="N33" s="49"/>
      <c r="O33" s="49"/>
      <c r="P33" s="21"/>
      <c r="Q33" s="33"/>
      <c r="R33" s="224"/>
      <c r="S33" s="49"/>
      <c r="T33" s="49"/>
      <c r="U33" s="49"/>
      <c r="V33" s="3"/>
    </row>
    <row r="34" spans="1:22" ht="13.5" customHeight="1" thickBot="1">
      <c r="A34" s="54"/>
      <c r="B34" s="208"/>
      <c r="C34" s="18"/>
      <c r="D34" s="14"/>
      <c r="E34" s="33"/>
      <c r="F34" s="33"/>
      <c r="G34" s="33"/>
      <c r="H34" s="33"/>
      <c r="I34" s="60"/>
      <c r="J34" s="230"/>
      <c r="K34" s="231"/>
      <c r="L34" s="232"/>
      <c r="M34" s="33"/>
      <c r="N34" s="33"/>
      <c r="O34" s="33"/>
      <c r="P34" s="21"/>
      <c r="Q34" s="33"/>
      <c r="R34" s="18"/>
      <c r="S34" s="18"/>
      <c r="T34" s="18"/>
      <c r="U34" s="3"/>
      <c r="V34" s="3"/>
    </row>
    <row r="35" spans="1:22" ht="12.75">
      <c r="A35" s="3"/>
      <c r="B35" s="18"/>
      <c r="C35" s="32">
        <v>2</v>
      </c>
      <c r="D35" s="207" t="str">
        <f>VLOOKUP(C35,'пр.взв.'!B7:D38,2,FALSE)</f>
        <v>Холопов Алексей Сергеевич</v>
      </c>
      <c r="E35" s="33"/>
      <c r="F35" s="33"/>
      <c r="G35" s="33"/>
      <c r="H35" s="33"/>
      <c r="I35" s="32"/>
      <c r="J35" s="34"/>
      <c r="K35" s="33"/>
      <c r="L35" s="33"/>
      <c r="M35" s="32">
        <v>9</v>
      </c>
      <c r="N35" s="201" t="str">
        <f>VLOOKUP(M35,'пр.взв.'!B7:D38,2,FALSE)</f>
        <v>Кондрашкин Алексей Сергеевич</v>
      </c>
      <c r="O35" s="202"/>
      <c r="P35" s="203"/>
      <c r="Q35" s="33"/>
      <c r="R35" s="18"/>
      <c r="S35" s="18"/>
      <c r="T35" s="18"/>
      <c r="U35" s="3"/>
      <c r="V35" s="3"/>
    </row>
    <row r="36" spans="2:22" ht="13.5" thickBot="1">
      <c r="B36" s="18"/>
      <c r="C36" s="18"/>
      <c r="D36" s="208"/>
      <c r="E36" s="33"/>
      <c r="F36" s="33"/>
      <c r="G36" s="33"/>
      <c r="H36" s="33"/>
      <c r="I36" s="33"/>
      <c r="J36" s="34"/>
      <c r="K36" s="33"/>
      <c r="L36" s="33"/>
      <c r="M36" s="33"/>
      <c r="N36" s="204"/>
      <c r="O36" s="205"/>
      <c r="P36" s="206"/>
      <c r="Q36" s="33"/>
      <c r="R36" s="18"/>
      <c r="S36" s="18"/>
      <c r="T36" s="18"/>
      <c r="U36" s="3"/>
      <c r="V36" s="3"/>
    </row>
    <row r="37" spans="1:22" ht="12.75">
      <c r="A37" s="16"/>
      <c r="B37" s="31"/>
      <c r="C37" s="31"/>
      <c r="D37" s="61"/>
      <c r="E37" s="36"/>
      <c r="F37" s="36"/>
      <c r="G37" s="36"/>
      <c r="H37" s="37"/>
      <c r="I37" s="37"/>
      <c r="J37" s="37"/>
      <c r="K37" s="36"/>
      <c r="L37" s="36"/>
      <c r="M37" s="36"/>
      <c r="N37" s="36"/>
      <c r="O37" s="36"/>
      <c r="P37" s="36"/>
      <c r="Q37" s="36"/>
      <c r="R37" s="31"/>
      <c r="S37" s="31"/>
      <c r="T37" s="31"/>
      <c r="U37" s="31"/>
      <c r="V37" s="31"/>
    </row>
    <row r="38" spans="1:22" ht="15.75">
      <c r="A38" s="200" t="str">
        <f>HYPERLINK('[1]реквизиты'!$A$6)</f>
        <v>Гл. судья, судья МК</v>
      </c>
      <c r="B38" s="200"/>
      <c r="C38" s="200"/>
      <c r="E38" s="42"/>
      <c r="F38" s="43"/>
      <c r="J38" s="44" t="str">
        <f>'[1]реквизиты'!$G$7</f>
        <v>Стахеев И.Р.</v>
      </c>
      <c r="K38" s="4"/>
      <c r="N38" s="38"/>
      <c r="O38" s="45" t="str">
        <f>'[1]реквизиты'!$G$8</f>
        <v>Гороховец</v>
      </c>
      <c r="P38" s="38"/>
      <c r="Q38" s="38"/>
      <c r="R38" s="3"/>
      <c r="S38" s="3"/>
      <c r="T38" s="3"/>
      <c r="U38" s="3"/>
      <c r="V38" s="3"/>
    </row>
    <row r="39" spans="1:17" ht="12.75">
      <c r="A39" s="17"/>
      <c r="B39" s="17"/>
      <c r="C39" s="17"/>
      <c r="D39" s="3"/>
      <c r="E39" s="38"/>
      <c r="F39" s="38"/>
      <c r="G39" s="38"/>
      <c r="H39" s="38"/>
      <c r="I39" s="38"/>
      <c r="J39" s="39"/>
      <c r="K39" s="39"/>
      <c r="L39" s="39"/>
      <c r="M39" s="39"/>
      <c r="N39" s="39"/>
      <c r="O39" s="39"/>
      <c r="P39" s="39"/>
      <c r="Q39" s="39"/>
    </row>
    <row r="40" spans="1:16" ht="15.75">
      <c r="A40" s="62" t="str">
        <f>HYPERLINK('[1]реквизиты'!$A$8)</f>
        <v>Гл. секретарь, судья МК</v>
      </c>
      <c r="B40" s="63"/>
      <c r="C40" s="64"/>
      <c r="D40" s="46"/>
      <c r="E40" s="46"/>
      <c r="F40" s="3"/>
      <c r="G40" s="3"/>
      <c r="H40" s="3"/>
      <c r="I40" s="3"/>
      <c r="J40" s="44" t="str">
        <f>HYPERLINK('[1]реквизиты'!$G$9)</f>
        <v>Доронкин Н.И.</v>
      </c>
      <c r="K40" s="38"/>
      <c r="L40" s="38"/>
      <c r="M40" s="38"/>
      <c r="O40" s="45" t="str">
        <f>'[1]реквизиты'!$G$10</f>
        <v>Владимир</v>
      </c>
      <c r="P40" s="39"/>
    </row>
    <row r="41" spans="4:20" ht="15">
      <c r="D41" s="43"/>
      <c r="E41" s="43"/>
      <c r="F41" s="43"/>
      <c r="G41" s="46"/>
      <c r="H41" s="46"/>
      <c r="I41" s="3"/>
      <c r="J41" s="3"/>
      <c r="K41" s="3"/>
      <c r="L41" s="3"/>
      <c r="M41" s="38"/>
      <c r="N41" s="38"/>
      <c r="O41" s="38"/>
      <c r="P41" s="38"/>
      <c r="Q41" s="3"/>
      <c r="R41" s="4"/>
      <c r="S41" s="39"/>
      <c r="T41" s="39"/>
    </row>
    <row r="42" spans="4:20" ht="15">
      <c r="D42" s="42"/>
      <c r="E42" s="42"/>
      <c r="F42" s="43"/>
      <c r="G42" s="46"/>
      <c r="H42" s="46"/>
      <c r="I42" s="3"/>
      <c r="J42" s="3"/>
      <c r="K42" s="3"/>
      <c r="L42" s="3"/>
      <c r="M42" s="38"/>
      <c r="N42" s="38"/>
      <c r="O42" s="38"/>
      <c r="P42" s="38"/>
      <c r="Q42" s="46"/>
      <c r="R42" s="4"/>
      <c r="S42" s="39"/>
      <c r="T42" s="39"/>
    </row>
    <row r="43" spans="10:20" ht="12.75">
      <c r="J43" s="3"/>
      <c r="K43" s="3"/>
      <c r="L43" s="3"/>
      <c r="M43" s="3"/>
      <c r="N43" s="3"/>
      <c r="O43" s="3"/>
      <c r="P43" s="3"/>
      <c r="Q43" s="3"/>
      <c r="S43" s="39"/>
      <c r="T43" s="39"/>
    </row>
    <row r="44" spans="2:18" ht="15">
      <c r="B44" s="25" t="e">
        <f>HYPERLINK('[1]реквизиты'!$A$22)</f>
        <v>#REF!</v>
      </c>
      <c r="C44" s="24"/>
      <c r="D44" s="42"/>
      <c r="E44" s="42"/>
      <c r="F44" s="42"/>
      <c r="G44" s="4"/>
      <c r="H44" s="4"/>
      <c r="M44" s="27" t="e">
        <f>HYPERLINK('[1]реквизиты'!$G$23)</f>
        <v>#REF!</v>
      </c>
      <c r="O44" s="39"/>
      <c r="P44" s="39"/>
      <c r="R44" s="4"/>
    </row>
    <row r="45" spans="5:17" ht="12.75"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55" ht="12.75">
      <c r="D55" s="3"/>
    </row>
    <row r="57" spans="5:9" ht="12.75">
      <c r="E57" s="3"/>
      <c r="F57" s="3"/>
      <c r="G57" s="3"/>
      <c r="H57" s="3"/>
      <c r="I57" s="3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A9:A10"/>
    <mergeCell ref="B9:B10"/>
    <mergeCell ref="C9:C10"/>
    <mergeCell ref="D19:D20"/>
    <mergeCell ref="T7:T8"/>
    <mergeCell ref="I8:M9"/>
    <mergeCell ref="R9:R10"/>
    <mergeCell ref="T9:T10"/>
    <mergeCell ref="S9:S10"/>
    <mergeCell ref="T11:T12"/>
    <mergeCell ref="S11:S12"/>
    <mergeCell ref="T13:T14"/>
    <mergeCell ref="S13:S14"/>
    <mergeCell ref="B21:B22"/>
    <mergeCell ref="C21:C22"/>
    <mergeCell ref="A17:A18"/>
    <mergeCell ref="B17:B18"/>
    <mergeCell ref="A13:A14"/>
    <mergeCell ref="B13:B14"/>
    <mergeCell ref="C13:C14"/>
    <mergeCell ref="C17:C18"/>
    <mergeCell ref="A19:A20"/>
    <mergeCell ref="B19:B20"/>
    <mergeCell ref="C19:C20"/>
    <mergeCell ref="D21:D22"/>
    <mergeCell ref="F14:G14"/>
    <mergeCell ref="D13:D14"/>
    <mergeCell ref="D15:D16"/>
    <mergeCell ref="D17:D18"/>
    <mergeCell ref="A21:A22"/>
    <mergeCell ref="U19:U20"/>
    <mergeCell ref="U21:U22"/>
    <mergeCell ref="R19:R20"/>
    <mergeCell ref="R21:R22"/>
    <mergeCell ref="U11:U12"/>
    <mergeCell ref="U13:U14"/>
    <mergeCell ref="U15:U16"/>
    <mergeCell ref="U17:U18"/>
    <mergeCell ref="R13:R14"/>
    <mergeCell ref="R11:R12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</mergeCells>
  <printOptions horizontalCentered="1" verticalCentered="1"/>
  <pageMargins left="0.26" right="0.39" top="0.2362204724409449" bottom="0" header="0.23" footer="0.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2012-12-07T10:48:47Z</cp:lastPrinted>
  <dcterms:created xsi:type="dcterms:W3CDTF">1996-10-08T23:32:33Z</dcterms:created>
  <dcterms:modified xsi:type="dcterms:W3CDTF">2012-12-12T05:09:23Z</dcterms:modified>
  <cp:category/>
  <cp:version/>
  <cp:contentType/>
  <cp:contentStatus/>
</cp:coreProperties>
</file>