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<sst xmlns="http://schemas.openxmlformats.org/spreadsheetml/2006/main" count="213" uniqueCount="89">
  <si>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</si>
  <si>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</si>
  <si>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</si>
  <si>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</si>
  <si>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</si>
  <si>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</si>
  <si>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</si>
  <si>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</si>
  <si>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</si>
  <si>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</si>
  <si>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</si>
  <si>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</si>
  <si>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</si>
  <si>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</si>
  <si>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</si>
  <si>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</si>
  <si>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</si>
  <si>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</si>
  <si>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</si>
  <si>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</si>
  <si>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</si>
  <si>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</si>
  <si>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</si>
  <si>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</si>
  <si>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</si>
  <si>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</si>
  <si>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</si>
  <si>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</si>
  <si>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</si>
  <si>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</si>
  <si>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</si>
  <si>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</si>
  <si>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</si>
  <si>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</si>
  <si>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</si>
  <si>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</si>
  <si>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</si>
  <si>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</si>
  <si>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</si>
  <si>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</si>
  <si>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</si>
  <si>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</si>
  <si>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</si>
  <si>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</si>
  <si>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</si>
  <si>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</si>
  <si>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</si>
  <si>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</si>
  <si>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</si>
  <si>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</si>
  <si>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</si>
  <si>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</si>
  <si>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</si>
  <si>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</si>
  <si>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</si>
  <si>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САМИЕВ Эльдар Магомедович</t>
  </si>
  <si>
    <t>10.04.96, КМС</t>
  </si>
  <si>
    <t>СКФО</t>
  </si>
  <si>
    <t>Р. Дагестан, Махачкала, ПР</t>
  </si>
  <si>
    <t>Булатов К.Х., Булатов Г.А.</t>
  </si>
  <si>
    <t>УЛАНБЕКОВ Тагир Раджабович</t>
  </si>
  <si>
    <t>07.08.91, МС</t>
  </si>
  <si>
    <t>ПФО</t>
  </si>
  <si>
    <t>Нижегородская, Д.</t>
  </si>
  <si>
    <t>Чугреев А.В., Фролов И.М.</t>
  </si>
  <si>
    <t>АГЛАРОВ Курбанали Шервонович</t>
  </si>
  <si>
    <t>04.06.92, КМС</t>
  </si>
  <si>
    <t>МАГОМЕДОВ Магомед Даудович</t>
  </si>
  <si>
    <t>03.10.90, КМС</t>
  </si>
  <si>
    <t>С-П</t>
  </si>
  <si>
    <t>С-Петербург, Д</t>
  </si>
  <si>
    <t>Коршунов А.И.</t>
  </si>
  <si>
    <t>ДИБИРОВ Магомед Магомедрасулович</t>
  </si>
  <si>
    <t>24.11.94, КМС</t>
  </si>
  <si>
    <t>Санкт-Петербург, Д.</t>
  </si>
  <si>
    <t>ГАМЗАЕВ Мухтар Сахратулаевич</t>
  </si>
  <si>
    <t>24.04.92, КМС</t>
  </si>
  <si>
    <t>Р.Дагестан, ПР.</t>
  </si>
  <si>
    <t xml:space="preserve">Гасанханов З.М., Гасанханов Р.З. </t>
  </si>
  <si>
    <t>СОКУРОВ Эдуард Амоядович</t>
  </si>
  <si>
    <t>24.08.86, КМС</t>
  </si>
  <si>
    <t>КБР, Нальчик, Д</t>
  </si>
  <si>
    <t>Хашукоев А., Кушхаунов З.</t>
  </si>
  <si>
    <t>в.к. 57  кг</t>
  </si>
  <si>
    <t>7 участников</t>
  </si>
  <si>
    <t>4:0</t>
  </si>
  <si>
    <t>3,5:0</t>
  </si>
  <si>
    <t>7</t>
  </si>
  <si>
    <t>3,5:0,5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</si>
</sst>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8" fillId="0" borderId="0" xfId="42" applyFont="1" applyAlignment="1" applyProtection="1">
      <alignment/>
      <protection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5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4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6" fillId="0" borderId="5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11" fillId="0" borderId="5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27" fillId="0" borderId="37" xfId="0" applyNumberFormat="1" applyFont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36" borderId="3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36" borderId="37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7" xfId="0" applyNumberFormat="1" applyFont="1" applyFill="1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7" fillId="0" borderId="37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left" vertical="center" wrapText="1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47" xfId="42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left" vertical="center" wrapText="1"/>
    </xf>
    <xf numFmtId="0" fontId="3" fillId="0" borderId="67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68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57" xfId="42" applyFont="1" applyBorder="1" applyAlignment="1" applyProtection="1">
      <alignment horizontal="center" vertical="center" wrapText="1"/>
      <protection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29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9" fillId="35" borderId="67" xfId="0" applyFont="1" applyFill="1" applyBorder="1" applyAlignment="1">
      <alignment horizontal="center" vertical="center"/>
    </xf>
    <xf numFmtId="0" fontId="19" fillId="35" borderId="69" xfId="0" applyFont="1" applyFill="1" applyBorder="1" applyAlignment="1">
      <alignment horizontal="center" vertical="center"/>
    </xf>
    <xf numFmtId="0" fontId="19" fillId="35" borderId="56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34" borderId="67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19" fillId="34" borderId="56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9" fillId="37" borderId="67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19" fillId="37" borderId="56" xfId="0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4" fillId="0" borderId="67" xfId="42" applyFont="1" applyBorder="1" applyAlignment="1" applyProtection="1">
      <alignment horizontal="center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0" fontId="64" fillId="0" borderId="72" xfId="42" applyFont="1" applyBorder="1" applyAlignment="1" applyProtection="1">
      <alignment horizontal="center" vertical="center" wrapText="1"/>
      <protection/>
    </xf>
    <xf numFmtId="0" fontId="64" fillId="0" borderId="73" xfId="42" applyFont="1" applyBorder="1" applyAlignment="1" applyProtection="1">
      <alignment horizontal="center" vertical="center" wrapText="1"/>
      <protection/>
    </xf>
    <xf numFmtId="0" fontId="64" fillId="0" borderId="56" xfId="42" applyFont="1" applyBorder="1" applyAlignment="1" applyProtection="1">
      <alignment horizontal="center" vertical="center" wrapText="1"/>
      <protection/>
    </xf>
    <xf numFmtId="0" fontId="64" fillId="0" borderId="57" xfId="42" applyFont="1" applyBorder="1" applyAlignment="1" applyProtection="1">
      <alignment horizontal="center" vertical="center" wrapText="1"/>
      <protection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64" fillId="0" borderId="47" xfId="42" applyFont="1" applyBorder="1" applyAlignment="1" applyProtection="1">
      <alignment horizontal="left" vertical="center" wrapText="1"/>
      <protection/>
    </xf>
    <xf numFmtId="0" fontId="64" fillId="0" borderId="5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4" fillId="0" borderId="47" xfId="42" applyFont="1" applyBorder="1" applyAlignment="1" applyProtection="1">
      <alignment horizontal="center" vertical="center" wrapText="1"/>
      <protection/>
    </xf>
    <xf numFmtId="0" fontId="64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left" vertical="center" wrapText="1"/>
      <protection/>
    </xf>
    <xf numFmtId="0" fontId="4" fillId="0" borderId="68" xfId="42" applyFont="1" applyBorder="1" applyAlignment="1" applyProtection="1">
      <alignment horizontal="left" vertical="center" wrapText="1"/>
      <protection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57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3" fillId="0" borderId="8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3" fillId="0" borderId="90" xfId="0" applyNumberFormat="1" applyFont="1" applyBorder="1" applyAlignment="1">
      <alignment horizontal="center" vertical="center" wrapText="1"/>
    </xf>
    <xf numFmtId="0" fontId="3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64" fillId="0" borderId="34" xfId="0" applyNumberFormat="1" applyFont="1" applyBorder="1" applyAlignment="1">
      <alignment horizontal="center" vertical="center" wrapText="1"/>
    </xf>
    <xf numFmtId="0" fontId="64" fillId="0" borderId="38" xfId="0" applyNumberFormat="1" applyFont="1" applyBorder="1" applyAlignment="1">
      <alignment horizontal="center" vertical="center" wrapText="1"/>
    </xf>
    <xf numFmtId="0" fontId="64" fillId="0" borderId="54" xfId="0" applyNumberFormat="1" applyFont="1" applyBorder="1" applyAlignment="1">
      <alignment horizontal="center" vertical="center" wrapText="1"/>
    </xf>
    <xf numFmtId="0" fontId="64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</v>
          </cell>
        </row>
        <row r="3">
          <cell r="A3" t="str">
            <v>10-13 октября 2014г.                             г.Нальчик</v>
          </cell>
        </row>
        <row r="7">
          <cell r="G7" t="str">
            <v>С.В.Сапожников</v>
          </cell>
        </row>
        <row r="8">
          <cell r="G8" t="str">
            <v>/г.Ярославль/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H35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10" t="s">
        <v>27</v>
      </c>
      <c r="B1" s="110"/>
      <c r="C1" s="110"/>
      <c r="D1" s="110"/>
      <c r="E1" s="110"/>
      <c r="F1" s="110"/>
      <c r="G1" s="110"/>
      <c r="H1" s="110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8" ht="22.5" customHeight="1" thickBot="1">
      <c r="A2" s="111" t="s">
        <v>24</v>
      </c>
      <c r="B2" s="112"/>
      <c r="C2" s="112"/>
      <c r="D2" s="112"/>
      <c r="E2" s="112"/>
      <c r="F2" s="112"/>
      <c r="G2" s="112"/>
      <c r="H2" s="112"/>
    </row>
    <row r="3" spans="1:8" ht="31.5" customHeight="1" thickBot="1">
      <c r="A3" s="115" t="str">
        <f>'пр.хода'!C3</f>
        <v>Кубок России по БОЕВОМУ САМБО </v>
      </c>
      <c r="B3" s="116"/>
      <c r="C3" s="116"/>
      <c r="D3" s="116"/>
      <c r="E3" s="116"/>
      <c r="F3" s="116"/>
      <c r="G3" s="116"/>
      <c r="H3" s="117"/>
    </row>
    <row r="4" spans="1:8" ht="21.75" customHeight="1">
      <c r="A4" s="128" t="str">
        <f>'пр.хода'!C4</f>
        <v>10-13 октября 2014г.                             г.Нальчик</v>
      </c>
      <c r="B4" s="128"/>
      <c r="C4" s="128"/>
      <c r="D4" s="128"/>
      <c r="E4" s="128"/>
      <c r="F4" s="128"/>
      <c r="G4" s="128"/>
      <c r="H4" s="128"/>
    </row>
    <row r="5" spans="4:6" ht="20.25" customHeight="1" thickBot="1">
      <c r="D5" s="129" t="str">
        <f>HYPERLINK('пр.взв.'!D4)</f>
        <v>в.к. 57  кг</v>
      </c>
      <c r="E5" s="129"/>
      <c r="F5" s="129"/>
    </row>
    <row r="6" spans="1:8" ht="12.75" customHeight="1">
      <c r="A6" s="130" t="s">
        <v>11</v>
      </c>
      <c r="B6" s="132" t="s">
        <v>5</v>
      </c>
      <c r="C6" s="134" t="s">
        <v>6</v>
      </c>
      <c r="D6" s="136" t="s">
        <v>7</v>
      </c>
      <c r="E6" s="138" t="s">
        <v>8</v>
      </c>
      <c r="F6" s="136"/>
      <c r="G6" s="123" t="s">
        <v>10</v>
      </c>
      <c r="H6" s="120" t="s">
        <v>9</v>
      </c>
    </row>
    <row r="7" spans="1:8" ht="13.5" thickBot="1">
      <c r="A7" s="131"/>
      <c r="B7" s="133"/>
      <c r="C7" s="135"/>
      <c r="D7" s="137"/>
      <c r="E7" s="139"/>
      <c r="F7" s="137"/>
      <c r="G7" s="124"/>
      <c r="H7" s="121"/>
    </row>
    <row r="8" spans="1:8" ht="15" customHeight="1">
      <c r="A8" s="140">
        <v>1</v>
      </c>
      <c r="B8" s="142">
        <f>'пр.хода'!H9</f>
        <v>6</v>
      </c>
      <c r="C8" s="144" t="str">
        <f>VLOOKUP(B8,'пр.взв.'!B7:H22,2,FALSE)</f>
        <v>ГАМЗАЕВ Мухтар Сахратулаевич</v>
      </c>
      <c r="D8" s="146" t="str">
        <f>VLOOKUP(B8,'пр.взв.'!B7:H22,3,FALSE)</f>
        <v>24.04.92, КМС</v>
      </c>
      <c r="E8" s="165" t="str">
        <f>VLOOKUP(B8,'пр.взв.'!B7:H22,4,FALSE)</f>
        <v>СКФО</v>
      </c>
      <c r="F8" s="125" t="str">
        <f>VLOOKUP(B8,'пр.взв.'!B7:H22,5,FALSE)</f>
        <v>Р.Дагестан, ПР.</v>
      </c>
      <c r="G8" s="374">
        <f>VLOOKUP(B8,'пр.взв.'!B7:H22,6,FALSE)</f>
        <v>0</v>
      </c>
      <c r="H8" s="122" t="str">
        <f>VLOOKUP(B8,'пр.взв.'!B7:H22,7,FALSE)</f>
        <v>Гасанханов З.М., Гасанханов Р.З. </v>
      </c>
    </row>
    <row r="9" spans="1:8" ht="15" customHeight="1">
      <c r="A9" s="141"/>
      <c r="B9" s="143"/>
      <c r="C9" s="145"/>
      <c r="D9" s="147"/>
      <c r="E9" s="163"/>
      <c r="F9" s="126"/>
      <c r="G9" s="375"/>
      <c r="H9" s="119"/>
    </row>
    <row r="10" spans="1:8" ht="15" customHeight="1">
      <c r="A10" s="141">
        <v>2</v>
      </c>
      <c r="B10" s="143">
        <f>'пр.хода'!H14</f>
        <v>5</v>
      </c>
      <c r="C10" s="148" t="str">
        <f>VLOOKUP(B10,'пр.взв.'!B7:H22,2,FALSE)</f>
        <v>ДИБИРОВ Магомед Магомедрасулович</v>
      </c>
      <c r="D10" s="149" t="str">
        <f>VLOOKUP(B10,'пр.взв.'!B7:H22,3,FALSE)</f>
        <v>24.11.94, КМС</v>
      </c>
      <c r="E10" s="162" t="str">
        <f>VLOOKUP(B10,'пр.взв.'!B1:H24,4,FALSE)</f>
        <v>С-П</v>
      </c>
      <c r="F10" s="126" t="str">
        <f>VLOOKUP(B10,'пр.взв.'!B7:H22,5,FALSE)</f>
        <v>Санкт-Петербург, Д.</v>
      </c>
      <c r="G10" s="376">
        <f>VLOOKUP(B10,'пр.взв.'!B7:H22,6,FALSE)</f>
        <v>0</v>
      </c>
      <c r="H10" s="118" t="str">
        <f>VLOOKUP(B10,'пр.взв.'!B7:H22,7,FALSE)</f>
        <v>Коршунов А.И.</v>
      </c>
    </row>
    <row r="11" spans="1:8" ht="15" customHeight="1">
      <c r="A11" s="141"/>
      <c r="B11" s="143"/>
      <c r="C11" s="145"/>
      <c r="D11" s="147"/>
      <c r="E11" s="163"/>
      <c r="F11" s="126"/>
      <c r="G11" s="375"/>
      <c r="H11" s="119"/>
    </row>
    <row r="12" spans="1:8" ht="15" customHeight="1">
      <c r="A12" s="141">
        <v>3</v>
      </c>
      <c r="B12" s="143">
        <f>'пр.хода'!E25</f>
        <v>7</v>
      </c>
      <c r="C12" s="148" t="str">
        <f>VLOOKUP(B12,'пр.взв.'!B7:H22,2,FALSE)</f>
        <v>СОКУРОВ Эдуард Амоядович</v>
      </c>
      <c r="D12" s="149" t="str">
        <f>VLOOKUP(B12,'пр.взв.'!B7:H22,3,FALSE)</f>
        <v>24.08.86, КМС</v>
      </c>
      <c r="E12" s="162" t="str">
        <f>VLOOKUP(B12,'пр.взв.'!B3:H26,4,FALSE)</f>
        <v>СКФО</v>
      </c>
      <c r="F12" s="126" t="str">
        <f>VLOOKUP(B12,'пр.взв.'!B7:H22,5,FALSE)</f>
        <v>КБР, Нальчик, Д</v>
      </c>
      <c r="G12" s="376">
        <f>VLOOKUP(B12,'пр.взв.'!B7:H22,6,FALSE)</f>
        <v>0</v>
      </c>
      <c r="H12" s="118" t="str">
        <f>VLOOKUP(B12,'пр.взв.'!B7:H22,7,FALSE)</f>
        <v>Хашукоев А., Кушхаунов З.</v>
      </c>
    </row>
    <row r="13" spans="1:8" ht="15" customHeight="1">
      <c r="A13" s="141"/>
      <c r="B13" s="143"/>
      <c r="C13" s="145"/>
      <c r="D13" s="147"/>
      <c r="E13" s="163"/>
      <c r="F13" s="126"/>
      <c r="G13" s="375"/>
      <c r="H13" s="119"/>
    </row>
    <row r="14" spans="1:8" ht="15" customHeight="1">
      <c r="A14" s="141">
        <v>3</v>
      </c>
      <c r="B14" s="143">
        <f>'пр.хода'!Q25</f>
        <v>2</v>
      </c>
      <c r="C14" s="148" t="str">
        <f>VLOOKUP(B14,'пр.взв.'!B7:H22,2,FALSE)</f>
        <v>УЛАНБЕКОВ Тагир Раджабович</v>
      </c>
      <c r="D14" s="149" t="str">
        <f>VLOOKUP(B14,'пр.взв.'!B7:H22,3,FALSE)</f>
        <v>07.08.91, МС</v>
      </c>
      <c r="E14" s="162" t="str">
        <f>VLOOKUP(B14,'пр.взв.'!B1:H28,4,FALSE)</f>
        <v>ПФО</v>
      </c>
      <c r="F14" s="126" t="str">
        <f>VLOOKUP(B14,'пр.взв.'!B1:H24,5,FALSE)</f>
        <v>Нижегородская, Д.</v>
      </c>
      <c r="G14" s="376">
        <f>VLOOKUP(B14,'пр.взв.'!B7:H22,6,FALSE)</f>
        <v>0</v>
      </c>
      <c r="H14" s="118" t="str">
        <f>VLOOKUP(B14,'пр.взв.'!B7:H22,7,FALSE)</f>
        <v>Чугреев А.В., Фролов И.М.</v>
      </c>
    </row>
    <row r="15" spans="1:8" ht="15" customHeight="1">
      <c r="A15" s="141"/>
      <c r="B15" s="143"/>
      <c r="C15" s="145"/>
      <c r="D15" s="147"/>
      <c r="E15" s="163"/>
      <c r="F15" s="126"/>
      <c r="G15" s="375"/>
      <c r="H15" s="119"/>
    </row>
    <row r="16" spans="1:8" ht="15" customHeight="1">
      <c r="A16" s="141">
        <v>5</v>
      </c>
      <c r="B16" s="143">
        <v>4</v>
      </c>
      <c r="C16" s="148" t="str">
        <f>VLOOKUP(B16,'пр.взв.'!B7:H30,2,FALSE)</f>
        <v>МАГОМЕДОВ Магомед Даудович</v>
      </c>
      <c r="D16" s="149" t="str">
        <f>VLOOKUP(B16,'пр.взв.'!B7:H22,3,FALSE)</f>
        <v>03.10.90, КМС</v>
      </c>
      <c r="E16" s="162" t="str">
        <f>VLOOKUP(B16,'пр.взв.'!B1:H30,4,FALSE)</f>
        <v>С-П</v>
      </c>
      <c r="F16" s="126" t="str">
        <f>VLOOKUP(B16,'пр.взв.'!B3:H26,5,FALSE)</f>
        <v>С-Петербург, Д</v>
      </c>
      <c r="G16" s="376">
        <f>VLOOKUP(B16,'пр.взв.'!B7:H22,6,FALSE)</f>
        <v>0</v>
      </c>
      <c r="H16" s="118" t="str">
        <f>VLOOKUP(B16,'пр.взв.'!B7:H22,7,FALSE)</f>
        <v>Коршунов А.И.</v>
      </c>
    </row>
    <row r="17" spans="1:8" ht="15" customHeight="1">
      <c r="A17" s="141"/>
      <c r="B17" s="143"/>
      <c r="C17" s="145"/>
      <c r="D17" s="147"/>
      <c r="E17" s="163"/>
      <c r="F17" s="126"/>
      <c r="G17" s="375"/>
      <c r="H17" s="119"/>
    </row>
    <row r="18" spans="1:8" ht="15" customHeight="1">
      <c r="A18" s="141">
        <v>5</v>
      </c>
      <c r="B18" s="143">
        <v>3</v>
      </c>
      <c r="C18" s="148" t="str">
        <f>VLOOKUP(B18,'пр.взв.'!B7:H22,2,FALSE)</f>
        <v>АГЛАРОВ Курбанали Шервонович</v>
      </c>
      <c r="D18" s="149" t="str">
        <f>VLOOKUP(B18,'пр.взв.'!B7:H22,3,FALSE)</f>
        <v>04.06.92, КМС</v>
      </c>
      <c r="E18" s="162" t="str">
        <f>VLOOKUP(B18,'пр.взв.'!B1:H32,4,FALSE)</f>
        <v>СКФО</v>
      </c>
      <c r="F18" s="126" t="str">
        <f>VLOOKUP(B18,'пр.взв.'!B7:H22,5,FALSE)</f>
        <v>Р. Дагестан, Махачкала, ПР</v>
      </c>
      <c r="G18" s="376">
        <f>VLOOKUP(B18,'пр.взв.'!B7:H22,6,FALSE)</f>
        <v>0</v>
      </c>
      <c r="H18" s="118" t="str">
        <f>VLOOKUP(B18,'пр.взв.'!B7:H22,7,FALSE)</f>
        <v>Булатов К.Х., Булатов Г.А.</v>
      </c>
    </row>
    <row r="19" spans="1:8" ht="15" customHeight="1">
      <c r="A19" s="141"/>
      <c r="B19" s="143"/>
      <c r="C19" s="145"/>
      <c r="D19" s="147"/>
      <c r="E19" s="163"/>
      <c r="F19" s="126"/>
      <c r="G19" s="375"/>
      <c r="H19" s="119"/>
    </row>
    <row r="20" spans="1:8" ht="15" customHeight="1">
      <c r="A20" s="157" t="s">
        <v>87</v>
      </c>
      <c r="B20" s="143">
        <v>1</v>
      </c>
      <c r="C20" s="148" t="str">
        <f>VLOOKUP(B20,'пр.взв.'!B7:H22,2,FALSE)</f>
        <v>САМИЕВ Эльдар Магомедович</v>
      </c>
      <c r="D20" s="149" t="str">
        <f>VLOOKUP(B20,'пр.взв.'!B7:H22,3,FALSE)</f>
        <v>10.04.96, КМС</v>
      </c>
      <c r="E20" s="162" t="str">
        <f>VLOOKUP(B20,'пр.взв.'!B1:H34,4,FALSE)</f>
        <v>СКФО</v>
      </c>
      <c r="F20" s="126" t="str">
        <f>VLOOKUP(B20,'пр.взв.'!B7:H22,5,FALSE)</f>
        <v>Р. Дагестан, Махачкала, ПР</v>
      </c>
      <c r="G20" s="376">
        <f>VLOOKUP(B20,'пр.взв.'!B7:H22,6,FALSE)</f>
        <v>0</v>
      </c>
      <c r="H20" s="118" t="str">
        <f>VLOOKUP(B20,'пр.взв.'!B7:H22,7,FALSE)</f>
        <v>Булатов К.Х., Булатов Г.А.</v>
      </c>
    </row>
    <row r="21" spans="1:8" ht="15" customHeight="1" thickBot="1">
      <c r="A21" s="158"/>
      <c r="B21" s="159"/>
      <c r="C21" s="154"/>
      <c r="D21" s="156"/>
      <c r="E21" s="164"/>
      <c r="F21" s="150"/>
      <c r="G21" s="377"/>
      <c r="H21" s="114"/>
    </row>
    <row r="22" spans="1:8" ht="12.75" customHeight="1" hidden="1">
      <c r="A22" s="160" t="s">
        <v>49</v>
      </c>
      <c r="B22" s="161"/>
      <c r="C22" s="153" t="e">
        <f>VLOOKUP(B22,'пр.взв.'!B7:H22,2,FALSE)</f>
        <v>#N/A</v>
      </c>
      <c r="D22" s="155" t="e">
        <f>VLOOKUP(B22,'пр.взв.'!B7:H22,3,FALSE)</f>
        <v>#N/A</v>
      </c>
      <c r="E22" s="163" t="e">
        <f>VLOOKUP(B22,'пр.взв.'!B2:H36,4,FALSE)</f>
        <v>#N/A</v>
      </c>
      <c r="F22" s="127" t="e">
        <f>VLOOKUP(B22,'пр.взв.'!B7:H22,5,FALSE)</f>
        <v>#N/A</v>
      </c>
      <c r="G22" s="152" t="e">
        <f>VLOOKUP(B22,'пр.взв.'!B7:H22,6,FALSE)</f>
        <v>#N/A</v>
      </c>
      <c r="H22" s="113" t="e">
        <f>VLOOKUP(B22,'пр.взв.'!B7:H22,7,FALSE)</f>
        <v>#N/A</v>
      </c>
    </row>
    <row r="23" spans="1:8" ht="13.5" hidden="1" thickBot="1">
      <c r="A23" s="158"/>
      <c r="B23" s="159"/>
      <c r="C23" s="154"/>
      <c r="D23" s="156"/>
      <c r="E23" s="164"/>
      <c r="F23" s="150"/>
      <c r="G23" s="151"/>
      <c r="H23" s="114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4"/>
      <c r="B30" s="54"/>
      <c r="C30" s="54"/>
      <c r="D30" s="6"/>
      <c r="E30" s="6"/>
      <c r="F30" s="6"/>
      <c r="G30" s="6"/>
      <c r="H30" s="6"/>
    </row>
    <row r="31" spans="1:11" ht="15">
      <c r="A31" s="52" t="str">
        <f>HYPERLINK('[1]реквизиты'!$A$6)</f>
        <v>Гл. судья, судья МК</v>
      </c>
      <c r="B31" s="54"/>
      <c r="C31" s="55"/>
      <c r="D31" s="51"/>
      <c r="E31" s="51"/>
      <c r="F31" s="51"/>
      <c r="G31" s="53" t="str">
        <f>'[2]реквизиты'!$G$7</f>
        <v>С.В.Сапожников</v>
      </c>
      <c r="I31" s="6"/>
      <c r="J31" s="3"/>
      <c r="K31" s="3"/>
    </row>
    <row r="32" spans="1:12" ht="15">
      <c r="A32" s="54"/>
      <c r="B32" s="54"/>
      <c r="C32" s="55"/>
      <c r="D32" s="51"/>
      <c r="E32" s="51"/>
      <c r="F32" s="51"/>
      <c r="G32" s="5" t="str">
        <f>'[2]реквизиты'!$G$8</f>
        <v>/г.Ярославль/</v>
      </c>
      <c r="I32" s="6"/>
      <c r="J32" s="3"/>
      <c r="K32" s="3"/>
      <c r="L32" s="3"/>
    </row>
    <row r="33" spans="1:12" ht="15">
      <c r="A33" s="54"/>
      <c r="B33" s="54"/>
      <c r="C33" s="55"/>
      <c r="D33" s="51"/>
      <c r="E33" s="51"/>
      <c r="F33" s="51"/>
      <c r="G33" s="6"/>
      <c r="I33" s="6"/>
      <c r="J33" s="3"/>
      <c r="K33" s="3"/>
      <c r="L33" s="3"/>
    </row>
    <row r="34" spans="1:11" ht="15">
      <c r="A34" s="52" t="str">
        <f>HYPERLINK('[1]реквизиты'!$A$8)</f>
        <v>Гл. секретарь, судья МК</v>
      </c>
      <c r="B34" s="54"/>
      <c r="C34" s="55"/>
      <c r="D34" s="51"/>
      <c r="E34" s="51"/>
      <c r="F34" s="51"/>
      <c r="G34" s="53" t="str">
        <f>'[2]реквизиты'!$G$9</f>
        <v>С.М.Трескин</v>
      </c>
      <c r="I34" s="6"/>
      <c r="J34" s="14"/>
      <c r="K34" s="14"/>
    </row>
    <row r="35" spans="1:8" ht="15">
      <c r="A35" s="54"/>
      <c r="B35" s="54"/>
      <c r="C35" s="54"/>
      <c r="D35" s="51"/>
      <c r="E35" s="51"/>
      <c r="F35" s="51"/>
      <c r="G35" s="5" t="str">
        <f>'[2]реквизиты'!$G$10</f>
        <v>/г.Бийск/</v>
      </c>
      <c r="H35" s="6"/>
    </row>
    <row r="36" spans="1:8" ht="12.75">
      <c r="A36" s="6"/>
      <c r="B36" s="6"/>
      <c r="C36" s="6"/>
      <c r="D36" s="51"/>
      <c r="E36" s="51"/>
      <c r="F36" s="51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5">
      <selection activeCell="I40" sqref="A28:I40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87" t="str">
        <f>'пр.хода'!C3</f>
        <v>Кубок России по БОЕВОМУ САМБО </v>
      </c>
      <c r="B1" s="188"/>
      <c r="C1" s="188"/>
      <c r="D1" s="188"/>
      <c r="E1" s="188"/>
      <c r="F1" s="188"/>
      <c r="G1" s="188"/>
      <c r="H1" s="188"/>
      <c r="I1" s="188"/>
    </row>
    <row r="2" spans="4:6" ht="27.75" customHeight="1">
      <c r="D2" s="48"/>
      <c r="E2" s="48"/>
      <c r="F2" s="59" t="str">
        <f>HYPERLINK('пр.взв.'!D4)</f>
        <v>в.к. 57  кг</v>
      </c>
    </row>
    <row r="3" ht="12.75">
      <c r="C3" s="12" t="s">
        <v>22</v>
      </c>
    </row>
    <row r="4" ht="12.75">
      <c r="C4" s="46" t="s">
        <v>12</v>
      </c>
    </row>
    <row r="5" spans="1:9" ht="12.75">
      <c r="A5" s="166" t="s">
        <v>13</v>
      </c>
      <c r="B5" s="166" t="s">
        <v>5</v>
      </c>
      <c r="C5" s="179" t="s">
        <v>6</v>
      </c>
      <c r="D5" s="166" t="s">
        <v>14</v>
      </c>
      <c r="E5" s="168" t="s">
        <v>15</v>
      </c>
      <c r="F5" s="169"/>
      <c r="G5" s="166" t="s">
        <v>16</v>
      </c>
      <c r="H5" s="166" t="s">
        <v>17</v>
      </c>
      <c r="I5" s="166" t="s">
        <v>18</v>
      </c>
    </row>
    <row r="6" spans="1:9" ht="12.75">
      <c r="A6" s="167"/>
      <c r="B6" s="167"/>
      <c r="C6" s="167"/>
      <c r="D6" s="167"/>
      <c r="E6" s="170"/>
      <c r="F6" s="171"/>
      <c r="G6" s="167"/>
      <c r="H6" s="167"/>
      <c r="I6" s="167"/>
    </row>
    <row r="7" spans="1:9" ht="12.75">
      <c r="A7" s="181"/>
      <c r="B7" s="182">
        <f>'пр.хода'!C22</f>
        <v>7</v>
      </c>
      <c r="C7" s="175" t="str">
        <f>VLOOKUP(B7,'пр.взв.'!B7:D22,2,FALSE)</f>
        <v>СОКУРОВ Эдуард Амоядович</v>
      </c>
      <c r="D7" s="175" t="str">
        <f>VLOOKUP(B7,'пр.взв.'!B7:F22,3,FALSE)</f>
        <v>24.08.86, КМС</v>
      </c>
      <c r="E7" s="162" t="str">
        <f>VLOOKUP(B7,'пр.взв.'!B7:F22,4,FALSE)</f>
        <v>СКФО</v>
      </c>
      <c r="F7" s="175" t="str">
        <f>VLOOKUP(B7,'пр.взв.'!B7:G22,5,FALSE)</f>
        <v>КБР, Нальчик, Д</v>
      </c>
      <c r="G7" s="178"/>
      <c r="H7" s="180"/>
      <c r="I7" s="166"/>
    </row>
    <row r="8" spans="1:9" ht="12.75">
      <c r="A8" s="181"/>
      <c r="B8" s="166"/>
      <c r="C8" s="177"/>
      <c r="D8" s="177"/>
      <c r="E8" s="163"/>
      <c r="F8" s="176"/>
      <c r="G8" s="178"/>
      <c r="H8" s="180"/>
      <c r="I8" s="166"/>
    </row>
    <row r="9" spans="1:9" ht="12.75">
      <c r="A9" s="183"/>
      <c r="B9" s="182">
        <f>'пр.хода'!B27</f>
        <v>4</v>
      </c>
      <c r="C9" s="175" t="str">
        <f>VLOOKUP(B9,'пр.взв.'!B7:D24,2,FALSE)</f>
        <v>МАГОМЕДОВ Магомед Даудович</v>
      </c>
      <c r="D9" s="175" t="str">
        <f>VLOOKUP(B9,'пр.взв.'!B7:F24,3,FALSE)</f>
        <v>03.10.90, КМС</v>
      </c>
      <c r="E9" s="162" t="str">
        <f>VLOOKUP(B9,'пр.взв.'!B9:F24,4,FALSE)</f>
        <v>С-П</v>
      </c>
      <c r="F9" s="175" t="str">
        <f>VLOOKUP(B9,'пр.взв.'!B7:G24,5,FALSE)</f>
        <v>С-Петербург, Д</v>
      </c>
      <c r="G9" s="178"/>
      <c r="H9" s="166"/>
      <c r="I9" s="166"/>
    </row>
    <row r="10" spans="1:9" ht="12.75">
      <c r="A10" s="183"/>
      <c r="B10" s="166"/>
      <c r="C10" s="177"/>
      <c r="D10" s="177"/>
      <c r="E10" s="172"/>
      <c r="F10" s="177"/>
      <c r="G10" s="178"/>
      <c r="H10" s="166"/>
      <c r="I10" s="166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7"/>
      <c r="D12" s="47"/>
      <c r="E12" s="47"/>
      <c r="F12" s="47"/>
      <c r="G12" s="47"/>
      <c r="H12" s="47"/>
      <c r="I12" s="47"/>
    </row>
    <row r="13" spans="2:9" ht="19.5" customHeight="1">
      <c r="B13" s="10" t="s">
        <v>1</v>
      </c>
      <c r="C13" s="47"/>
      <c r="D13" s="47"/>
      <c r="E13" s="47"/>
      <c r="F13" s="47"/>
      <c r="G13" s="47"/>
      <c r="H13" s="47"/>
      <c r="I13" s="47"/>
    </row>
    <row r="14" ht="19.5" customHeight="1"/>
    <row r="15" ht="19.5" customHeight="1">
      <c r="C15" s="12" t="s">
        <v>22</v>
      </c>
    </row>
    <row r="16" spans="3:6" ht="24" customHeight="1">
      <c r="C16" s="46" t="s">
        <v>21</v>
      </c>
      <c r="F16" s="59" t="str">
        <f>HYPERLINK('пр.взв.'!D4)</f>
        <v>в.к. 57  кг</v>
      </c>
    </row>
    <row r="17" spans="1:9" ht="12.75">
      <c r="A17" s="166" t="s">
        <v>13</v>
      </c>
      <c r="B17" s="166" t="s">
        <v>5</v>
      </c>
      <c r="C17" s="179" t="s">
        <v>6</v>
      </c>
      <c r="D17" s="166" t="s">
        <v>14</v>
      </c>
      <c r="E17" s="168" t="s">
        <v>15</v>
      </c>
      <c r="F17" s="169"/>
      <c r="G17" s="166" t="s">
        <v>16</v>
      </c>
      <c r="H17" s="166" t="s">
        <v>17</v>
      </c>
      <c r="I17" s="166" t="s">
        <v>18</v>
      </c>
    </row>
    <row r="18" spans="1:9" ht="12.75">
      <c r="A18" s="167"/>
      <c r="B18" s="167"/>
      <c r="C18" s="167"/>
      <c r="D18" s="167"/>
      <c r="E18" s="170"/>
      <c r="F18" s="171"/>
      <c r="G18" s="167"/>
      <c r="H18" s="167"/>
      <c r="I18" s="167"/>
    </row>
    <row r="19" spans="1:9" ht="12.75" customHeight="1">
      <c r="A19" s="181"/>
      <c r="B19" s="185">
        <f>'пр.хода'!R22</f>
        <v>2</v>
      </c>
      <c r="C19" s="186" t="str">
        <f>VLOOKUP(B19,'пр.взв.'!B7:F22,2,FALSE)</f>
        <v>УЛАНБЕКОВ Тагир Раджабович</v>
      </c>
      <c r="D19" s="186" t="str">
        <f>VLOOKUP(B19,'пр.взв.'!B7:G22,3,FALSE)</f>
        <v>07.08.91, МС</v>
      </c>
      <c r="E19" s="162" t="str">
        <f>VLOOKUP(B19,'пр.взв.'!B1:F34,4,FALSE)</f>
        <v>ПФО</v>
      </c>
      <c r="F19" s="175" t="str">
        <f>VLOOKUP(B19,'пр.взв.'!B7:H22,5,FALSE)</f>
        <v>Нижегородская, Д.</v>
      </c>
      <c r="G19" s="184"/>
      <c r="H19" s="180"/>
      <c r="I19" s="166"/>
    </row>
    <row r="20" spans="1:9" ht="12.75">
      <c r="A20" s="181"/>
      <c r="B20" s="166"/>
      <c r="C20" s="186"/>
      <c r="D20" s="186"/>
      <c r="E20" s="163"/>
      <c r="F20" s="176"/>
      <c r="G20" s="184"/>
      <c r="H20" s="180"/>
      <c r="I20" s="166"/>
    </row>
    <row r="21" spans="1:9" ht="12.75" customHeight="1">
      <c r="A21" s="183"/>
      <c r="B21" s="182">
        <f>'пр.хода'!S27</f>
        <v>3</v>
      </c>
      <c r="C21" s="186" t="str">
        <f>VLOOKUP(B21,'пр.взв.'!B7:F24,2,FALSE)</f>
        <v>АГЛАРОВ Курбанали Шервонович</v>
      </c>
      <c r="D21" s="186" t="str">
        <f>VLOOKUP(B21,'пр.взв.'!B7:G24,3,FALSE)</f>
        <v>04.06.92, КМС</v>
      </c>
      <c r="E21" s="162" t="str">
        <f>VLOOKUP(B21,'пр.взв.'!B2:F36,4,FALSE)</f>
        <v>СКФО</v>
      </c>
      <c r="F21" s="175" t="str">
        <f>VLOOKUP(B21,'пр.взв.'!B7:H24,5,FALSE)</f>
        <v>Р. Дагестан, Махачкала, ПР</v>
      </c>
      <c r="G21" s="184"/>
      <c r="H21" s="166"/>
      <c r="I21" s="166"/>
    </row>
    <row r="22" spans="1:9" ht="12.75">
      <c r="A22" s="183"/>
      <c r="B22" s="166"/>
      <c r="C22" s="186"/>
      <c r="D22" s="186"/>
      <c r="E22" s="172"/>
      <c r="F22" s="177"/>
      <c r="G22" s="184"/>
      <c r="H22" s="166"/>
      <c r="I22" s="166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7"/>
      <c r="D24" s="47"/>
      <c r="E24" s="47"/>
      <c r="F24" s="47"/>
      <c r="G24" s="47"/>
      <c r="H24" s="47"/>
      <c r="I24" s="47"/>
      <c r="J24" s="3"/>
    </row>
    <row r="25" spans="2:10" ht="19.5" customHeight="1">
      <c r="B25" s="10" t="s">
        <v>1</v>
      </c>
      <c r="C25" s="47"/>
      <c r="D25" s="47"/>
      <c r="E25" s="47"/>
      <c r="F25" s="47"/>
      <c r="G25" s="47"/>
      <c r="H25" s="47"/>
      <c r="I25" s="47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49" t="s">
        <v>19</v>
      </c>
      <c r="F29" s="59" t="str">
        <f>HYPERLINK('пр.взв.'!D4)</f>
        <v>в.к. 57  кг</v>
      </c>
    </row>
    <row r="30" spans="1:9" ht="12.75">
      <c r="A30" s="166" t="s">
        <v>13</v>
      </c>
      <c r="B30" s="166" t="s">
        <v>5</v>
      </c>
      <c r="C30" s="179" t="s">
        <v>6</v>
      </c>
      <c r="D30" s="166" t="s">
        <v>14</v>
      </c>
      <c r="E30" s="168" t="s">
        <v>15</v>
      </c>
      <c r="F30" s="169"/>
      <c r="G30" s="166" t="s">
        <v>16</v>
      </c>
      <c r="H30" s="166" t="s">
        <v>17</v>
      </c>
      <c r="I30" s="166" t="s">
        <v>18</v>
      </c>
    </row>
    <row r="31" spans="1:9" ht="12.75">
      <c r="A31" s="167"/>
      <c r="B31" s="167"/>
      <c r="C31" s="167"/>
      <c r="D31" s="167"/>
      <c r="E31" s="173"/>
      <c r="F31" s="174"/>
      <c r="G31" s="167"/>
      <c r="H31" s="167"/>
      <c r="I31" s="167"/>
    </row>
    <row r="32" spans="1:9" ht="12.75" customHeight="1">
      <c r="A32" s="181"/>
      <c r="B32" s="185">
        <f>'пр.хода'!G11</f>
        <v>5</v>
      </c>
      <c r="C32" s="186" t="str">
        <f>VLOOKUP(B32,'пр.взв.'!B7:F35,2,FALSE)</f>
        <v>ДИБИРОВ Магомед Магомедрасулович</v>
      </c>
      <c r="D32" s="186" t="str">
        <f>VLOOKUP(B32,'пр.взв.'!B7:G35,3,FALSE)</f>
        <v>24.11.94, КМС</v>
      </c>
      <c r="E32" s="162" t="str">
        <f>VLOOKUP(B32,'пр.взв.'!B2:F47,4,FALSE)</f>
        <v>С-П</v>
      </c>
      <c r="F32" s="175" t="str">
        <f>VLOOKUP(B32,'пр.взв.'!B7:H35,5,FALSE)</f>
        <v>Санкт-Петербург, Д.</v>
      </c>
      <c r="G32" s="184"/>
      <c r="H32" s="180"/>
      <c r="I32" s="166"/>
    </row>
    <row r="33" spans="1:9" ht="12.75">
      <c r="A33" s="181"/>
      <c r="B33" s="166"/>
      <c r="C33" s="186"/>
      <c r="D33" s="186"/>
      <c r="E33" s="163"/>
      <c r="F33" s="176"/>
      <c r="G33" s="184"/>
      <c r="H33" s="180"/>
      <c r="I33" s="166"/>
    </row>
    <row r="34" spans="1:9" ht="12.75" customHeight="1">
      <c r="A34" s="183"/>
      <c r="B34" s="185">
        <f>'пр.хода'!O11</f>
        <v>6</v>
      </c>
      <c r="C34" s="186" t="str">
        <f>VLOOKUP(B34,'пр.взв.'!B7:F37,2,FALSE)</f>
        <v>ГАМЗАЕВ Мухтар Сахратулаевич</v>
      </c>
      <c r="D34" s="186" t="str">
        <f>VLOOKUP(B34,'пр.взв.'!B7:G37,3,FALSE)</f>
        <v>24.04.92, КМС</v>
      </c>
      <c r="E34" s="162" t="str">
        <f>VLOOKUP(B34,'пр.взв.'!B3:F49,4,FALSE)</f>
        <v>СКФО</v>
      </c>
      <c r="F34" s="175" t="str">
        <f>VLOOKUP(B34,'пр.взв.'!B7:H37,5,FALSE)</f>
        <v>Р.Дагестан, ПР.</v>
      </c>
      <c r="G34" s="184"/>
      <c r="H34" s="166"/>
      <c r="I34" s="166"/>
    </row>
    <row r="35" spans="1:9" ht="12.75">
      <c r="A35" s="183"/>
      <c r="B35" s="166"/>
      <c r="C35" s="186"/>
      <c r="D35" s="186"/>
      <c r="E35" s="172"/>
      <c r="F35" s="177"/>
      <c r="G35" s="184"/>
      <c r="H35" s="166"/>
      <c r="I35" s="166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7"/>
      <c r="D37" s="47"/>
      <c r="E37" s="47"/>
      <c r="F37" s="47"/>
      <c r="G37" s="47"/>
      <c r="H37" s="47"/>
      <c r="I37" s="47"/>
    </row>
    <row r="38" spans="2:9" ht="19.5" customHeight="1">
      <c r="B38" s="10" t="s">
        <v>1</v>
      </c>
      <c r="C38" s="47"/>
      <c r="D38" s="47"/>
      <c r="E38" s="47"/>
      <c r="F38" s="47"/>
      <c r="G38" s="47"/>
      <c r="H38" s="47"/>
      <c r="I38" s="47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0"/>
      <c r="H42" s="18"/>
    </row>
    <row r="43" spans="1:8" ht="19.5" customHeight="1">
      <c r="A43" s="11"/>
      <c r="B43" s="11"/>
      <c r="C43" s="11"/>
      <c r="D43" s="11"/>
      <c r="E43" s="11"/>
      <c r="F43" s="3"/>
      <c r="G43" s="85"/>
      <c r="H43" s="3"/>
    </row>
    <row r="44" spans="1:8" ht="19.5" customHeight="1">
      <c r="A44" s="17"/>
      <c r="C44" s="11"/>
      <c r="D44" s="11"/>
      <c r="E44" s="11"/>
      <c r="F44" s="17"/>
      <c r="G44" s="50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11" t="s">
        <v>23</v>
      </c>
      <c r="B1" s="112"/>
      <c r="C1" s="112"/>
      <c r="D1" s="112"/>
      <c r="E1" s="112"/>
      <c r="F1" s="112"/>
      <c r="G1" s="112"/>
      <c r="H1" s="112"/>
    </row>
    <row r="2" spans="1:8" ht="33.75" customHeight="1" thickBot="1">
      <c r="A2" s="187" t="str">
        <f>'пр.хода'!C3</f>
        <v>Кубок России по БОЕВОМУ САМБО </v>
      </c>
      <c r="B2" s="191"/>
      <c r="C2" s="191"/>
      <c r="D2" s="191"/>
      <c r="E2" s="191"/>
      <c r="F2" s="191"/>
      <c r="G2" s="191"/>
      <c r="H2" s="192"/>
    </row>
    <row r="3" spans="1:12" ht="17.25" customHeight="1">
      <c r="A3" s="128" t="str">
        <f>'пр.хода'!C4</f>
        <v>10-13 октября 2014г.                             г.Нальчик</v>
      </c>
      <c r="B3" s="128"/>
      <c r="C3" s="128"/>
      <c r="D3" s="128"/>
      <c r="E3" s="128"/>
      <c r="F3" s="128"/>
      <c r="G3" s="128"/>
      <c r="H3" s="128"/>
      <c r="I3" s="13"/>
      <c r="J3" s="13"/>
      <c r="K3" s="13"/>
      <c r="L3" s="14"/>
    </row>
    <row r="4" spans="4:11" ht="19.5" customHeight="1">
      <c r="D4" s="205" t="s">
        <v>83</v>
      </c>
      <c r="E4" s="205"/>
      <c r="F4" s="205"/>
      <c r="I4" s="15"/>
      <c r="J4" s="15"/>
      <c r="K4" s="15"/>
    </row>
    <row r="5" spans="1:8" ht="12.75" customHeight="1">
      <c r="A5" s="167" t="s">
        <v>4</v>
      </c>
      <c r="B5" s="212" t="s">
        <v>5</v>
      </c>
      <c r="C5" s="167" t="s">
        <v>6</v>
      </c>
      <c r="D5" s="167" t="s">
        <v>7</v>
      </c>
      <c r="E5" s="194" t="s">
        <v>8</v>
      </c>
      <c r="F5" s="149"/>
      <c r="G5" s="167" t="s">
        <v>10</v>
      </c>
      <c r="H5" s="167" t="s">
        <v>9</v>
      </c>
    </row>
    <row r="6" spans="1:8" ht="12.75">
      <c r="A6" s="179"/>
      <c r="B6" s="213"/>
      <c r="C6" s="179"/>
      <c r="D6" s="179"/>
      <c r="E6" s="195"/>
      <c r="F6" s="147"/>
      <c r="G6" s="179"/>
      <c r="H6" s="179"/>
    </row>
    <row r="7" spans="1:8" ht="12.75" customHeight="1">
      <c r="A7" s="166">
        <v>1</v>
      </c>
      <c r="B7" s="204">
        <v>1</v>
      </c>
      <c r="C7" s="196" t="s">
        <v>55</v>
      </c>
      <c r="D7" s="126" t="s">
        <v>56</v>
      </c>
      <c r="E7" s="126" t="s">
        <v>57</v>
      </c>
      <c r="F7" s="126" t="s">
        <v>58</v>
      </c>
      <c r="G7" s="126"/>
      <c r="H7" s="196" t="s">
        <v>59</v>
      </c>
    </row>
    <row r="8" spans="1:8" ht="12.75">
      <c r="A8" s="166"/>
      <c r="B8" s="204"/>
      <c r="C8" s="196"/>
      <c r="D8" s="126"/>
      <c r="E8" s="126"/>
      <c r="F8" s="126"/>
      <c r="G8" s="126"/>
      <c r="H8" s="196"/>
    </row>
    <row r="9" spans="1:8" ht="12.75" customHeight="1">
      <c r="A9" s="166">
        <v>2</v>
      </c>
      <c r="B9" s="204">
        <v>2</v>
      </c>
      <c r="C9" s="193" t="s">
        <v>60</v>
      </c>
      <c r="D9" s="211" t="s">
        <v>61</v>
      </c>
      <c r="E9" s="211" t="s">
        <v>62</v>
      </c>
      <c r="F9" s="193" t="s">
        <v>63</v>
      </c>
      <c r="G9" s="214"/>
      <c r="H9" s="193" t="s">
        <v>64</v>
      </c>
    </row>
    <row r="10" spans="1:8" ht="12.75" customHeight="1">
      <c r="A10" s="166"/>
      <c r="B10" s="204"/>
      <c r="C10" s="193"/>
      <c r="D10" s="211"/>
      <c r="E10" s="211"/>
      <c r="F10" s="193"/>
      <c r="G10" s="214"/>
      <c r="H10" s="193"/>
    </row>
    <row r="11" spans="1:8" ht="12.75" customHeight="1">
      <c r="A11" s="166">
        <v>3</v>
      </c>
      <c r="B11" s="204">
        <v>3</v>
      </c>
      <c r="C11" s="193" t="s">
        <v>65</v>
      </c>
      <c r="D11" s="211" t="s">
        <v>66</v>
      </c>
      <c r="E11" s="126" t="s">
        <v>57</v>
      </c>
      <c r="F11" s="126" t="s">
        <v>58</v>
      </c>
      <c r="G11" s="126"/>
      <c r="H11" s="196" t="s">
        <v>59</v>
      </c>
    </row>
    <row r="12" spans="1:8" ht="15" customHeight="1">
      <c r="A12" s="166"/>
      <c r="B12" s="204"/>
      <c r="C12" s="193"/>
      <c r="D12" s="211"/>
      <c r="E12" s="126"/>
      <c r="F12" s="126"/>
      <c r="G12" s="126"/>
      <c r="H12" s="196"/>
    </row>
    <row r="13" spans="1:8" ht="12.75" customHeight="1">
      <c r="A13" s="166">
        <v>4</v>
      </c>
      <c r="B13" s="204">
        <v>4</v>
      </c>
      <c r="C13" s="200" t="s">
        <v>67</v>
      </c>
      <c r="D13" s="166" t="s">
        <v>68</v>
      </c>
      <c r="E13" s="211" t="s">
        <v>69</v>
      </c>
      <c r="F13" s="190" t="s">
        <v>70</v>
      </c>
      <c r="G13" s="180"/>
      <c r="H13" s="197" t="s">
        <v>71</v>
      </c>
    </row>
    <row r="14" spans="1:8" ht="15" customHeight="1">
      <c r="A14" s="166"/>
      <c r="B14" s="204"/>
      <c r="C14" s="200"/>
      <c r="D14" s="166"/>
      <c r="E14" s="211"/>
      <c r="F14" s="190"/>
      <c r="G14" s="180"/>
      <c r="H14" s="198"/>
    </row>
    <row r="15" spans="1:8" ht="15" customHeight="1">
      <c r="A15" s="166">
        <v>5</v>
      </c>
      <c r="B15" s="204">
        <v>5</v>
      </c>
      <c r="C15" s="210" t="s">
        <v>72</v>
      </c>
      <c r="D15" s="202" t="s">
        <v>73</v>
      </c>
      <c r="E15" s="202" t="s">
        <v>69</v>
      </c>
      <c r="F15" s="209" t="s">
        <v>74</v>
      </c>
      <c r="G15" s="207"/>
      <c r="H15" s="199" t="s">
        <v>71</v>
      </c>
    </row>
    <row r="16" spans="1:8" ht="15.75" customHeight="1">
      <c r="A16" s="166"/>
      <c r="B16" s="204"/>
      <c r="C16" s="210"/>
      <c r="D16" s="202"/>
      <c r="E16" s="202"/>
      <c r="F16" s="209"/>
      <c r="G16" s="207"/>
      <c r="H16" s="199"/>
    </row>
    <row r="17" spans="1:8" ht="12.75" customHeight="1">
      <c r="A17" s="166">
        <v>6</v>
      </c>
      <c r="B17" s="208">
        <v>6</v>
      </c>
      <c r="C17" s="199" t="s">
        <v>75</v>
      </c>
      <c r="D17" s="206" t="s">
        <v>76</v>
      </c>
      <c r="E17" s="189" t="s">
        <v>57</v>
      </c>
      <c r="F17" s="199" t="s">
        <v>77</v>
      </c>
      <c r="G17" s="207"/>
      <c r="H17" s="199" t="s">
        <v>78</v>
      </c>
    </row>
    <row r="18" spans="1:8" ht="15" customHeight="1">
      <c r="A18" s="166"/>
      <c r="B18" s="208"/>
      <c r="C18" s="199"/>
      <c r="D18" s="206"/>
      <c r="E18" s="189"/>
      <c r="F18" s="199"/>
      <c r="G18" s="207"/>
      <c r="H18" s="199"/>
    </row>
    <row r="19" spans="1:8" ht="12.75" customHeight="1">
      <c r="A19" s="166">
        <v>7</v>
      </c>
      <c r="B19" s="204">
        <v>7</v>
      </c>
      <c r="C19" s="200" t="s">
        <v>79</v>
      </c>
      <c r="D19" s="166" t="s">
        <v>80</v>
      </c>
      <c r="E19" s="190" t="s">
        <v>57</v>
      </c>
      <c r="F19" s="190" t="s">
        <v>81</v>
      </c>
      <c r="G19" s="180"/>
      <c r="H19" s="200" t="s">
        <v>82</v>
      </c>
    </row>
    <row r="20" spans="1:8" ht="15" customHeight="1">
      <c r="A20" s="166"/>
      <c r="B20" s="204"/>
      <c r="C20" s="200"/>
      <c r="D20" s="166"/>
      <c r="E20" s="190"/>
      <c r="F20" s="190"/>
      <c r="G20" s="180"/>
      <c r="H20" s="200"/>
    </row>
    <row r="21" spans="1:8" ht="12.75" customHeight="1">
      <c r="A21" s="166">
        <v>8</v>
      </c>
      <c r="B21" s="203"/>
      <c r="C21" s="196"/>
      <c r="D21" s="126"/>
      <c r="E21" s="126"/>
      <c r="F21" s="126"/>
      <c r="G21" s="201"/>
      <c r="H21" s="196"/>
    </row>
    <row r="22" spans="1:8" ht="15" customHeight="1">
      <c r="A22" s="166"/>
      <c r="B22" s="203"/>
      <c r="C22" s="196"/>
      <c r="D22" s="126"/>
      <c r="E22" s="126"/>
      <c r="F22" s="126"/>
      <c r="G22" s="201"/>
      <c r="H22" s="196"/>
    </row>
    <row r="24" ht="15" customHeight="1"/>
    <row r="25" spans="1:7" ht="12.75">
      <c r="A25" s="87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87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87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87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1">
      <selection activeCell="R20" sqref="A1:R21"/>
    </sheetView>
  </sheetViews>
  <sheetFormatPr defaultColWidth="9.140625" defaultRowHeight="12.75"/>
  <cols>
    <col min="1" max="2" width="6.00390625" style="0" customWidth="1"/>
    <col min="3" max="3" width="19.421875" style="0" customWidth="1"/>
    <col min="5" max="5" width="11.71093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19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17" t="s">
        <v>40</v>
      </c>
      <c r="C1" s="217"/>
      <c r="D1" s="217"/>
      <c r="E1" s="217"/>
      <c r="F1" s="217"/>
      <c r="G1" s="217"/>
      <c r="H1" s="217"/>
      <c r="I1" s="217"/>
      <c r="K1" s="217" t="s">
        <v>40</v>
      </c>
      <c r="L1" s="217"/>
      <c r="M1" s="217"/>
      <c r="N1" s="217"/>
      <c r="O1" s="217"/>
      <c r="P1" s="217"/>
      <c r="Q1" s="217"/>
      <c r="R1" s="217"/>
    </row>
    <row r="2" spans="2:18" ht="15.75" customHeight="1" hidden="1">
      <c r="B2" s="218" t="str">
        <f>'пр.взв.'!D4</f>
        <v>в.к. 57  кг</v>
      </c>
      <c r="C2" s="219"/>
      <c r="D2" s="219"/>
      <c r="E2" s="219"/>
      <c r="F2" s="219"/>
      <c r="G2" s="219"/>
      <c r="H2" s="219"/>
      <c r="I2" s="219"/>
      <c r="K2" s="218" t="str">
        <f>'пр.взв.'!D4</f>
        <v>в.к. 57  кг</v>
      </c>
      <c r="L2" s="219"/>
      <c r="M2" s="219"/>
      <c r="N2" s="219"/>
      <c r="O2" s="219"/>
      <c r="P2" s="219"/>
      <c r="Q2" s="219"/>
      <c r="R2" s="219"/>
    </row>
    <row r="3" spans="2:18" ht="16.5" hidden="1" thickBot="1">
      <c r="B3" s="68" t="s">
        <v>36</v>
      </c>
      <c r="C3" s="70" t="s">
        <v>41</v>
      </c>
      <c r="D3" s="69" t="s">
        <v>39</v>
      </c>
      <c r="E3" s="70"/>
      <c r="F3" s="68"/>
      <c r="G3" s="70"/>
      <c r="H3" s="70"/>
      <c r="I3" s="70"/>
      <c r="K3" s="68" t="s">
        <v>1</v>
      </c>
      <c r="L3" s="70" t="s">
        <v>41</v>
      </c>
      <c r="M3" s="69" t="s">
        <v>39</v>
      </c>
      <c r="N3" s="70"/>
      <c r="O3" s="68"/>
      <c r="P3" s="70"/>
      <c r="Q3" s="70"/>
      <c r="R3" s="70"/>
    </row>
    <row r="4" spans="1:18" ht="12.75" customHeight="1" hidden="1">
      <c r="A4" s="220" t="s">
        <v>47</v>
      </c>
      <c r="B4" s="222" t="s">
        <v>5</v>
      </c>
      <c r="C4" s="224" t="s">
        <v>6</v>
      </c>
      <c r="D4" s="226" t="s">
        <v>14</v>
      </c>
      <c r="E4" s="226" t="s">
        <v>15</v>
      </c>
      <c r="F4" s="224" t="s">
        <v>16</v>
      </c>
      <c r="G4" s="215" t="s">
        <v>42</v>
      </c>
      <c r="H4" s="123" t="s">
        <v>43</v>
      </c>
      <c r="I4" s="230" t="s">
        <v>18</v>
      </c>
      <c r="J4" s="220" t="s">
        <v>47</v>
      </c>
      <c r="K4" s="222" t="s">
        <v>5</v>
      </c>
      <c r="L4" s="224" t="s">
        <v>6</v>
      </c>
      <c r="M4" s="226" t="s">
        <v>14</v>
      </c>
      <c r="N4" s="226" t="s">
        <v>15</v>
      </c>
      <c r="O4" s="224" t="s">
        <v>16</v>
      </c>
      <c r="P4" s="215" t="s">
        <v>42</v>
      </c>
      <c r="Q4" s="236" t="s">
        <v>43</v>
      </c>
      <c r="R4" s="230" t="s">
        <v>18</v>
      </c>
    </row>
    <row r="5" spans="1:18" ht="13.5" customHeight="1" hidden="1" thickBot="1">
      <c r="A5" s="221"/>
      <c r="B5" s="223" t="s">
        <v>37</v>
      </c>
      <c r="C5" s="225"/>
      <c r="D5" s="227"/>
      <c r="E5" s="227"/>
      <c r="F5" s="225"/>
      <c r="G5" s="216"/>
      <c r="H5" s="124"/>
      <c r="I5" s="231" t="s">
        <v>38</v>
      </c>
      <c r="J5" s="221"/>
      <c r="K5" s="223" t="s">
        <v>37</v>
      </c>
      <c r="L5" s="225"/>
      <c r="M5" s="227"/>
      <c r="N5" s="227"/>
      <c r="O5" s="225"/>
      <c r="P5" s="216"/>
      <c r="Q5" s="237"/>
      <c r="R5" s="231" t="s">
        <v>38</v>
      </c>
    </row>
    <row r="6" spans="1:18" ht="12.75" hidden="1">
      <c r="A6" s="238">
        <v>1</v>
      </c>
      <c r="B6" s="241">
        <v>1</v>
      </c>
      <c r="C6" s="242" t="str">
        <f>VLOOKUP(B6,'пр.взв.'!B7:F70,2,FALSE)</f>
        <v>САМИЕВ Эльдар Магомедович</v>
      </c>
      <c r="D6" s="244" t="str">
        <f>VLOOKUP(B6,'пр.взв.'!B7:G126,3,FALSE)</f>
        <v>10.04.96, КМС</v>
      </c>
      <c r="E6" s="244" t="str">
        <f>VLOOKUP(B6,'пр.взв.'!B7:H126,5,FALSE)</f>
        <v>Р. Дагестан, Махачкала, ПР</v>
      </c>
      <c r="F6" s="245"/>
      <c r="G6" s="228"/>
      <c r="H6" s="229"/>
      <c r="I6" s="226"/>
      <c r="J6" s="248">
        <v>3</v>
      </c>
      <c r="K6" s="241">
        <v>2</v>
      </c>
      <c r="L6" s="251" t="str">
        <f>VLOOKUP(K6,'пр.взв.'!B7:F70,2,FALSE)</f>
        <v>УЛАНБЕКОВ Тагир Раджабович</v>
      </c>
      <c r="M6" s="246" t="str">
        <f>VLOOKUP(K6,'пр.взв.'!B7:G126,3,FALSE)</f>
        <v>07.08.91, МС</v>
      </c>
      <c r="N6" s="246" t="str">
        <f>VLOOKUP(K6,'пр.взв.'!B7:H126,5,FALSE)</f>
        <v>Нижегородская, Д.</v>
      </c>
      <c r="O6" s="245"/>
      <c r="P6" s="228"/>
      <c r="Q6" s="229"/>
      <c r="R6" s="226"/>
    </row>
    <row r="7" spans="1:18" ht="12.75" hidden="1">
      <c r="A7" s="239"/>
      <c r="B7" s="232"/>
      <c r="C7" s="243"/>
      <c r="D7" s="184"/>
      <c r="E7" s="184"/>
      <c r="F7" s="184"/>
      <c r="G7" s="184"/>
      <c r="H7" s="180"/>
      <c r="I7" s="166"/>
      <c r="J7" s="249"/>
      <c r="K7" s="232"/>
      <c r="L7" s="252"/>
      <c r="M7" s="247"/>
      <c r="N7" s="247"/>
      <c r="O7" s="184"/>
      <c r="P7" s="184"/>
      <c r="Q7" s="180"/>
      <c r="R7" s="166"/>
    </row>
    <row r="8" spans="1:18" ht="12.75" hidden="1">
      <c r="A8" s="239"/>
      <c r="B8" s="232">
        <v>5</v>
      </c>
      <c r="C8" s="253" t="str">
        <f>VLOOKUP(B8,'пр.взв.'!B7:F70,2,FALSE)</f>
        <v>ДИБИРОВ Магомед Магомедрасулович</v>
      </c>
      <c r="D8" s="182" t="str">
        <f>VLOOKUP(B8,'пр.взв.'!B7:G128,3,FALSE)</f>
        <v>24.11.94, КМС</v>
      </c>
      <c r="E8" s="247" t="str">
        <f>VLOOKUP(B8,'пр.взв.'!B9:H128,5,FALSE)</f>
        <v>Санкт-Петербург, Д.</v>
      </c>
      <c r="F8" s="256"/>
      <c r="G8" s="256"/>
      <c r="H8" s="167"/>
      <c r="I8" s="167"/>
      <c r="J8" s="249"/>
      <c r="K8" s="232">
        <v>6</v>
      </c>
      <c r="L8" s="234" t="str">
        <f>VLOOKUP(K8,'пр.взв.'!B7:F70,2,FALSE)</f>
        <v>ГАМЗАЕВ Мухтар Сахратулаевич</v>
      </c>
      <c r="M8" s="258" t="str">
        <f>VLOOKUP(K8,'пр.взв.'!B7:G128,3,FALSE)</f>
        <v>24.04.92, КМС</v>
      </c>
      <c r="N8" s="260" t="str">
        <f>VLOOKUP(K8,'пр.взв.'!B9:H128,5,FALSE)</f>
        <v>Р.Дагестан, ПР.</v>
      </c>
      <c r="O8" s="256"/>
      <c r="P8" s="256"/>
      <c r="Q8" s="167"/>
      <c r="R8" s="167"/>
    </row>
    <row r="9" spans="1:18" ht="13.5" hidden="1" thickBot="1">
      <c r="A9" s="240"/>
      <c r="B9" s="233"/>
      <c r="C9" s="254"/>
      <c r="D9" s="255"/>
      <c r="E9" s="184"/>
      <c r="F9" s="257"/>
      <c r="G9" s="257"/>
      <c r="H9" s="124"/>
      <c r="I9" s="124"/>
      <c r="J9" s="250"/>
      <c r="K9" s="233"/>
      <c r="L9" s="235"/>
      <c r="M9" s="259"/>
      <c r="N9" s="247"/>
      <c r="O9" s="257"/>
      <c r="P9" s="257"/>
      <c r="Q9" s="124"/>
      <c r="R9" s="124"/>
    </row>
    <row r="10" spans="1:18" ht="12.75" hidden="1">
      <c r="A10" s="238">
        <v>2</v>
      </c>
      <c r="B10" s="241">
        <v>3</v>
      </c>
      <c r="C10" s="242" t="str">
        <f>VLOOKUP(B10,'пр.взв.'!B7:F70,2,FALSE)</f>
        <v>АГЛАРОВ Курбанали Шервонович</v>
      </c>
      <c r="D10" s="247" t="str">
        <f>VLOOKUP(B10,'пр.взв.'!B7:G130,3,FALSE)</f>
        <v>04.06.92, КМС</v>
      </c>
      <c r="E10" s="244" t="str">
        <f>VLOOKUP(B10,'пр.взв.'!B11:H130,5,FALSE)</f>
        <v>Р. Дагестан, Махачкала, ПР</v>
      </c>
      <c r="F10" s="245"/>
      <c r="G10" s="228"/>
      <c r="H10" s="229"/>
      <c r="I10" s="244"/>
      <c r="J10" s="248">
        <v>4</v>
      </c>
      <c r="K10" s="241">
        <v>4</v>
      </c>
      <c r="L10" s="251" t="str">
        <f>VLOOKUP(K10,'пр.взв.'!B7:F70,2,FALSE)</f>
        <v>МАГОМЕДОВ Магомед Даудович</v>
      </c>
      <c r="M10" s="246" t="str">
        <f>VLOOKUP(K10,'пр.взв.'!B7:G130,3,FALSE)</f>
        <v>03.10.90, КМС</v>
      </c>
      <c r="N10" s="246" t="str">
        <f>VLOOKUP(K10,'пр.взв.'!B11:H130,5,FALSE)</f>
        <v>С-Петербург, Д</v>
      </c>
      <c r="O10" s="245"/>
      <c r="P10" s="228"/>
      <c r="Q10" s="229"/>
      <c r="R10" s="244"/>
    </row>
    <row r="11" spans="1:18" ht="12.75" hidden="1">
      <c r="A11" s="239"/>
      <c r="B11" s="232"/>
      <c r="C11" s="243"/>
      <c r="D11" s="184"/>
      <c r="E11" s="184"/>
      <c r="F11" s="184"/>
      <c r="G11" s="184"/>
      <c r="H11" s="180"/>
      <c r="I11" s="166"/>
      <c r="J11" s="249"/>
      <c r="K11" s="232"/>
      <c r="L11" s="252"/>
      <c r="M11" s="247"/>
      <c r="N11" s="247"/>
      <c r="O11" s="184"/>
      <c r="P11" s="184"/>
      <c r="Q11" s="180"/>
      <c r="R11" s="166"/>
    </row>
    <row r="12" spans="1:18" ht="12.75" hidden="1">
      <c r="A12" s="239"/>
      <c r="B12" s="232">
        <v>7</v>
      </c>
      <c r="C12" s="253" t="str">
        <f>VLOOKUP(B12,'пр.взв.'!B7:F70,2,FALSE)</f>
        <v>СОКУРОВ Эдуард Амоядович</v>
      </c>
      <c r="D12" s="182" t="str">
        <f>VLOOKUP(B12,'пр.взв.'!B7:G132,3,FALSE)</f>
        <v>24.08.86, КМС</v>
      </c>
      <c r="E12" s="182" t="str">
        <f>VLOOKUP(B12,'пр.взв.'!B13:H132,5,FALSE)</f>
        <v>КБР, Нальчик, Д</v>
      </c>
      <c r="F12" s="256"/>
      <c r="G12" s="256"/>
      <c r="H12" s="167"/>
      <c r="I12" s="167"/>
      <c r="J12" s="249"/>
      <c r="K12" s="232">
        <v>8</v>
      </c>
      <c r="L12" s="234" t="e">
        <f>VLOOKUP(K12,'пр.взв.'!B7:F70,2,FALSE)</f>
        <v>#N/A</v>
      </c>
      <c r="M12" s="258" t="e">
        <f>VLOOKUP(K12,'пр.взв.'!B7:G132,3,FALSE)</f>
        <v>#N/A</v>
      </c>
      <c r="N12" s="260" t="e">
        <f>VLOOKUP(K12,'пр.взв.'!B13:H132,5,FALSE)</f>
        <v>#N/A</v>
      </c>
      <c r="O12" s="256"/>
      <c r="P12" s="256"/>
      <c r="Q12" s="167"/>
      <c r="R12" s="167"/>
    </row>
    <row r="13" spans="1:18" ht="13.5" hidden="1" thickBot="1">
      <c r="A13" s="261"/>
      <c r="B13" s="233"/>
      <c r="C13" s="254"/>
      <c r="D13" s="255"/>
      <c r="E13" s="255"/>
      <c r="F13" s="257"/>
      <c r="G13" s="257"/>
      <c r="H13" s="124"/>
      <c r="I13" s="124"/>
      <c r="J13" s="250"/>
      <c r="K13" s="233"/>
      <c r="L13" s="235"/>
      <c r="M13" s="259"/>
      <c r="N13" s="259"/>
      <c r="O13" s="257"/>
      <c r="P13" s="257"/>
      <c r="Q13" s="124"/>
      <c r="R13" s="124"/>
    </row>
    <row r="15" spans="2:18" ht="16.5" thickBot="1">
      <c r="B15" s="68" t="s">
        <v>36</v>
      </c>
      <c r="C15" s="72" t="s">
        <v>44</v>
      </c>
      <c r="D15" s="72"/>
      <c r="E15" s="72"/>
      <c r="F15" s="73" t="str">
        <f>'пр.взв.'!D4</f>
        <v>в.к. 57  кг</v>
      </c>
      <c r="G15" s="72"/>
      <c r="H15" s="72"/>
      <c r="I15" s="72"/>
      <c r="J15" s="71"/>
      <c r="K15" s="68" t="s">
        <v>1</v>
      </c>
      <c r="L15" s="72" t="s">
        <v>44</v>
      </c>
      <c r="M15" s="72"/>
      <c r="N15" s="72"/>
      <c r="O15" s="73" t="str">
        <f>'пр.взв.'!D4</f>
        <v>в.к. 57  кг</v>
      </c>
      <c r="P15" s="72"/>
      <c r="Q15" s="72"/>
      <c r="R15" s="72"/>
    </row>
    <row r="16" spans="1:18" ht="12.75" customHeight="1">
      <c r="A16" s="220" t="s">
        <v>47</v>
      </c>
      <c r="B16" s="222" t="s">
        <v>5</v>
      </c>
      <c r="C16" s="224" t="s">
        <v>6</v>
      </c>
      <c r="D16" s="226" t="s">
        <v>14</v>
      </c>
      <c r="E16" s="226" t="s">
        <v>15</v>
      </c>
      <c r="F16" s="224" t="s">
        <v>16</v>
      </c>
      <c r="G16" s="215" t="s">
        <v>42</v>
      </c>
      <c r="H16" s="236" t="s">
        <v>43</v>
      </c>
      <c r="I16" s="230" t="s">
        <v>18</v>
      </c>
      <c r="J16" s="220" t="s">
        <v>47</v>
      </c>
      <c r="K16" s="222" t="s">
        <v>5</v>
      </c>
      <c r="L16" s="224" t="s">
        <v>6</v>
      </c>
      <c r="M16" s="226" t="s">
        <v>14</v>
      </c>
      <c r="N16" s="226" t="s">
        <v>15</v>
      </c>
      <c r="O16" s="224" t="s">
        <v>16</v>
      </c>
      <c r="P16" s="215" t="s">
        <v>42</v>
      </c>
      <c r="Q16" s="236" t="s">
        <v>43</v>
      </c>
      <c r="R16" s="230" t="s">
        <v>18</v>
      </c>
    </row>
    <row r="17" spans="1:18" ht="13.5" customHeight="1" thickBot="1">
      <c r="A17" s="221"/>
      <c r="B17" s="223" t="s">
        <v>37</v>
      </c>
      <c r="C17" s="225"/>
      <c r="D17" s="227"/>
      <c r="E17" s="227"/>
      <c r="F17" s="225"/>
      <c r="G17" s="216"/>
      <c r="H17" s="237"/>
      <c r="I17" s="231" t="s">
        <v>38</v>
      </c>
      <c r="J17" s="221"/>
      <c r="K17" s="223" t="s">
        <v>37</v>
      </c>
      <c r="L17" s="225"/>
      <c r="M17" s="227"/>
      <c r="N17" s="227"/>
      <c r="O17" s="225"/>
      <c r="P17" s="216"/>
      <c r="Q17" s="237"/>
      <c r="R17" s="231" t="s">
        <v>38</v>
      </c>
    </row>
    <row r="18" spans="1:18" ht="12.75">
      <c r="A18" s="262">
        <v>1</v>
      </c>
      <c r="B18" s="265">
        <f>'пр.хода'!E9</f>
        <v>5</v>
      </c>
      <c r="C18" s="242" t="str">
        <f>VLOOKUP(B18,'пр.взв.'!B1:F82,2,FALSE)</f>
        <v>ДИБИРОВ Магомед Магомедрасулович</v>
      </c>
      <c r="D18" s="244" t="str">
        <f>VLOOKUP(B18,'пр.взв.'!B1:G138,3,FALSE)</f>
        <v>24.11.94, КМС</v>
      </c>
      <c r="E18" s="244" t="str">
        <f>VLOOKUP(B18,'пр.взв.'!B1:H138,5,FALSE)</f>
        <v>Санкт-Петербург, Д.</v>
      </c>
      <c r="F18" s="245"/>
      <c r="G18" s="228"/>
      <c r="H18" s="229"/>
      <c r="I18" s="226"/>
      <c r="J18" s="262">
        <v>2</v>
      </c>
      <c r="K18" s="265">
        <f>'пр.хода'!Q9</f>
        <v>6</v>
      </c>
      <c r="L18" s="251" t="str">
        <f>VLOOKUP(K18,'пр.взв.'!B1:F78,2,FALSE)</f>
        <v>ГАМЗАЕВ Мухтар Сахратулаевич</v>
      </c>
      <c r="M18" s="246" t="str">
        <f>VLOOKUP(K18,'пр.взв.'!B1:G138,3,FALSE)</f>
        <v>24.04.92, КМС</v>
      </c>
      <c r="N18" s="246" t="str">
        <f>VLOOKUP(K18,'пр.взв.'!B1:H138,5,FALSE)</f>
        <v>Р.Дагестан, ПР.</v>
      </c>
      <c r="O18" s="245"/>
      <c r="P18" s="228"/>
      <c r="Q18" s="229"/>
      <c r="R18" s="226"/>
    </row>
    <row r="19" spans="1:18" ht="12.75">
      <c r="A19" s="263"/>
      <c r="B19" s="266"/>
      <c r="C19" s="243"/>
      <c r="D19" s="184"/>
      <c r="E19" s="184"/>
      <c r="F19" s="184"/>
      <c r="G19" s="184"/>
      <c r="H19" s="180"/>
      <c r="I19" s="166"/>
      <c r="J19" s="263"/>
      <c r="K19" s="266"/>
      <c r="L19" s="252"/>
      <c r="M19" s="247"/>
      <c r="N19" s="247"/>
      <c r="O19" s="184"/>
      <c r="P19" s="184"/>
      <c r="Q19" s="180"/>
      <c r="R19" s="166"/>
    </row>
    <row r="20" spans="1:18" ht="12.75">
      <c r="A20" s="263"/>
      <c r="B20" s="267">
        <f>'пр.хода'!E13</f>
        <v>3</v>
      </c>
      <c r="C20" s="253" t="str">
        <f>VLOOKUP(B20,'пр.взв.'!B1:F82,2,FALSE)</f>
        <v>АГЛАРОВ Курбанали Шервонович</v>
      </c>
      <c r="D20" s="182" t="str">
        <f>VLOOKUP(B20,'пр.взв.'!B1:G140,3,FALSE)</f>
        <v>04.06.92, КМС</v>
      </c>
      <c r="E20" s="182" t="str">
        <f>VLOOKUP(B20,'пр.взв.'!B1:H140,5,FALSE)</f>
        <v>Р. Дагестан, Махачкала, ПР</v>
      </c>
      <c r="F20" s="256"/>
      <c r="G20" s="256"/>
      <c r="H20" s="167"/>
      <c r="I20" s="167"/>
      <c r="J20" s="263"/>
      <c r="K20" s="267">
        <f>'пр.хода'!Q13</f>
        <v>4</v>
      </c>
      <c r="L20" s="234" t="str">
        <f>VLOOKUP(K20,'пр.взв.'!B1:F78,2,FALSE)</f>
        <v>МАГОМЕДОВ Магомед Даудович</v>
      </c>
      <c r="M20" s="258" t="str">
        <f>VLOOKUP(K20,'пр.взв.'!B1:G140,3,FALSE)</f>
        <v>03.10.90, КМС</v>
      </c>
      <c r="N20" s="258" t="str">
        <f>VLOOKUP(K20,'пр.взв.'!B1:H140,5,FALSE)</f>
        <v>С-Петербург, Д</v>
      </c>
      <c r="O20" s="256"/>
      <c r="P20" s="256"/>
      <c r="Q20" s="167"/>
      <c r="R20" s="167"/>
    </row>
    <row r="21" spans="1:18" ht="13.5" thickBot="1">
      <c r="A21" s="264"/>
      <c r="B21" s="268"/>
      <c r="C21" s="254"/>
      <c r="D21" s="255"/>
      <c r="E21" s="255"/>
      <c r="F21" s="257"/>
      <c r="G21" s="257"/>
      <c r="H21" s="124"/>
      <c r="I21" s="124"/>
      <c r="J21" s="264"/>
      <c r="K21" s="268"/>
      <c r="L21" s="235"/>
      <c r="M21" s="259"/>
      <c r="N21" s="259"/>
      <c r="O21" s="257"/>
      <c r="P21" s="257"/>
      <c r="Q21" s="124"/>
      <c r="R21" s="124"/>
    </row>
    <row r="23" spans="1:18" ht="15">
      <c r="A23" s="269" t="s">
        <v>45</v>
      </c>
      <c r="B23" s="269"/>
      <c r="C23" s="269"/>
      <c r="D23" s="269"/>
      <c r="E23" s="269"/>
      <c r="F23" s="269"/>
      <c r="G23" s="269"/>
      <c r="H23" s="269"/>
      <c r="I23" s="269"/>
      <c r="J23" s="269" t="s">
        <v>46</v>
      </c>
      <c r="K23" s="269"/>
      <c r="L23" s="269"/>
      <c r="M23" s="269"/>
      <c r="N23" s="269"/>
      <c r="O23" s="269"/>
      <c r="P23" s="269"/>
      <c r="Q23" s="269"/>
      <c r="R23" s="269"/>
    </row>
    <row r="24" spans="2:18" ht="16.5" thickBot="1">
      <c r="B24" s="68" t="s">
        <v>36</v>
      </c>
      <c r="C24" s="74"/>
      <c r="D24" s="74"/>
      <c r="E24" s="74"/>
      <c r="F24" s="74" t="str">
        <f>'пр.взв.'!D4</f>
        <v>в.к. 57  кг</v>
      </c>
      <c r="G24" s="74"/>
      <c r="H24" s="74"/>
      <c r="I24" s="74"/>
      <c r="J24" s="75"/>
      <c r="K24" s="76" t="s">
        <v>1</v>
      </c>
      <c r="L24" s="74"/>
      <c r="M24" s="74"/>
      <c r="N24" s="74"/>
      <c r="O24" s="74" t="str">
        <f>'пр.взв.'!D4</f>
        <v>в.к. 57  кг</v>
      </c>
      <c r="P24" s="71"/>
      <c r="Q24" s="71"/>
      <c r="R24" s="71"/>
    </row>
    <row r="25" spans="1:18" ht="12.75" customHeight="1">
      <c r="A25" s="220" t="s">
        <v>47</v>
      </c>
      <c r="B25" s="222" t="s">
        <v>5</v>
      </c>
      <c r="C25" s="224" t="s">
        <v>6</v>
      </c>
      <c r="D25" s="226" t="s">
        <v>14</v>
      </c>
      <c r="E25" s="226" t="s">
        <v>15</v>
      </c>
      <c r="F25" s="224" t="s">
        <v>16</v>
      </c>
      <c r="G25" s="215" t="s">
        <v>42</v>
      </c>
      <c r="H25" s="236" t="s">
        <v>43</v>
      </c>
      <c r="I25" s="230" t="s">
        <v>18</v>
      </c>
      <c r="J25" s="220" t="s">
        <v>47</v>
      </c>
      <c r="K25" s="222" t="s">
        <v>5</v>
      </c>
      <c r="L25" s="224" t="s">
        <v>6</v>
      </c>
      <c r="M25" s="226" t="s">
        <v>14</v>
      </c>
      <c r="N25" s="226" t="s">
        <v>15</v>
      </c>
      <c r="O25" s="224" t="s">
        <v>16</v>
      </c>
      <c r="P25" s="215" t="s">
        <v>42</v>
      </c>
      <c r="Q25" s="236" t="s">
        <v>43</v>
      </c>
      <c r="R25" s="230" t="s">
        <v>18</v>
      </c>
    </row>
    <row r="26" spans="1:18" ht="13.5" customHeight="1" thickBot="1">
      <c r="A26" s="221"/>
      <c r="B26" s="223" t="s">
        <v>37</v>
      </c>
      <c r="C26" s="225"/>
      <c r="D26" s="227"/>
      <c r="E26" s="227"/>
      <c r="F26" s="225"/>
      <c r="G26" s="216"/>
      <c r="H26" s="237"/>
      <c r="I26" s="231" t="s">
        <v>38</v>
      </c>
      <c r="J26" s="221"/>
      <c r="K26" s="223" t="s">
        <v>37</v>
      </c>
      <c r="L26" s="225"/>
      <c r="M26" s="227"/>
      <c r="N26" s="227"/>
      <c r="O26" s="225"/>
      <c r="P26" s="216"/>
      <c r="Q26" s="237"/>
      <c r="R26" s="231" t="s">
        <v>38</v>
      </c>
    </row>
    <row r="27" spans="1:18" ht="12.75">
      <c r="A27" s="248">
        <v>1</v>
      </c>
      <c r="B27" s="270">
        <f>'пр.хода'!A21</f>
        <v>1</v>
      </c>
      <c r="C27" s="242" t="str">
        <f>VLOOKUP(B27,'пр.взв.'!B2:F91,2,FALSE)</f>
        <v>САМИЕВ Эльдар Магомедович</v>
      </c>
      <c r="D27" s="244" t="str">
        <f>VLOOKUP(B27,'пр.взв.'!B2:G147,3,FALSE)</f>
        <v>10.04.96, КМС</v>
      </c>
      <c r="E27" s="244" t="str">
        <f>VLOOKUP(B27,'пр.взв.'!B2:H147,5,FALSE)</f>
        <v>Р. Дагестан, Махачкала, ПР</v>
      </c>
      <c r="F27" s="245"/>
      <c r="G27" s="228"/>
      <c r="H27" s="229"/>
      <c r="I27" s="226"/>
      <c r="J27" s="248">
        <v>2</v>
      </c>
      <c r="K27" s="270">
        <f>'пр.хода'!U21</f>
        <v>2</v>
      </c>
      <c r="L27" s="251" t="str">
        <f>VLOOKUP(K27,'пр.взв.'!B2:F91,2,FALSE)</f>
        <v>УЛАНБЕКОВ Тагир Раджабович</v>
      </c>
      <c r="M27" s="246" t="str">
        <f>VLOOKUP(K27,'пр.взв.'!B2:G147,3,FALSE)</f>
        <v>07.08.91, МС</v>
      </c>
      <c r="N27" s="246" t="str">
        <f>VLOOKUP(K27,'пр.взв.'!B2:H147,5,FALSE)</f>
        <v>Нижегородская, Д.</v>
      </c>
      <c r="O27" s="245"/>
      <c r="P27" s="228"/>
      <c r="Q27" s="229"/>
      <c r="R27" s="226"/>
    </row>
    <row r="28" spans="1:18" ht="12.75">
      <c r="A28" s="249"/>
      <c r="B28" s="266"/>
      <c r="C28" s="243"/>
      <c r="D28" s="184"/>
      <c r="E28" s="184"/>
      <c r="F28" s="184"/>
      <c r="G28" s="184"/>
      <c r="H28" s="180"/>
      <c r="I28" s="166"/>
      <c r="J28" s="249"/>
      <c r="K28" s="266"/>
      <c r="L28" s="252"/>
      <c r="M28" s="247"/>
      <c r="N28" s="247"/>
      <c r="O28" s="184"/>
      <c r="P28" s="184"/>
      <c r="Q28" s="180"/>
      <c r="R28" s="166"/>
    </row>
    <row r="29" spans="1:18" ht="12.75">
      <c r="A29" s="249"/>
      <c r="B29" s="271">
        <f>'пр.хода'!A23</f>
        <v>7</v>
      </c>
      <c r="C29" s="253" t="str">
        <f>VLOOKUP(B29,'пр.взв.'!B2:F91,2,FALSE)</f>
        <v>СОКУРОВ Эдуард Амоядович</v>
      </c>
      <c r="D29" s="182" t="str">
        <f>VLOOKUP(B29,'пр.взв.'!B2:G149,3,FALSE)</f>
        <v>24.08.86, КМС</v>
      </c>
      <c r="E29" s="182" t="str">
        <f>VLOOKUP(B29,'пр.взв.'!B2:H149,5,FALSE)</f>
        <v>КБР, Нальчик, Д</v>
      </c>
      <c r="F29" s="256"/>
      <c r="G29" s="256"/>
      <c r="H29" s="167"/>
      <c r="I29" s="167"/>
      <c r="J29" s="249"/>
      <c r="K29" s="271">
        <f>'пр.хода'!U23</f>
        <v>0</v>
      </c>
      <c r="L29" s="234" t="e">
        <f>VLOOKUP(K29,'пр.взв.'!B2:F91,2,FALSE)</f>
        <v>#N/A</v>
      </c>
      <c r="M29" s="258" t="e">
        <f>VLOOKUP(K29,'пр.взв.'!B2:G149,3,FALSE)</f>
        <v>#N/A</v>
      </c>
      <c r="N29" s="258" t="e">
        <f>VLOOKUP(K29,'пр.взв.'!B2:H149,5,FALSE)</f>
        <v>#N/A</v>
      </c>
      <c r="O29" s="256"/>
      <c r="P29" s="256"/>
      <c r="Q29" s="167"/>
      <c r="R29" s="167"/>
    </row>
    <row r="30" spans="1:18" ht="13.5" thickBot="1">
      <c r="A30" s="250"/>
      <c r="B30" s="268"/>
      <c r="C30" s="254"/>
      <c r="D30" s="255"/>
      <c r="E30" s="255"/>
      <c r="F30" s="257"/>
      <c r="G30" s="257"/>
      <c r="H30" s="124"/>
      <c r="I30" s="124"/>
      <c r="J30" s="250"/>
      <c r="K30" s="268"/>
      <c r="L30" s="235"/>
      <c r="M30" s="259"/>
      <c r="N30" s="259"/>
      <c r="O30" s="257"/>
      <c r="P30" s="257"/>
      <c r="Q30" s="124"/>
      <c r="R30" s="124"/>
    </row>
  </sheetData>
  <sheetProtection/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85" t="s">
        <v>25</v>
      </c>
      <c r="D1" s="286"/>
      <c r="E1" s="286"/>
      <c r="F1" s="286"/>
      <c r="G1" s="286"/>
      <c r="H1" s="286"/>
      <c r="I1" s="286"/>
      <c r="J1" s="287"/>
    </row>
    <row r="2" spans="1:36" ht="26.25" customHeight="1" thickBot="1">
      <c r="A2" s="6"/>
      <c r="B2" s="6"/>
      <c r="C2" s="187" t="str">
        <f>'пр.хода'!C3</f>
        <v>Кубок России по БОЕВОМУ САМБО </v>
      </c>
      <c r="D2" s="188"/>
      <c r="E2" s="188"/>
      <c r="F2" s="188"/>
      <c r="G2" s="188"/>
      <c r="H2" s="188"/>
      <c r="I2" s="188"/>
      <c r="J2" s="289"/>
      <c r="K2" s="41"/>
      <c r="L2" s="41"/>
      <c r="M2" s="41"/>
      <c r="N2" s="41"/>
      <c r="O2" s="41"/>
      <c r="P2" s="41"/>
      <c r="Q2" s="41"/>
      <c r="R2" s="4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39"/>
      <c r="B3" s="288" t="str">
        <f>'пр.хода'!C4</f>
        <v>10-13 октября 2014г.                             г.Нальчик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88"/>
      <c r="N3" s="88"/>
      <c r="O3" s="88"/>
      <c r="P3" s="88"/>
      <c r="Q3" s="88"/>
      <c r="R3" s="8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7"/>
      <c r="B4" s="57"/>
      <c r="C4" s="57"/>
      <c r="D4" s="57"/>
      <c r="E4" s="57"/>
      <c r="F4" s="59" t="str">
        <f>HYPERLINK('пр.взв.'!D4)</f>
        <v>в.к. 57  кг</v>
      </c>
      <c r="G4" s="58"/>
      <c r="H4" s="58"/>
      <c r="I4" s="58"/>
      <c r="J4" s="58"/>
      <c r="K4" s="58"/>
      <c r="L4" s="57"/>
      <c r="M4" s="57"/>
    </row>
    <row r="5" spans="1:13" ht="16.5" thickBot="1">
      <c r="A5" s="282" t="s">
        <v>0</v>
      </c>
      <c r="B5" s="282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72">
        <v>1</v>
      </c>
      <c r="B6" s="283" t="str">
        <f>VLOOKUP('стартвый '!A6:A7,'пр.взв.'!B6:C21,2,FALSE)</f>
        <v>САМИЕВ Эльдар Магомедович</v>
      </c>
      <c r="C6" s="280" t="str">
        <f>VLOOKUP(A6,'пр.взв.'!B6:H21,3,FALSE)</f>
        <v>10.04.96, КМС</v>
      </c>
      <c r="D6" s="280" t="str">
        <f>VLOOKUP(A6,'пр.взв.'!B6:H21,4,FALSE)</f>
        <v>СКФО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73"/>
      <c r="B7" s="284"/>
      <c r="C7" s="281"/>
      <c r="D7" s="281"/>
      <c r="E7" s="24"/>
      <c r="F7" s="22"/>
      <c r="G7" s="29"/>
      <c r="H7" s="26"/>
      <c r="I7" s="22"/>
      <c r="J7" s="45"/>
      <c r="K7" s="45"/>
      <c r="L7" s="45"/>
      <c r="M7" s="22"/>
    </row>
    <row r="8" spans="1:13" ht="13.5" customHeight="1" thickBot="1">
      <c r="A8" s="276">
        <v>5</v>
      </c>
      <c r="B8" s="278" t="str">
        <f>VLOOKUP('стартвый '!A8:A9,'пр.взв.'!B8:C23,2,FALSE)</f>
        <v>ДИБИРОВ Магомед Магомедрасулович</v>
      </c>
      <c r="C8" s="274" t="str">
        <f>VLOOKUP(A8,'пр.взв.'!B6:H21,3,FALSE)</f>
        <v>24.11.94, КМС</v>
      </c>
      <c r="D8" s="274" t="str">
        <f>VLOOKUP(A8,'пр.взв.'!B6:H21,4,FALSE)</f>
        <v>С-П</v>
      </c>
      <c r="E8" s="23"/>
      <c r="F8" s="25"/>
      <c r="G8" s="28"/>
      <c r="H8" s="26"/>
      <c r="I8" s="22"/>
      <c r="J8" s="45"/>
      <c r="K8" s="45"/>
      <c r="L8" s="45"/>
      <c r="M8" s="22"/>
    </row>
    <row r="9" spans="1:13" ht="13.5" customHeight="1" thickBot="1">
      <c r="A9" s="273"/>
      <c r="B9" s="284"/>
      <c r="C9" s="281"/>
      <c r="D9" s="281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72">
        <v>3</v>
      </c>
      <c r="B10" s="283" t="str">
        <f>VLOOKUP('стартвый '!A10:A11,'пр.взв.'!B10:C25,2,FALSE)</f>
        <v>АГЛАРОВ Курбанали Шервонович</v>
      </c>
      <c r="C10" s="280" t="str">
        <f>VLOOKUP(A10,'пр.взв.'!B6:H21,3,FALSE)</f>
        <v>04.06.92, КМС</v>
      </c>
      <c r="D10" s="280" t="str">
        <f>VLOOKUP(A10,'пр.взв.'!B6:H21,4,FALSE)</f>
        <v>СКФО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73"/>
      <c r="B11" s="284"/>
      <c r="C11" s="281"/>
      <c r="D11" s="281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76">
        <v>7</v>
      </c>
      <c r="B12" s="278" t="str">
        <f>VLOOKUP('стартвый '!A12:A13,'пр.взв.'!B12:C27,2,FALSE)</f>
        <v>СОКУРОВ Эдуард Амоядович</v>
      </c>
      <c r="C12" s="274" t="str">
        <f>VLOOKUP(A12,'пр.взв.'!B6:H21,3,FALSE)</f>
        <v>24.08.86, КМС</v>
      </c>
      <c r="D12" s="274" t="str">
        <f>VLOOKUP(A12,'пр.взв.'!B6:H21,4,FALSE)</f>
        <v>СКФО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7"/>
      <c r="B13" s="279"/>
      <c r="C13" s="275"/>
      <c r="D13" s="275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2"/>
      <c r="J15" s="40"/>
      <c r="K15" s="27"/>
      <c r="L15" s="27"/>
      <c r="M15" s="22"/>
    </row>
    <row r="16" spans="1:10" ht="16.5" thickBot="1">
      <c r="A16" s="282" t="s">
        <v>1</v>
      </c>
      <c r="B16" s="282"/>
      <c r="E16" s="22"/>
      <c r="F16" s="22"/>
      <c r="G16" s="22"/>
      <c r="H16" s="22"/>
      <c r="I16" s="43"/>
      <c r="J16" s="3"/>
    </row>
    <row r="17" spans="1:10" ht="13.5" thickBot="1">
      <c r="A17" s="272">
        <v>2</v>
      </c>
      <c r="B17" s="283" t="str">
        <f>VLOOKUP(A17,'пр.взв.'!B7:H22,2,FALSE)</f>
        <v>УЛАНБЕКОВ Тагир Раджабович</v>
      </c>
      <c r="C17" s="280" t="str">
        <f>VLOOKUP(A17,'пр.взв.'!B7:H22,3,FALSE)</f>
        <v>07.08.91, МС</v>
      </c>
      <c r="D17" s="280" t="str">
        <f>VLOOKUP(A17,'пр.взв.'!B7:H22,4,FALSE)</f>
        <v>ПФО</v>
      </c>
      <c r="E17" s="22"/>
      <c r="F17" s="22"/>
      <c r="G17" s="22"/>
      <c r="H17" s="22"/>
      <c r="I17" s="36"/>
      <c r="J17" s="3"/>
    </row>
    <row r="18" spans="1:10" ht="12.75">
      <c r="A18" s="273"/>
      <c r="B18" s="284"/>
      <c r="C18" s="281"/>
      <c r="D18" s="281"/>
      <c r="E18" s="24"/>
      <c r="F18" s="22"/>
      <c r="G18" s="29"/>
      <c r="H18" s="26"/>
      <c r="I18" s="36"/>
      <c r="J18" s="3"/>
    </row>
    <row r="19" spans="1:10" ht="13.5" thickBot="1">
      <c r="A19" s="276">
        <v>6</v>
      </c>
      <c r="B19" s="278" t="str">
        <f>VLOOKUP('стартвый '!A19:A20,'пр.взв.'!B7:H22,2,FALSE)</f>
        <v>ГАМЗАЕВ Мухтар Сахратулаевич</v>
      </c>
      <c r="C19" s="274" t="str">
        <f>VLOOKUP(A19,'пр.взв.'!B7:H22,3,FALSE)</f>
        <v>24.04.92, КМС</v>
      </c>
      <c r="D19" s="274" t="str">
        <f>VLOOKUP(A19,'пр.взв.'!B7:H22,4,FALSE)</f>
        <v>СКФО</v>
      </c>
      <c r="E19" s="23"/>
      <c r="F19" s="25"/>
      <c r="G19" s="28"/>
      <c r="H19" s="26"/>
      <c r="I19" s="36"/>
      <c r="J19" s="3"/>
    </row>
    <row r="20" spans="1:10" ht="13.5" thickBot="1">
      <c r="A20" s="273"/>
      <c r="B20" s="284"/>
      <c r="C20" s="281"/>
      <c r="D20" s="281"/>
      <c r="E20" s="22"/>
      <c r="F20" s="26"/>
      <c r="G20" s="24"/>
      <c r="H20" s="30"/>
      <c r="I20" s="36"/>
      <c r="J20" s="3"/>
    </row>
    <row r="21" spans="1:8" ht="13.5" thickBot="1">
      <c r="A21" s="272">
        <v>4</v>
      </c>
      <c r="B21" s="283" t="str">
        <f>VLOOKUP('стартвый '!A21:A22,'пр.взв.'!B7:H22,2,FALSE)</f>
        <v>МАГОМЕДОВ Магомед Даудович</v>
      </c>
      <c r="C21" s="280" t="str">
        <f>VLOOKUP(A21,'пр.взв.'!B7:H22,3,FALSE)</f>
        <v>03.10.90, КМС</v>
      </c>
      <c r="D21" s="280" t="str">
        <f>VLOOKUP(A21,'пр.взв.'!B7:H22,4,FALSE)</f>
        <v>С-П</v>
      </c>
      <c r="E21" s="22"/>
      <c r="F21" s="26"/>
      <c r="G21" s="23"/>
      <c r="H21" s="3"/>
    </row>
    <row r="22" spans="1:8" ht="12.75">
      <c r="A22" s="273"/>
      <c r="B22" s="284"/>
      <c r="C22" s="281"/>
      <c r="D22" s="281"/>
      <c r="E22" s="24"/>
      <c r="F22" s="27"/>
      <c r="G22" s="28"/>
      <c r="H22" s="26"/>
    </row>
    <row r="23" spans="1:8" ht="13.5" thickBot="1">
      <c r="A23" s="276">
        <v>8</v>
      </c>
      <c r="B23" s="278" t="e">
        <f>VLOOKUP('стартвый '!A23:A24,'пр.взв.'!B7:H22,2,FALSE)</f>
        <v>#N/A</v>
      </c>
      <c r="C23" s="274" t="e">
        <f>VLOOKUP(A23,'пр.взв.'!B7:H22,3,FALSE)</f>
        <v>#N/A</v>
      </c>
      <c r="D23" s="274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77"/>
      <c r="B24" s="279"/>
      <c r="C24" s="275"/>
      <c r="D24" s="275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3"/>
      <c r="H29" s="33"/>
    </row>
    <row r="30" spans="2:8" ht="12.75">
      <c r="B30" s="34"/>
      <c r="H30" s="34"/>
    </row>
    <row r="31" spans="2:11" ht="12.75">
      <c r="B31" s="34"/>
      <c r="C31" s="7"/>
      <c r="D31" s="33"/>
      <c r="G31" s="3"/>
      <c r="H31" s="34"/>
      <c r="I31" s="7"/>
      <c r="J31" s="7"/>
      <c r="K31" s="33"/>
    </row>
    <row r="32" spans="2:12" ht="12.75">
      <c r="B32" s="35"/>
      <c r="C32" s="3"/>
      <c r="D32" s="34"/>
      <c r="E32" s="36"/>
      <c r="F32" s="3"/>
      <c r="G32" s="3"/>
      <c r="H32" s="35"/>
      <c r="I32" s="3"/>
      <c r="J32" s="3"/>
      <c r="K32" s="34"/>
      <c r="L32" s="3"/>
    </row>
    <row r="33" spans="3:13" ht="12.75">
      <c r="C33" s="3"/>
      <c r="D33" s="34"/>
      <c r="E33" s="37"/>
      <c r="F33" s="2"/>
      <c r="G33" s="3"/>
      <c r="I33" s="3"/>
      <c r="J33" s="3"/>
      <c r="K33" s="34"/>
      <c r="L33" s="37"/>
      <c r="M33" s="2"/>
    </row>
    <row r="34" spans="3:11" ht="12.75">
      <c r="C34" s="3"/>
      <c r="D34" s="34"/>
      <c r="G34" s="3"/>
      <c r="I34" s="3"/>
      <c r="J34" s="3"/>
      <c r="K34" s="34"/>
    </row>
    <row r="35" spans="3:11" ht="12.75">
      <c r="C35" s="2"/>
      <c r="D35" s="35"/>
      <c r="G35" s="3"/>
      <c r="I35" s="2"/>
      <c r="J35" s="2"/>
      <c r="K35" s="35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С.В.Сапожников</v>
      </c>
      <c r="J38" s="3"/>
      <c r="K38" s="18" t="str">
        <f>'пр.хода'!R31</f>
        <v>/г.Ярославль/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МК</v>
      </c>
      <c r="D40" s="11"/>
      <c r="E40" s="19"/>
      <c r="F40" s="44"/>
      <c r="G40" s="2"/>
      <c r="H40" s="2"/>
      <c r="I40" s="17" t="str">
        <f>'пр.хода'!N34</f>
        <v>С.М.Трескин</v>
      </c>
      <c r="J40" s="3"/>
      <c r="K40" s="20" t="str">
        <f>'пр.хода'!R34</f>
        <v>/г.Бийск/</v>
      </c>
    </row>
    <row r="41" spans="5:13" ht="12.75">
      <c r="E41" s="3"/>
      <c r="F41" s="3"/>
      <c r="G41" s="14"/>
      <c r="H41" s="14"/>
      <c r="J41" s="14"/>
      <c r="K41" s="14"/>
      <c r="L41" s="38"/>
      <c r="M41" s="38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8"/>
    </row>
    <row r="43" spans="5:13" ht="12.75">
      <c r="E43" s="3"/>
      <c r="F43" s="3"/>
      <c r="G43" s="14"/>
      <c r="H43" s="14"/>
      <c r="I43" s="14"/>
      <c r="J43" s="14"/>
      <c r="K43" s="14"/>
      <c r="M43" s="38"/>
    </row>
    <row r="44" spans="5:13" ht="12.75">
      <c r="E44" s="3"/>
      <c r="F44" s="3"/>
      <c r="G44" s="14"/>
      <c r="H44" s="14"/>
      <c r="I44" s="14"/>
      <c r="J44" s="14"/>
      <c r="K44" s="14"/>
      <c r="L44" s="38"/>
      <c r="M44" s="38"/>
    </row>
  </sheetData>
  <sheetProtection/>
  <mergeCells count="37"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  <mergeCell ref="B3:L3"/>
    <mergeCell ref="B12:B13"/>
    <mergeCell ref="A8:A9"/>
    <mergeCell ref="B8:B9"/>
    <mergeCell ref="C8:C9"/>
    <mergeCell ref="D8:D9"/>
    <mergeCell ref="A5:B5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5" t="str">
        <f>'пр.хода'!C3</f>
        <v>Кубок России по БОЕВОМУ САМБО </v>
      </c>
      <c r="B1" s="290"/>
      <c r="C1" s="290"/>
      <c r="D1" s="290"/>
      <c r="E1" s="290"/>
      <c r="F1" s="290"/>
      <c r="G1" s="290"/>
      <c r="H1" s="291"/>
    </row>
    <row r="2" spans="1:8" ht="12.75">
      <c r="A2" s="292" t="str">
        <f>'пр.хода'!C4</f>
        <v>10-13 октября 2014г.                             г.Нальчик</v>
      </c>
      <c r="B2" s="292"/>
      <c r="C2" s="292"/>
      <c r="D2" s="292"/>
      <c r="E2" s="292"/>
      <c r="F2" s="292"/>
      <c r="G2" s="292"/>
      <c r="H2" s="292"/>
    </row>
    <row r="3" spans="1:8" ht="18.75" thickBot="1">
      <c r="A3" s="293" t="s">
        <v>31</v>
      </c>
      <c r="B3" s="293"/>
      <c r="C3" s="293"/>
      <c r="D3" s="293"/>
      <c r="E3" s="293"/>
      <c r="F3" s="293"/>
      <c r="G3" s="293"/>
      <c r="H3" s="293"/>
    </row>
    <row r="4" spans="2:8" ht="18.75" thickBot="1">
      <c r="B4" s="62"/>
      <c r="C4" s="63"/>
      <c r="D4" s="294" t="str">
        <f>HYPERLINK('пр.взв.'!D4)</f>
        <v>в.к. 57  кг</v>
      </c>
      <c r="E4" s="295"/>
      <c r="F4" s="296"/>
      <c r="G4" s="63"/>
      <c r="H4" s="63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>
      <c r="A6" s="302" t="s">
        <v>32</v>
      </c>
      <c r="B6" s="300" t="str">
        <f>VLOOKUP(J6,'пр.взв.'!B6:H133,2,FALSE)</f>
        <v>ГАМЗАЕВ Мухтар Сахратулаевич</v>
      </c>
      <c r="C6" s="300"/>
      <c r="D6" s="300"/>
      <c r="E6" s="300"/>
      <c r="F6" s="300"/>
      <c r="G6" s="300"/>
      <c r="H6" s="305" t="str">
        <f>VLOOKUP(J6,'пр.взв.'!B6:H133,3,FALSE)</f>
        <v>24.04.92, КМС</v>
      </c>
      <c r="I6" s="63"/>
      <c r="J6" s="64">
        <f>'пр.хода'!H9</f>
        <v>6</v>
      </c>
    </row>
    <row r="7" spans="1:10" ht="9.75" customHeight="1">
      <c r="A7" s="303"/>
      <c r="B7" s="301"/>
      <c r="C7" s="301"/>
      <c r="D7" s="301"/>
      <c r="E7" s="301"/>
      <c r="F7" s="301"/>
      <c r="G7" s="301"/>
      <c r="H7" s="306"/>
      <c r="I7" s="63"/>
      <c r="J7" s="64"/>
    </row>
    <row r="8" spans="1:10" ht="18">
      <c r="A8" s="303"/>
      <c r="B8" s="307" t="str">
        <f>VLOOKUP(J6,'пр.взв.'!B6:H133,5,FALSE)</f>
        <v>Р.Дагестан, ПР.</v>
      </c>
      <c r="C8" s="307"/>
      <c r="D8" s="307"/>
      <c r="E8" s="307"/>
      <c r="F8" s="307"/>
      <c r="G8" s="307"/>
      <c r="H8" s="306"/>
      <c r="I8" s="63"/>
      <c r="J8" s="64"/>
    </row>
    <row r="9" spans="1:10" ht="9" customHeight="1" thickBot="1">
      <c r="A9" s="304"/>
      <c r="B9" s="308"/>
      <c r="C9" s="308"/>
      <c r="D9" s="308"/>
      <c r="E9" s="308"/>
      <c r="F9" s="308"/>
      <c r="G9" s="308"/>
      <c r="H9" s="309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>
      <c r="A11" s="297" t="s">
        <v>33</v>
      </c>
      <c r="B11" s="300" t="str">
        <f>VLOOKUP(J11,'пр.взв.'!B6:H133,2,FALSE)</f>
        <v>ДИБИРОВ Магомед Магомедрасулович</v>
      </c>
      <c r="C11" s="300"/>
      <c r="D11" s="300"/>
      <c r="E11" s="300"/>
      <c r="F11" s="300"/>
      <c r="G11" s="300"/>
      <c r="H11" s="305" t="str">
        <f>VLOOKUP(J11,'пр.взв.'!B6:H133,3,FALSE)</f>
        <v>24.11.94, КМС</v>
      </c>
      <c r="I11" s="63"/>
      <c r="J11" s="64">
        <f>'пр.хода'!H14</f>
        <v>5</v>
      </c>
    </row>
    <row r="12" spans="1:10" ht="11.25" customHeight="1">
      <c r="A12" s="298"/>
      <c r="B12" s="301"/>
      <c r="C12" s="301"/>
      <c r="D12" s="301"/>
      <c r="E12" s="301"/>
      <c r="F12" s="301"/>
      <c r="G12" s="301"/>
      <c r="H12" s="306"/>
      <c r="I12" s="63"/>
      <c r="J12" s="64"/>
    </row>
    <row r="13" spans="1:10" ht="18">
      <c r="A13" s="298"/>
      <c r="B13" s="307" t="str">
        <f>VLOOKUP(J11,'пр.взв.'!B6:H133,5,FALSE)</f>
        <v>Санкт-Петербург, Д.</v>
      </c>
      <c r="C13" s="307"/>
      <c r="D13" s="307"/>
      <c r="E13" s="307"/>
      <c r="F13" s="307"/>
      <c r="G13" s="307"/>
      <c r="H13" s="306"/>
      <c r="I13" s="63"/>
      <c r="J13" s="64"/>
    </row>
    <row r="14" spans="1:10" ht="9" customHeight="1" thickBot="1">
      <c r="A14" s="299"/>
      <c r="B14" s="308"/>
      <c r="C14" s="308"/>
      <c r="D14" s="308"/>
      <c r="E14" s="308"/>
      <c r="F14" s="308"/>
      <c r="G14" s="308"/>
      <c r="H14" s="309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>
      <c r="A16" s="310" t="s">
        <v>34</v>
      </c>
      <c r="B16" s="300" t="str">
        <f>VLOOKUP(J16,'пр.взв.'!B6:H133,2,FALSE)</f>
        <v>СОКУРОВ Эдуард Амоядович</v>
      </c>
      <c r="C16" s="300"/>
      <c r="D16" s="300"/>
      <c r="E16" s="300"/>
      <c r="F16" s="300"/>
      <c r="G16" s="300"/>
      <c r="H16" s="305" t="str">
        <f>VLOOKUP(J16,'пр.взв.'!B6:H133,3,FALSE)</f>
        <v>24.08.86, КМС</v>
      </c>
      <c r="I16" s="63"/>
      <c r="J16" s="64">
        <f>'пр.хода'!E25</f>
        <v>7</v>
      </c>
    </row>
    <row r="17" spans="1:10" ht="10.5" customHeight="1">
      <c r="A17" s="311"/>
      <c r="B17" s="301"/>
      <c r="C17" s="301"/>
      <c r="D17" s="301"/>
      <c r="E17" s="301"/>
      <c r="F17" s="301"/>
      <c r="G17" s="301"/>
      <c r="H17" s="306"/>
      <c r="I17" s="63"/>
      <c r="J17" s="64"/>
    </row>
    <row r="18" spans="1:10" ht="18">
      <c r="A18" s="311"/>
      <c r="B18" s="307" t="str">
        <f>VLOOKUP(J16,'пр.взв.'!B6:H133,5,FALSE)</f>
        <v>КБР, Нальчик, Д</v>
      </c>
      <c r="C18" s="307"/>
      <c r="D18" s="307"/>
      <c r="E18" s="307"/>
      <c r="F18" s="307"/>
      <c r="G18" s="307"/>
      <c r="H18" s="306"/>
      <c r="I18" s="63"/>
      <c r="J18" s="64"/>
    </row>
    <row r="19" spans="1:10" ht="9" customHeight="1" thickBot="1">
      <c r="A19" s="312"/>
      <c r="B19" s="308"/>
      <c r="C19" s="308"/>
      <c r="D19" s="308"/>
      <c r="E19" s="308"/>
      <c r="F19" s="308"/>
      <c r="G19" s="308"/>
      <c r="H19" s="309"/>
      <c r="I19" s="63"/>
      <c r="J19" s="64"/>
    </row>
    <row r="20" spans="1:10" ht="18.75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>
      <c r="A21" s="310" t="s">
        <v>34</v>
      </c>
      <c r="B21" s="300" t="str">
        <f>VLOOKUP(J21,'пр.взв.'!B6:H133,2,FALSE)</f>
        <v>УЛАНБЕКОВ Тагир Раджабович</v>
      </c>
      <c r="C21" s="300"/>
      <c r="D21" s="300"/>
      <c r="E21" s="300"/>
      <c r="F21" s="300"/>
      <c r="G21" s="300"/>
      <c r="H21" s="305" t="str">
        <f>VLOOKUP(J21,'пр.взв.'!B7:H138,3,FALSE)</f>
        <v>07.08.91, МС</v>
      </c>
      <c r="I21" s="63"/>
      <c r="J21" s="64">
        <f>'пр.хода'!Q25</f>
        <v>2</v>
      </c>
    </row>
    <row r="22" spans="1:10" ht="11.25" customHeight="1">
      <c r="A22" s="311"/>
      <c r="B22" s="301"/>
      <c r="C22" s="301"/>
      <c r="D22" s="301"/>
      <c r="E22" s="301"/>
      <c r="F22" s="301"/>
      <c r="G22" s="301"/>
      <c r="H22" s="306"/>
      <c r="I22" s="63"/>
      <c r="J22" s="64"/>
    </row>
    <row r="23" spans="1:9" ht="18">
      <c r="A23" s="311"/>
      <c r="B23" s="307" t="str">
        <f>VLOOKUP(J21,'пр.взв.'!B6:H133,5,FALSE)</f>
        <v>Нижегородская, Д.</v>
      </c>
      <c r="C23" s="307"/>
      <c r="D23" s="307"/>
      <c r="E23" s="307"/>
      <c r="F23" s="307"/>
      <c r="G23" s="307"/>
      <c r="H23" s="306"/>
      <c r="I23" s="63"/>
    </row>
    <row r="24" spans="1:9" ht="9" customHeight="1" thickBot="1">
      <c r="A24" s="312"/>
      <c r="B24" s="308"/>
      <c r="C24" s="308"/>
      <c r="D24" s="308"/>
      <c r="E24" s="308"/>
      <c r="F24" s="308"/>
      <c r="G24" s="308"/>
      <c r="H24" s="309"/>
      <c r="I24" s="63"/>
    </row>
    <row r="25" spans="1:8" ht="9.75" customHeight="1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50</v>
      </c>
      <c r="B26" s="63"/>
      <c r="C26" s="63"/>
      <c r="D26" s="63"/>
      <c r="E26" s="63"/>
      <c r="F26" s="63"/>
      <c r="G26" s="63"/>
      <c r="H26" s="63"/>
    </row>
    <row r="27" ht="13.5" thickBot="1"/>
    <row r="28" spans="1:10" ht="12.75">
      <c r="A28" s="313" t="str">
        <f>VLOOKUP(J28,'пр.взв.'!B7:H22,7,FALSE)</f>
        <v>Гасанханов З.М., Гасанханов Р.З. </v>
      </c>
      <c r="B28" s="314"/>
      <c r="C28" s="314"/>
      <c r="D28" s="314"/>
      <c r="E28" s="314"/>
      <c r="F28" s="314"/>
      <c r="G28" s="314"/>
      <c r="H28" s="305"/>
      <c r="J28">
        <f>'пр.хода'!H9</f>
        <v>6</v>
      </c>
    </row>
    <row r="29" spans="1:8" ht="13.5" thickBot="1">
      <c r="A29" s="315"/>
      <c r="B29" s="308"/>
      <c r="C29" s="308"/>
      <c r="D29" s="308"/>
      <c r="E29" s="308"/>
      <c r="F29" s="308"/>
      <c r="G29" s="308"/>
      <c r="H29" s="309"/>
    </row>
    <row r="31" ht="2.25" customHeight="1"/>
    <row r="32" spans="1:8" ht="18">
      <c r="A32" s="63" t="s">
        <v>35</v>
      </c>
      <c r="B32" s="63"/>
      <c r="C32" s="63"/>
      <c r="D32" s="63"/>
      <c r="E32" s="63"/>
      <c r="F32" s="63"/>
      <c r="G32" s="63"/>
      <c r="H32" s="63"/>
    </row>
    <row r="33" spans="1:8" ht="7.5" customHeight="1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  <row r="39" spans="1:8" ht="18">
      <c r="A39" s="65"/>
      <c r="B39" s="65"/>
      <c r="C39" s="65"/>
      <c r="D39" s="65"/>
      <c r="E39" s="65"/>
      <c r="F39" s="65"/>
      <c r="G39" s="65"/>
      <c r="H39" s="65"/>
    </row>
    <row r="40" spans="1:8" ht="18">
      <c r="A40" s="67"/>
      <c r="B40" s="67"/>
      <c r="C40" s="67"/>
      <c r="D40" s="67"/>
      <c r="E40" s="67"/>
      <c r="F40" s="67"/>
      <c r="G40" s="67"/>
      <c r="H40" s="67"/>
    </row>
    <row r="41" spans="1:8" ht="18">
      <c r="A41" s="65"/>
      <c r="B41" s="65"/>
      <c r="C41" s="65"/>
      <c r="D41" s="65"/>
      <c r="E41" s="65"/>
      <c r="F41" s="65"/>
      <c r="G41" s="65"/>
      <c r="H41" s="65"/>
    </row>
    <row r="42" spans="1:8" ht="18">
      <c r="A42" s="67"/>
      <c r="B42" s="67"/>
      <c r="C42" s="67"/>
      <c r="D42" s="67"/>
      <c r="E42" s="67"/>
      <c r="F42" s="67"/>
      <c r="G42" s="67"/>
      <c r="H42" s="67"/>
    </row>
    <row r="43" spans="1:8" ht="18">
      <c r="A43" s="65"/>
      <c r="B43" s="65"/>
      <c r="C43" s="65"/>
      <c r="D43" s="65"/>
      <c r="E43" s="65"/>
      <c r="F43" s="65"/>
      <c r="G43" s="65"/>
      <c r="H43" s="65"/>
    </row>
    <row r="44" spans="1:8" ht="18">
      <c r="A44" s="67"/>
      <c r="B44" s="67"/>
      <c r="C44" s="67"/>
      <c r="D44" s="67"/>
      <c r="E44" s="67"/>
      <c r="F44" s="67"/>
      <c r="G44" s="67"/>
      <c r="H44" s="67"/>
    </row>
  </sheetData>
  <sheetProtection/>
  <mergeCells count="21"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X38"/>
  <sheetViews>
    <sheetView tabSelected="1"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3:18" ht="26.25" customHeight="1" thickBot="1">
      <c r="C2" s="111" t="s">
        <v>26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30.75" customHeight="1" thickBot="1">
      <c r="A3" s="6"/>
      <c r="B3" s="6"/>
      <c r="C3" s="115" t="str">
        <f>'[2]реквизиты'!$A$2</f>
        <v>Кубок России по БОЕВОМУ САМБО 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1"/>
    </row>
    <row r="4" spans="1:18" ht="26.25" customHeight="1" thickBot="1">
      <c r="A4" s="39"/>
      <c r="B4" s="39"/>
      <c r="C4" s="288" t="str">
        <f>'[2]реквизиты'!$A$3</f>
        <v>10-13 октября 2014г.                             г.Нальчик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</row>
    <row r="5" spans="8:17" ht="27.75" customHeight="1" thickBot="1">
      <c r="H5" s="324" t="str">
        <f>HYPERLINK('пр.взв.'!D4)</f>
        <v>в.к. 57  кг</v>
      </c>
      <c r="I5" s="325"/>
      <c r="J5" s="325"/>
      <c r="K5" s="325"/>
      <c r="L5" s="325"/>
      <c r="M5" s="325"/>
      <c r="N5" s="326"/>
      <c r="O5" s="329" t="s">
        <v>84</v>
      </c>
      <c r="P5" s="330"/>
      <c r="Q5" s="331"/>
    </row>
    <row r="6" spans="5:17" ht="15" customHeight="1">
      <c r="E6" s="75"/>
      <c r="F6" s="75"/>
      <c r="G6" s="75"/>
      <c r="H6" s="77"/>
      <c r="I6" s="78"/>
      <c r="J6" s="78"/>
      <c r="K6" s="78"/>
      <c r="L6" s="78"/>
      <c r="M6" s="78"/>
      <c r="N6" s="75"/>
      <c r="O6" s="75"/>
      <c r="P6" s="75"/>
      <c r="Q6" s="75"/>
    </row>
    <row r="7" spans="1:21" ht="18" customHeight="1" thickBot="1">
      <c r="A7" s="282" t="s">
        <v>0</v>
      </c>
      <c r="B7" s="282"/>
      <c r="E7" s="79"/>
      <c r="F7" s="79"/>
      <c r="G7" s="354"/>
      <c r="H7" s="354"/>
      <c r="I7" s="355" t="s">
        <v>19</v>
      </c>
      <c r="J7" s="355"/>
      <c r="K7" s="355"/>
      <c r="L7" s="355"/>
      <c r="M7" s="355"/>
      <c r="N7" s="354"/>
      <c r="O7" s="354"/>
      <c r="P7" s="79"/>
      <c r="Q7" s="81"/>
      <c r="R7" s="31"/>
      <c r="S7" s="22"/>
      <c r="T7" s="335" t="s">
        <v>1</v>
      </c>
      <c r="U7" s="335"/>
    </row>
    <row r="8" spans="1:21" ht="12.75" customHeight="1" thickBot="1">
      <c r="A8" s="272">
        <v>1</v>
      </c>
      <c r="B8" s="283" t="str">
        <f>VLOOKUP('пр.хода'!A8,'пр.взв.'!B7:C22,2,FALSE)</f>
        <v>САМИЕВ Эльдар Магомедович</v>
      </c>
      <c r="C8" s="280" t="str">
        <f>VLOOKUP(A8,'пр.взв.'!B7:H22,3,FALSE)</f>
        <v>10.04.96, КМС</v>
      </c>
      <c r="D8" s="280" t="str">
        <f>VLOOKUP(A8,'пр.взв.'!B7:H22,4,FALSE)</f>
        <v>СКФО</v>
      </c>
      <c r="E8" s="79"/>
      <c r="F8" s="79"/>
      <c r="G8" s="354"/>
      <c r="H8" s="354"/>
      <c r="I8" s="354" t="s">
        <v>29</v>
      </c>
      <c r="J8" s="354"/>
      <c r="K8" s="354"/>
      <c r="L8" s="354"/>
      <c r="M8" s="354"/>
      <c r="N8" s="354"/>
      <c r="O8" s="354"/>
      <c r="P8" s="79"/>
      <c r="Q8" s="79"/>
      <c r="R8" s="283" t="str">
        <f>VLOOKUP(U8,'пр.взв.'!B7:F22,2,FALSE)</f>
        <v>УЛАНБЕКОВ Тагир Раджабович</v>
      </c>
      <c r="S8" s="280" t="str">
        <f>VLOOKUP(U8,'пр.взв.'!B7:F22,3,FALSE)</f>
        <v>07.08.91, МС</v>
      </c>
      <c r="T8" s="280" t="str">
        <f>VLOOKUP(U8,'пр.взв.'!B7:F22,4,FALSE)</f>
        <v>ПФО</v>
      </c>
      <c r="U8" s="332">
        <v>2</v>
      </c>
    </row>
    <row r="9" spans="1:21" ht="12.75" customHeight="1">
      <c r="A9" s="273"/>
      <c r="B9" s="284"/>
      <c r="C9" s="281"/>
      <c r="D9" s="281"/>
      <c r="E9" s="82">
        <v>5</v>
      </c>
      <c r="F9" s="79"/>
      <c r="G9" s="356"/>
      <c r="H9" s="61">
        <v>6</v>
      </c>
      <c r="I9" s="357" t="str">
        <f>VLOOKUP(H9,'пр.взв.'!B7:F22,2,FALSE)</f>
        <v>ГАМЗАЕВ Мухтар Сахратулаевич</v>
      </c>
      <c r="J9" s="358"/>
      <c r="K9" s="358"/>
      <c r="L9" s="358"/>
      <c r="M9" s="359"/>
      <c r="N9" s="354"/>
      <c r="O9" s="354"/>
      <c r="P9" s="79"/>
      <c r="Q9" s="82">
        <v>6</v>
      </c>
      <c r="R9" s="284"/>
      <c r="S9" s="281"/>
      <c r="T9" s="281"/>
      <c r="U9" s="333"/>
    </row>
    <row r="10" spans="1:21" ht="12.75" customHeight="1" thickBot="1">
      <c r="A10" s="276">
        <v>5</v>
      </c>
      <c r="B10" s="278" t="str">
        <f>VLOOKUP('пр.хода'!A10,'пр.взв.'!B9:C24,2,FALSE)</f>
        <v>ДИБИРОВ Магомед Магомедрасулович</v>
      </c>
      <c r="C10" s="274" t="str">
        <f>VLOOKUP(A10,'пр.взв.'!B7:H22,3,FALSE)</f>
        <v>24.11.94, КМС</v>
      </c>
      <c r="D10" s="274" t="str">
        <f>VLOOKUP(A10,'пр.взв.'!B7:H22,4,FALSE)</f>
        <v>С-П</v>
      </c>
      <c r="E10" s="90" t="s">
        <v>85</v>
      </c>
      <c r="F10" s="83"/>
      <c r="G10" s="360"/>
      <c r="H10" s="361"/>
      <c r="I10" s="362"/>
      <c r="J10" s="363"/>
      <c r="K10" s="363"/>
      <c r="L10" s="363"/>
      <c r="M10" s="364"/>
      <c r="N10" s="354"/>
      <c r="O10" s="365"/>
      <c r="P10" s="83"/>
      <c r="Q10" s="90" t="s">
        <v>86</v>
      </c>
      <c r="R10" s="278" t="str">
        <f>VLOOKUP(U10,'пр.взв.'!B9:F24,2,FALSE)</f>
        <v>ГАМЗАЕВ Мухтар Сахратулаевич</v>
      </c>
      <c r="S10" s="274" t="str">
        <f>VLOOKUP(U10,'пр.взв.'!B9:F24,3,FALSE)</f>
        <v>24.04.92, КМС</v>
      </c>
      <c r="T10" s="274" t="str">
        <f>VLOOKUP(U10,'пр.взв.'!B9:F24,4,FALSE)</f>
        <v>СКФО</v>
      </c>
      <c r="U10" s="332">
        <v>6</v>
      </c>
    </row>
    <row r="11" spans="1:21" ht="12.75" customHeight="1" thickBot="1">
      <c r="A11" s="273"/>
      <c r="B11" s="284"/>
      <c r="C11" s="281"/>
      <c r="D11" s="281"/>
      <c r="E11" s="79"/>
      <c r="F11" s="80"/>
      <c r="G11" s="82">
        <v>5</v>
      </c>
      <c r="H11" s="366"/>
      <c r="I11" s="354"/>
      <c r="J11" s="354"/>
      <c r="K11" s="92" t="s">
        <v>88</v>
      </c>
      <c r="L11" s="354"/>
      <c r="M11" s="354"/>
      <c r="N11" s="361"/>
      <c r="O11" s="82">
        <v>6</v>
      </c>
      <c r="P11" s="80"/>
      <c r="Q11" s="79"/>
      <c r="R11" s="284"/>
      <c r="S11" s="281"/>
      <c r="T11" s="281"/>
      <c r="U11" s="333"/>
    </row>
    <row r="12" spans="1:21" ht="12.75" customHeight="1" thickBot="1">
      <c r="A12" s="272">
        <v>3</v>
      </c>
      <c r="B12" s="283" t="str">
        <f>VLOOKUP('пр.хода'!A12,'пр.взв.'!B11:C26,2,FALSE)</f>
        <v>АГЛАРОВ Курбанали Шервонович</v>
      </c>
      <c r="C12" s="280" t="str">
        <f>VLOOKUP(A12,'пр.взв.'!B7:H22,3,FALSE)</f>
        <v>04.06.92, КМС</v>
      </c>
      <c r="D12" s="280" t="str">
        <f>VLOOKUP(A12,'пр.взв.'!B7:H22,4,FALSE)</f>
        <v>СКФО</v>
      </c>
      <c r="E12" s="79"/>
      <c r="F12" s="80"/>
      <c r="G12" s="90" t="s">
        <v>85</v>
      </c>
      <c r="H12" s="366"/>
      <c r="I12" s="354"/>
      <c r="J12" s="354"/>
      <c r="K12" s="354"/>
      <c r="L12" s="354"/>
      <c r="M12" s="354"/>
      <c r="N12" s="361"/>
      <c r="O12" s="90" t="s">
        <v>85</v>
      </c>
      <c r="P12" s="80"/>
      <c r="Q12" s="79"/>
      <c r="R12" s="283" t="str">
        <f>VLOOKUP(U12,'пр.взв.'!B11:F26,2,FALSE)</f>
        <v>МАГОМЕДОВ Магомед Даудович</v>
      </c>
      <c r="S12" s="280" t="str">
        <f>VLOOKUP(U12,'пр.взв.'!B11:F26,3,FALSE)</f>
        <v>03.10.90, КМС</v>
      </c>
      <c r="T12" s="280" t="str">
        <f>VLOOKUP(U12,'пр.взв.'!B11:F26,4,FALSE)</f>
        <v>С-П</v>
      </c>
      <c r="U12" s="334">
        <v>4</v>
      </c>
    </row>
    <row r="13" spans="1:21" ht="12.75" customHeight="1" thickBot="1">
      <c r="A13" s="273"/>
      <c r="B13" s="284"/>
      <c r="C13" s="281"/>
      <c r="D13" s="281"/>
      <c r="E13" s="82">
        <v>3</v>
      </c>
      <c r="F13" s="84"/>
      <c r="G13" s="360"/>
      <c r="H13" s="361"/>
      <c r="I13" s="354" t="s">
        <v>30</v>
      </c>
      <c r="J13" s="354"/>
      <c r="K13" s="354"/>
      <c r="L13" s="354"/>
      <c r="M13" s="354"/>
      <c r="N13" s="361"/>
      <c r="O13" s="365"/>
      <c r="P13" s="84"/>
      <c r="Q13" s="82">
        <v>4</v>
      </c>
      <c r="R13" s="284"/>
      <c r="S13" s="281"/>
      <c r="T13" s="281"/>
      <c r="U13" s="333"/>
    </row>
    <row r="14" spans="1:21" ht="12.75" customHeight="1" thickBot="1">
      <c r="A14" s="276">
        <v>7</v>
      </c>
      <c r="B14" s="278" t="str">
        <f>VLOOKUP('пр.хода'!A14,'пр.взв.'!B13:C28,2,FALSE)</f>
        <v>СОКУРОВ Эдуард Амоядович</v>
      </c>
      <c r="C14" s="274" t="str">
        <f>VLOOKUP(A14,'пр.взв.'!B7:H22,3,FALSE)</f>
        <v>24.08.86, КМС</v>
      </c>
      <c r="D14" s="274" t="str">
        <f>VLOOKUP(A14,'пр.взв.'!B7:H22,4,FALSE)</f>
        <v>СКФО</v>
      </c>
      <c r="E14" s="90" t="s">
        <v>85</v>
      </c>
      <c r="F14" s="79"/>
      <c r="G14" s="356"/>
      <c r="H14" s="61">
        <v>5</v>
      </c>
      <c r="I14" s="367" t="str">
        <f>VLOOKUP(H14,'пр.взв.'!B5:F27,2,FALSE)</f>
        <v>ДИБИРОВ Магомед Магомедрасулович</v>
      </c>
      <c r="J14" s="368"/>
      <c r="K14" s="368"/>
      <c r="L14" s="368"/>
      <c r="M14" s="369"/>
      <c r="N14" s="354"/>
      <c r="O14" s="354"/>
      <c r="P14" s="79"/>
      <c r="Q14" s="23"/>
      <c r="R14" s="327" t="e">
        <f>VLOOKUP(U14,'пр.взв.'!B13:F28,2,FALSE)</f>
        <v>#N/A</v>
      </c>
      <c r="S14" s="338" t="e">
        <f>VLOOKUP(U14,'пр.взв.'!B13:F28,3,FALSE)</f>
        <v>#N/A</v>
      </c>
      <c r="T14" s="338" t="e">
        <f>VLOOKUP(U14,'пр.взв.'!B13:F28,4,FALSE)</f>
        <v>#N/A</v>
      </c>
      <c r="U14" s="332">
        <v>8</v>
      </c>
    </row>
    <row r="15" spans="1:21" ht="12.75" customHeight="1" thickBot="1">
      <c r="A15" s="277"/>
      <c r="B15" s="279"/>
      <c r="C15" s="275"/>
      <c r="D15" s="275"/>
      <c r="E15" s="79"/>
      <c r="F15" s="79"/>
      <c r="G15" s="356"/>
      <c r="H15" s="361"/>
      <c r="I15" s="370"/>
      <c r="J15" s="371"/>
      <c r="K15" s="371"/>
      <c r="L15" s="371"/>
      <c r="M15" s="372"/>
      <c r="N15" s="354"/>
      <c r="O15" s="354"/>
      <c r="P15" s="79"/>
      <c r="Q15" s="79"/>
      <c r="R15" s="328"/>
      <c r="S15" s="339"/>
      <c r="T15" s="339"/>
      <c r="U15" s="340"/>
    </row>
    <row r="16" spans="1:21" ht="12.75" customHeight="1">
      <c r="A16" s="1"/>
      <c r="B16" s="1"/>
      <c r="C16" s="1"/>
      <c r="E16" s="79"/>
      <c r="F16" s="79"/>
      <c r="G16" s="354"/>
      <c r="H16" s="354"/>
      <c r="I16" s="354"/>
      <c r="J16" s="354"/>
      <c r="K16" s="354"/>
      <c r="L16" s="354"/>
      <c r="M16" s="354"/>
      <c r="N16" s="354"/>
      <c r="O16" s="354"/>
      <c r="P16" s="79"/>
      <c r="Q16" s="79"/>
      <c r="R16" s="22"/>
      <c r="S16" s="22"/>
      <c r="T16" s="22"/>
      <c r="U16" s="21"/>
    </row>
    <row r="17" spans="1:21" ht="12" customHeight="1">
      <c r="A17" s="336" t="s">
        <v>2</v>
      </c>
      <c r="E17" s="22"/>
      <c r="F17" s="22"/>
      <c r="G17" s="92"/>
      <c r="H17" s="92"/>
      <c r="I17" s="92"/>
      <c r="J17" s="92"/>
      <c r="K17" s="92"/>
      <c r="L17" s="92"/>
      <c r="M17" s="92"/>
      <c r="N17" s="92"/>
      <c r="O17" s="92"/>
      <c r="P17" s="22"/>
      <c r="Q17" s="22"/>
      <c r="R17" s="22"/>
      <c r="S17" s="22"/>
      <c r="T17" s="22"/>
      <c r="U17" s="337" t="s">
        <v>3</v>
      </c>
    </row>
    <row r="18" spans="1:21" ht="12.75" customHeight="1">
      <c r="A18" s="336"/>
      <c r="G18" s="373" t="s">
        <v>28</v>
      </c>
      <c r="H18" s="373"/>
      <c r="I18" s="373"/>
      <c r="J18" s="373"/>
      <c r="K18" s="373"/>
      <c r="L18" s="373"/>
      <c r="M18" s="373"/>
      <c r="N18" s="373"/>
      <c r="O18" s="373"/>
      <c r="R18" s="22"/>
      <c r="S18" s="22"/>
      <c r="T18" s="22"/>
      <c r="U18" s="337"/>
    </row>
    <row r="19" spans="1:24" ht="12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92"/>
      <c r="T19" s="92"/>
      <c r="U19" s="91"/>
      <c r="V19" s="91"/>
      <c r="W19" s="91"/>
      <c r="X19" s="91"/>
    </row>
    <row r="20" spans="1:24" ht="12.75" customHeight="1" thickBo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91"/>
      <c r="T20" s="91"/>
      <c r="U20" s="91"/>
      <c r="V20" s="91"/>
      <c r="W20" s="91"/>
      <c r="X20" s="91"/>
    </row>
    <row r="21" spans="1:24" ht="12.75" customHeight="1">
      <c r="A21" s="93">
        <v>1</v>
      </c>
      <c r="B21" s="351" t="str">
        <f>VLOOKUP(A21,'пр.взв.'!B7:F22,2,FALSE)</f>
        <v>САМИЕВ Эльдар Магомедович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  <c r="S21" s="316" t="str">
        <f>VLOOKUP(U21,'пр.взв.'!B7:F22,2,FALSE)</f>
        <v>УЛАНБЕКОВ Тагир Раджабович</v>
      </c>
      <c r="T21" s="317"/>
      <c r="U21" s="86">
        <v>2</v>
      </c>
      <c r="V21" s="91"/>
      <c r="W21" s="91"/>
      <c r="X21" s="91"/>
    </row>
    <row r="22" spans="1:24" ht="12.75" customHeight="1">
      <c r="A22" s="93"/>
      <c r="B22" s="274"/>
      <c r="C22" s="94">
        <v>7</v>
      </c>
      <c r="D22" s="95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6">
        <v>2</v>
      </c>
      <c r="S22" s="318"/>
      <c r="T22" s="319"/>
      <c r="U22" s="86"/>
      <c r="V22" s="91"/>
      <c r="W22" s="91"/>
      <c r="X22" s="91"/>
    </row>
    <row r="23" spans="1:24" ht="12.75" customHeight="1">
      <c r="A23" s="93">
        <v>7</v>
      </c>
      <c r="B23" s="352" t="str">
        <f>VLOOKUP(A23,'пр.взв.'!B7:F22,2,FALSE)</f>
        <v>СОКУРОВ Эдуард Амоядович</v>
      </c>
      <c r="C23" s="97" t="s">
        <v>85</v>
      </c>
      <c r="D23" s="98"/>
      <c r="E23" s="91"/>
      <c r="F23" s="91"/>
      <c r="G23" s="91" t="s">
        <v>48</v>
      </c>
      <c r="H23" s="91"/>
      <c r="I23" s="91"/>
      <c r="J23" s="91"/>
      <c r="K23" s="91"/>
      <c r="L23" s="91"/>
      <c r="M23" s="91"/>
      <c r="N23" s="91" t="s">
        <v>48</v>
      </c>
      <c r="O23" s="91"/>
      <c r="P23" s="91"/>
      <c r="Q23" s="91"/>
      <c r="R23" s="99"/>
      <c r="S23" s="320" t="e">
        <f>VLOOKUP(U23,'пр.взв.'!B7:F22,2,FALSE)</f>
        <v>#N/A</v>
      </c>
      <c r="T23" s="321"/>
      <c r="U23" s="86"/>
      <c r="V23" s="91"/>
      <c r="W23" s="91"/>
      <c r="X23" s="91"/>
    </row>
    <row r="24" spans="1:24" ht="13.5" thickBot="1">
      <c r="A24" s="100"/>
      <c r="B24" s="353"/>
      <c r="C24" s="101"/>
      <c r="D24" s="98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102"/>
      <c r="S24" s="322"/>
      <c r="T24" s="323"/>
      <c r="U24" s="86"/>
      <c r="V24" s="91"/>
      <c r="W24" s="91"/>
      <c r="X24" s="91"/>
    </row>
    <row r="25" spans="1:24" ht="12.75">
      <c r="A25" s="91"/>
      <c r="B25" s="91"/>
      <c r="C25" s="101"/>
      <c r="D25" s="98"/>
      <c r="E25" s="103">
        <v>7</v>
      </c>
      <c r="F25" s="342" t="str">
        <f>VLOOKUP(E25,'пр.взв.'!B7:D22,2,FALSE)</f>
        <v>СОКУРОВ Эдуард Амоядович</v>
      </c>
      <c r="G25" s="342"/>
      <c r="H25" s="342"/>
      <c r="I25" s="343"/>
      <c r="J25" s="91"/>
      <c r="K25" s="91"/>
      <c r="L25" s="91"/>
      <c r="M25" s="341" t="str">
        <f>VLOOKUP(Q25,'пр.взв.'!B7:C22,2,FALSE)</f>
        <v>УЛАНБЕКОВ Тагир Раджабович</v>
      </c>
      <c r="N25" s="342"/>
      <c r="O25" s="342"/>
      <c r="P25" s="343"/>
      <c r="Q25" s="104">
        <v>2</v>
      </c>
      <c r="R25" s="102"/>
      <c r="S25" s="91"/>
      <c r="T25" s="91"/>
      <c r="U25" s="91"/>
      <c r="V25" s="91"/>
      <c r="W25" s="91"/>
      <c r="X25" s="91"/>
    </row>
    <row r="26" spans="1:24" ht="13.5" thickBot="1">
      <c r="A26" s="105"/>
      <c r="B26" s="91"/>
      <c r="C26" s="101"/>
      <c r="D26" s="98"/>
      <c r="E26" s="106" t="s">
        <v>85</v>
      </c>
      <c r="F26" s="344"/>
      <c r="G26" s="345"/>
      <c r="H26" s="345"/>
      <c r="I26" s="346"/>
      <c r="J26" s="10"/>
      <c r="K26" s="10"/>
      <c r="L26" s="10"/>
      <c r="M26" s="344"/>
      <c r="N26" s="345"/>
      <c r="O26" s="345"/>
      <c r="P26" s="346"/>
      <c r="Q26" s="107" t="s">
        <v>85</v>
      </c>
      <c r="R26" s="101"/>
      <c r="S26" s="91"/>
      <c r="T26" s="91"/>
      <c r="U26" s="91"/>
      <c r="V26" s="91"/>
      <c r="W26" s="91"/>
      <c r="X26" s="91"/>
    </row>
    <row r="27" spans="1:24" ht="12.75">
      <c r="A27" s="108"/>
      <c r="B27" s="10">
        <v>4</v>
      </c>
      <c r="C27" s="347" t="str">
        <f>VLOOKUP(B27,'пр.взв.'!B7:F22,2,FALSE)</f>
        <v>МАГОМЕДОВ Магомед Даудович</v>
      </c>
      <c r="D27" s="348"/>
      <c r="E27" s="91"/>
      <c r="F27" s="32"/>
      <c r="G27" s="32"/>
      <c r="H27" s="32"/>
      <c r="I27" s="32"/>
      <c r="J27" s="10"/>
      <c r="K27" s="10"/>
      <c r="L27" s="10"/>
      <c r="M27" s="32"/>
      <c r="N27" s="32"/>
      <c r="O27" s="32"/>
      <c r="P27" s="32"/>
      <c r="Q27" s="91"/>
      <c r="R27" s="283" t="str">
        <f>VLOOKUP(S27,'пр.взв.'!B7:F22,2,FALSE)</f>
        <v>АГЛАРОВ Курбанали Шервонович</v>
      </c>
      <c r="S27" s="109">
        <v>3</v>
      </c>
      <c r="T27" s="91"/>
      <c r="U27" s="91"/>
      <c r="V27" s="91"/>
      <c r="W27" s="91"/>
      <c r="X27" s="91"/>
    </row>
    <row r="28" spans="1:24" ht="13.5" thickBot="1">
      <c r="A28" s="101"/>
      <c r="B28" s="91"/>
      <c r="C28" s="349"/>
      <c r="D28" s="350"/>
      <c r="E28" s="91"/>
      <c r="F28" s="101"/>
      <c r="G28" s="101"/>
      <c r="H28" s="101"/>
      <c r="I28" s="101"/>
      <c r="J28" s="91"/>
      <c r="K28" s="91"/>
      <c r="L28" s="91"/>
      <c r="M28" s="91"/>
      <c r="N28" s="91"/>
      <c r="O28" s="91"/>
      <c r="P28" s="91"/>
      <c r="Q28" s="91"/>
      <c r="R28" s="279"/>
      <c r="S28" s="91"/>
      <c r="T28" s="91"/>
      <c r="U28" s="91"/>
      <c r="V28" s="91"/>
      <c r="W28" s="91"/>
      <c r="X28" s="91"/>
    </row>
    <row r="29" spans="1:24" ht="12.75">
      <c r="A29" s="91"/>
      <c r="B29" s="91"/>
      <c r="C29" s="91"/>
      <c r="D29" s="91"/>
      <c r="E29" s="91"/>
      <c r="F29" s="101"/>
      <c r="G29" s="101"/>
      <c r="H29" s="101"/>
      <c r="I29" s="10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1" spans="2:18" ht="15">
      <c r="B31" s="52" t="str">
        <f>HYPERLINK('[1]реквизиты'!$A$6)</f>
        <v>Гл. судья, судья МК</v>
      </c>
      <c r="C31" s="54"/>
      <c r="D31" s="55"/>
      <c r="E31" s="51"/>
      <c r="F31" s="51"/>
      <c r="L31" s="17"/>
      <c r="N31" s="89" t="str">
        <f>'[2]реквизиты'!$G$7</f>
        <v>С.В.Сапожников</v>
      </c>
      <c r="O31" s="6"/>
      <c r="P31" s="3"/>
      <c r="Q31" s="3"/>
      <c r="R31" s="5" t="str">
        <f>'[2]реквизиты'!$G$8</f>
        <v>/г.Ярославль/</v>
      </c>
    </row>
    <row r="32" spans="2:18" ht="15">
      <c r="B32" s="54"/>
      <c r="C32" s="54"/>
      <c r="D32" s="55"/>
      <c r="E32" s="51"/>
      <c r="F32" s="51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54"/>
      <c r="C33" s="54"/>
      <c r="D33" s="55"/>
      <c r="E33" s="51"/>
      <c r="F33" s="51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2" t="str">
        <f>HYPERLINK('[1]реквизиты'!$A$8)</f>
        <v>Гл. секретарь, судья МК</v>
      </c>
      <c r="C34" s="54"/>
      <c r="D34" s="55"/>
      <c r="E34" s="51"/>
      <c r="F34" s="51"/>
      <c r="G34" s="3"/>
      <c r="H34" s="3"/>
      <c r="I34" s="3"/>
      <c r="J34" s="3"/>
      <c r="K34" s="3"/>
      <c r="L34" s="38"/>
      <c r="M34" s="38"/>
      <c r="N34" s="89" t="str">
        <f>'[2]реквизиты'!$G$9</f>
        <v>С.М.Трескин</v>
      </c>
      <c r="O34" s="6"/>
      <c r="P34" s="14"/>
      <c r="Q34" s="14"/>
      <c r="R34" s="5" t="str">
        <f>'[2]реквизиты'!$G$10</f>
        <v>/г.Бийск/</v>
      </c>
    </row>
    <row r="35" spans="2:18" ht="15">
      <c r="B35" s="54"/>
      <c r="C35" s="54"/>
      <c r="D35" s="54"/>
      <c r="E35" s="6"/>
      <c r="F35" s="6"/>
      <c r="L35" s="17"/>
      <c r="M35" s="38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8"/>
      <c r="R36" s="60"/>
    </row>
    <row r="37" spans="5:13" ht="12.75">
      <c r="E37" s="3"/>
      <c r="F37" s="3"/>
      <c r="G37" s="14"/>
      <c r="H37" s="14"/>
      <c r="I37" s="14"/>
      <c r="J37" s="14"/>
      <c r="K37" s="14"/>
      <c r="L37" s="38"/>
      <c r="M37" s="38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2014-10-12T08:37:35Z</cp:lastPrinted>
  <dcterms:created xsi:type="dcterms:W3CDTF">1996-10-08T23:32:33Z</dcterms:created>
  <dcterms:modified xsi:type="dcterms:W3CDTF">2014-10-12T09:41:13Z</dcterms:modified>
  <cp:category/>
  <cp:version/>
  <cp:contentType/>
  <cp:contentStatus/>
</cp:coreProperties>
</file>