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<sst xmlns="http://schemas.openxmlformats.org/spreadsheetml/2006/main" count="309" uniqueCount="112">
  <si>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</si>
  <si>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</si>
  <si>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</si>
  <si>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</si>
  <si>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</si>
  <si>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</si>
  <si>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</si>
  <si>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</si>
  <si>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</si>
  <si>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</si>
  <si>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</si>
  <si>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</si>
  <si>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</si>
  <si>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</si>
  <si>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</si>
  <si>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</si>
  <si>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</si>
  <si>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</si>
  <si>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</si>
  <si>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</si>
  <si>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</si>
  <si>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</si>
  <si>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</si>
  <si>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</si>
  <si>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</si>
  <si>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</si>
  <si>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</si>
  <si>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</si>
  <si>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</si>
  <si>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</si>
  <si>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</si>
  <si>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</si>
  <si>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</si>
  <si>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</si>
  <si>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</si>
  <si>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</si>
  <si>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</si>
  <si>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</si>
  <si>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</si>
  <si>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</si>
  <si>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</si>
  <si>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</si>
  <si>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</si>
  <si>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</si>
  <si>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</si>
  <si>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</si>
  <si>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</si>
  <si>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</si>
  <si>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</si>
  <si>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ПИРТ</t>
  </si>
  <si>
    <t>сВДЬдюЧ ЯБЬ</t>
  </si>
  <si>
    <t xml:space="preserve"> место</t>
  </si>
  <si>
    <t>Страна</t>
  </si>
  <si>
    <t>Тренер победителя:</t>
  </si>
  <si>
    <t>ЖОЛДОШКАЗИЕВ Турарбек</t>
  </si>
  <si>
    <t>20.10.1995, мс</t>
  </si>
  <si>
    <t>КЫРГЫСТАН</t>
  </si>
  <si>
    <t>Тупик АВ</t>
  </si>
  <si>
    <t>ЖУКОВС Германс</t>
  </si>
  <si>
    <t>20.05.1995, мс</t>
  </si>
  <si>
    <t>ЛАТВИЯ</t>
  </si>
  <si>
    <t>Поляковс Ю</t>
  </si>
  <si>
    <t xml:space="preserve">ПЕРЕПЕЛЮК Андрей </t>
  </si>
  <si>
    <t>06.08.1985, мс</t>
  </si>
  <si>
    <t>РОССИЯ</t>
  </si>
  <si>
    <t>Леонтьев АА,   Павлов ДА</t>
  </si>
  <si>
    <t>ЗУРАБИАНИ Лаша</t>
  </si>
  <si>
    <t>1981, мс</t>
  </si>
  <si>
    <t>ГРУЗИЯ</t>
  </si>
  <si>
    <t>Цинцадзе Г</t>
  </si>
  <si>
    <t>ПОПОВ Степан</t>
  </si>
  <si>
    <t>11.06.1984, мсмк</t>
  </si>
  <si>
    <t>БЕЛАРУСЬ</t>
  </si>
  <si>
    <t>Кот ВС</t>
  </si>
  <si>
    <t xml:space="preserve">КИРЮХИН Сергей </t>
  </si>
  <si>
    <t>23.02.1987. змс</t>
  </si>
  <si>
    <t>Кусакин СИ,     Удовик СВ</t>
  </si>
  <si>
    <t>МАТЕВОСЯН Левон</t>
  </si>
  <si>
    <t>30.10.1988, мс</t>
  </si>
  <si>
    <t>Дученко ВФ, Гарькуша АВ</t>
  </si>
  <si>
    <t>АЙНУЛИН Равиль</t>
  </si>
  <si>
    <t>17.06.1989, мс</t>
  </si>
  <si>
    <t>ГРИГОРЯН Давид</t>
  </si>
  <si>
    <t>07.12.1990, мс</t>
  </si>
  <si>
    <t>АРМЕНИЯ</t>
  </si>
  <si>
    <t>Андрян А</t>
  </si>
  <si>
    <t>ЮСУПОВ Азимжон</t>
  </si>
  <si>
    <t>18.10.1994, кмс</t>
  </si>
  <si>
    <t>Сальников ВВ, Кабанов ДБ</t>
  </si>
  <si>
    <t>АБДУАЛИЕВ Бекжан</t>
  </si>
  <si>
    <t>13.12.1991. мс</t>
  </si>
  <si>
    <t>КАЗАХСТАН</t>
  </si>
  <si>
    <t>Утарбаев С. Тойлыбаев С</t>
  </si>
  <si>
    <t>ДАРТАЕВ Айдын</t>
  </si>
  <si>
    <t>05.10.1992, мс</t>
  </si>
  <si>
    <t>Адонбаев Д.</t>
  </si>
  <si>
    <t>МОШЕНКО Никита</t>
  </si>
  <si>
    <t>27.12.1990, мс</t>
  </si>
  <si>
    <t>в.к. 82 кг.</t>
  </si>
  <si>
    <t>13 чел</t>
  </si>
  <si>
    <t>свободен</t>
  </si>
  <si>
    <t>3:0</t>
  </si>
  <si>
    <t>4:0</t>
  </si>
  <si>
    <t>3:1</t>
  </si>
  <si>
    <t>10</t>
  </si>
  <si>
    <t>1</t>
  </si>
  <si>
    <t>7</t>
  </si>
  <si>
    <t>8</t>
  </si>
  <si>
    <t>б\м</t>
  </si>
  <si>
    <t>11-12</t>
  </si>
  <si>
    <t>8-10</t>
  </si>
  <si>
    <t>КЫРГЫЗСТАН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</si>
</sst>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2"/>
      <color indexed="10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2"/>
      <color indexed="9"/>
      <name val="Arial"/>
      <family val="0"/>
    </font>
    <font>
      <sz val="12"/>
      <color indexed="9"/>
      <name val="Arial Narrow"/>
      <family val="2"/>
    </font>
    <font>
      <b/>
      <sz val="18"/>
      <name val="Arial Narrow"/>
      <family val="2"/>
    </font>
    <font>
      <sz val="11"/>
      <name val="Arial"/>
      <family val="0"/>
    </font>
    <font>
      <b/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0" xfId="15" applyFont="1" applyAlignment="1">
      <alignment/>
    </xf>
    <xf numFmtId="0" fontId="0" fillId="0" borderId="0" xfId="15" applyFont="1" applyAlignment="1">
      <alignment/>
    </xf>
    <xf numFmtId="0" fontId="3" fillId="0" borderId="0" xfId="0" applyFont="1" applyAlignment="1">
      <alignment/>
    </xf>
    <xf numFmtId="0" fontId="12" fillId="0" borderId="0" xfId="15" applyFont="1" applyBorder="1" applyAlignment="1" applyProtection="1">
      <alignment vertical="center" wrapText="1"/>
      <protection/>
    </xf>
    <xf numFmtId="0" fontId="2" fillId="0" borderId="4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6" xfId="15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5" xfId="15" applyFont="1" applyFill="1" applyBorder="1" applyAlignment="1" applyProtection="1">
      <alignment horizontal="center" vertical="center" wrapText="1"/>
      <protection/>
    </xf>
    <xf numFmtId="0" fontId="6" fillId="0" borderId="24" xfId="15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3" xfId="15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15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40" xfId="15" applyFont="1" applyFill="1" applyBorder="1" applyAlignment="1" applyProtection="1">
      <alignment horizontal="center" vertical="center" wrapText="1"/>
      <protection/>
    </xf>
    <xf numFmtId="0" fontId="12" fillId="2" borderId="41" xfId="15" applyFont="1" applyFill="1" applyBorder="1" applyAlignment="1" applyProtection="1">
      <alignment horizontal="center" vertical="center" wrapText="1"/>
      <protection/>
    </xf>
    <xf numFmtId="0" fontId="12" fillId="2" borderId="42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6" fillId="0" borderId="25" xfId="15" applyFont="1" applyFill="1" applyBorder="1" applyAlignment="1" applyProtection="1">
      <alignment horizontal="left" vertical="center" wrapText="1"/>
      <protection/>
    </xf>
    <xf numFmtId="0" fontId="6" fillId="0" borderId="24" xfId="15" applyFont="1" applyFill="1" applyBorder="1" applyAlignment="1" applyProtection="1">
      <alignment horizontal="left" vertical="center" wrapText="1"/>
      <protection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6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49" fontId="0" fillId="0" borderId="44" xfId="0" applyNumberForma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12" fillId="0" borderId="40" xfId="15" applyFont="1" applyBorder="1" applyAlignment="1" applyProtection="1">
      <alignment horizontal="center" vertical="center" wrapText="1"/>
      <protection/>
    </xf>
    <xf numFmtId="0" fontId="12" fillId="0" borderId="41" xfId="15" applyFont="1" applyBorder="1" applyAlignment="1" applyProtection="1">
      <alignment horizontal="center" vertical="center" wrapText="1"/>
      <protection/>
    </xf>
    <xf numFmtId="0" fontId="12" fillId="0" borderId="42" xfId="15" applyFont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25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0" fontId="0" fillId="0" borderId="48" xfId="15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31" fillId="0" borderId="44" xfId="15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31" fillId="0" borderId="45" xfId="15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47" xfId="0" applyNumberFormat="1" applyFont="1" applyBorder="1" applyAlignment="1">
      <alignment horizontal="center" vertical="center" wrapText="1"/>
    </xf>
    <xf numFmtId="0" fontId="25" fillId="0" borderId="50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5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21" xfId="15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9" fillId="0" borderId="21" xfId="15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0" fillId="0" borderId="18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40" xfId="15" applyFont="1" applyFill="1" applyBorder="1" applyAlignment="1">
      <alignment horizontal="center" vertical="center"/>
    </xf>
    <xf numFmtId="0" fontId="19" fillId="4" borderId="41" xfId="15" applyFont="1" applyFill="1" applyBorder="1" applyAlignment="1">
      <alignment horizontal="center" vertical="center"/>
    </xf>
    <xf numFmtId="0" fontId="19" fillId="4" borderId="42" xfId="15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2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35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63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27" xfId="15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56" xfId="1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15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5" fillId="2" borderId="40" xfId="15" applyFont="1" applyFill="1" applyBorder="1" applyAlignment="1">
      <alignment horizontal="center" vertical="center" wrapText="1"/>
    </xf>
    <xf numFmtId="0" fontId="5" fillId="2" borderId="41" xfId="15" applyFont="1" applyFill="1" applyBorder="1" applyAlignment="1">
      <alignment horizontal="center" vertical="center" wrapText="1"/>
    </xf>
    <xf numFmtId="0" fontId="5" fillId="2" borderId="42" xfId="15" applyFont="1" applyFill="1" applyBorder="1" applyAlignment="1">
      <alignment horizontal="center" vertical="center" wrapText="1"/>
    </xf>
    <xf numFmtId="0" fontId="3" fillId="0" borderId="40" xfId="15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29" fillId="0" borderId="57" xfId="15" applyFont="1" applyBorder="1" applyAlignment="1">
      <alignment horizontal="center" vertical="center" wrapText="1"/>
    </xf>
    <xf numFmtId="0" fontId="29" fillId="0" borderId="18" xfId="15" applyFont="1" applyBorder="1" applyAlignment="1">
      <alignment horizontal="center" vertical="center" wrapText="1"/>
    </xf>
    <xf numFmtId="0" fontId="29" fillId="0" borderId="34" xfId="15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 vertical="center"/>
    </xf>
    <xf numFmtId="0" fontId="29" fillId="0" borderId="63" xfId="15" applyFont="1" applyBorder="1" applyAlignment="1">
      <alignment horizontal="center" vertical="center" wrapText="1"/>
    </xf>
    <xf numFmtId="0" fontId="29" fillId="0" borderId="1" xfId="15" applyFont="1" applyBorder="1" applyAlignment="1">
      <alignment horizontal="center" vertical="center" wrapText="1"/>
    </xf>
    <xf numFmtId="0" fontId="29" fillId="0" borderId="27" xfId="15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right" vertical="center"/>
    </xf>
    <xf numFmtId="0" fontId="29" fillId="0" borderId="62" xfId="15" applyFont="1" applyBorder="1" applyAlignment="1">
      <alignment horizontal="center" vertical="center" wrapText="1"/>
    </xf>
    <xf numFmtId="0" fontId="29" fillId="0" borderId="2" xfId="15" applyFont="1" applyBorder="1" applyAlignment="1">
      <alignment horizontal="center" vertical="center" wrapText="1"/>
    </xf>
    <xf numFmtId="0" fontId="29" fillId="0" borderId="28" xfId="15" applyFont="1" applyBorder="1" applyAlignment="1">
      <alignment horizontal="center" vertical="center" wrapText="1"/>
    </xf>
    <xf numFmtId="0" fontId="29" fillId="0" borderId="58" xfId="15" applyFont="1" applyBorder="1" applyAlignment="1">
      <alignment horizontal="center" vertical="center" wrapText="1"/>
    </xf>
    <xf numFmtId="0" fontId="29" fillId="0" borderId="9" xfId="15" applyFont="1" applyBorder="1" applyAlignment="1">
      <alignment horizontal="center" vertical="center" wrapText="1"/>
    </xf>
    <xf numFmtId="0" fontId="29" fillId="0" borderId="35" xfId="15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1" fillId="0" borderId="7" xfId="15" applyFont="1" applyBorder="1" applyAlignment="1">
      <alignment horizontal="left" vertical="center" wrapText="1"/>
    </xf>
    <xf numFmtId="0" fontId="31" fillId="0" borderId="24" xfId="15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37" fillId="0" borderId="4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238125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517332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87;&#1088;&#1086;&#1090;&#1086;&#1082;&#1086;&#1083;&#1099;%20&#1078;&#1077;&#1085;\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</row>
        <row r="7">
          <cell r="G7" t="str">
            <v>Москва</v>
          </cell>
        </row>
        <row r="8">
          <cell r="A8" t="str">
            <v>Гл. секретарь, судья МК</v>
          </cell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7">
          <cell r="B27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tabSelected="1" workbookViewId="0" topLeftCell="A17">
      <selection activeCell="A1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8.7109375" style="0" customWidth="1"/>
    <col min="6" max="6" width="14.7109375" style="0" customWidth="1"/>
    <col min="7" max="7" width="0.13671875" style="0" customWidth="1"/>
    <col min="8" max="8" width="6.140625" style="0" hidden="1" customWidth="1"/>
  </cols>
  <sheetData>
    <row r="1" spans="1:8" ht="19.5" customHeight="1">
      <c r="A1" s="192" t="s">
        <v>23</v>
      </c>
      <c r="B1" s="192"/>
      <c r="C1" s="192"/>
      <c r="D1" s="192"/>
      <c r="E1" s="192"/>
      <c r="F1" s="192"/>
      <c r="G1" s="192"/>
      <c r="H1" s="192"/>
    </row>
    <row r="2" spans="1:8" ht="25.5" customHeight="1" thickBot="1">
      <c r="A2" s="193" t="s">
        <v>25</v>
      </c>
      <c r="B2" s="193"/>
      <c r="C2" s="193"/>
      <c r="D2" s="193"/>
      <c r="E2" s="193"/>
      <c r="F2" s="193"/>
      <c r="G2" s="193"/>
      <c r="H2" s="193"/>
    </row>
    <row r="3" spans="1:8" ht="32.25" customHeight="1" thickBot="1">
      <c r="A3" s="194" t="str">
        <f>HYPERLINK('[1]реквизиты'!$A$2)</f>
        <v>Международный турнир категории "А" на призы заслуженного мастера спорта России А.А.Аслаханова</v>
      </c>
      <c r="B3" s="195"/>
      <c r="C3" s="195"/>
      <c r="D3" s="195"/>
      <c r="E3" s="195"/>
      <c r="F3" s="195"/>
      <c r="G3" s="195"/>
      <c r="H3" s="196"/>
    </row>
    <row r="4" spans="1:8" ht="15" customHeight="1">
      <c r="A4" s="197" t="str">
        <f>HYPERLINK('[1]реквизиты'!$A$3)</f>
        <v>19-22 ноября 2015</v>
      </c>
      <c r="B4" s="197"/>
      <c r="C4" s="197"/>
      <c r="D4" s="197"/>
      <c r="E4" s="197"/>
      <c r="F4" s="197"/>
      <c r="G4" s="197"/>
      <c r="H4" s="197"/>
    </row>
    <row r="5" spans="4:6" ht="24" customHeight="1" thickBot="1">
      <c r="D5" s="198" t="str">
        <f>HYPERLINK('пр.взв.'!D4)</f>
        <v>в.к. 82 кг.</v>
      </c>
      <c r="E5" s="198"/>
      <c r="F5" s="198"/>
    </row>
    <row r="6" spans="1:8" ht="12.75" customHeight="1">
      <c r="A6" s="152" t="s">
        <v>51</v>
      </c>
      <c r="B6" s="154" t="s">
        <v>4</v>
      </c>
      <c r="C6" s="156" t="s">
        <v>5</v>
      </c>
      <c r="D6" s="158" t="s">
        <v>6</v>
      </c>
      <c r="E6" s="181" t="s">
        <v>52</v>
      </c>
      <c r="F6" s="183" t="s">
        <v>7</v>
      </c>
      <c r="G6" s="158" t="s">
        <v>9</v>
      </c>
      <c r="H6" s="188" t="s">
        <v>7</v>
      </c>
    </row>
    <row r="7" spans="1:8" ht="13.5" thickBot="1">
      <c r="A7" s="153"/>
      <c r="B7" s="155"/>
      <c r="C7" s="157"/>
      <c r="D7" s="159"/>
      <c r="E7" s="182"/>
      <c r="F7" s="184"/>
      <c r="G7" s="159"/>
      <c r="H7" s="189"/>
    </row>
    <row r="8" spans="1:8" ht="12.75" customHeight="1">
      <c r="A8" s="160">
        <v>1</v>
      </c>
      <c r="B8" s="150">
        <f>'пр.хода'!H8</f>
        <v>6</v>
      </c>
      <c r="C8" s="162" t="str">
        <f>VLOOKUP(B8,'пр.взв.'!B7:G131,2,FALSE)</f>
        <v>КИРЮХИН Сергей </v>
      </c>
      <c r="D8" s="164" t="str">
        <f>VLOOKUP(B8,'пр.взв.'!B7:H131,3,FALSE)</f>
        <v>23.02.1987. змс</v>
      </c>
      <c r="E8" s="179" t="str">
        <f>VLOOKUP(B8,'пр.взв.'!B7:H38,4,FALSE)</f>
        <v>РОССИЯ</v>
      </c>
      <c r="F8" s="180" t="str">
        <f>VLOOKUP(B8,'пр.взв.'!B7:H38,5,FALSE)</f>
        <v>Кусакин СИ,     Удовик СВ</v>
      </c>
      <c r="G8" s="167">
        <f>VLOOKUP(B8,'пр.взв.'!B7:H38,6,FALSE)</f>
        <v>0</v>
      </c>
      <c r="H8" s="190">
        <f>VLOOKUP(B8,'пр.взв.'!B7:H133,7,FALSE)</f>
        <v>0</v>
      </c>
    </row>
    <row r="9" spans="1:8" ht="12.75">
      <c r="A9" s="151"/>
      <c r="B9" s="161"/>
      <c r="C9" s="163"/>
      <c r="D9" s="165"/>
      <c r="E9" s="168"/>
      <c r="F9" s="170"/>
      <c r="G9" s="165"/>
      <c r="H9" s="191"/>
    </row>
    <row r="10" spans="1:8" ht="12.75" customHeight="1">
      <c r="A10" s="151">
        <v>2</v>
      </c>
      <c r="B10" s="161">
        <f>'пр.хода'!H20</f>
        <v>3</v>
      </c>
      <c r="C10" s="166" t="str">
        <f>VLOOKUP(B10,'пр.взв.'!B7:G133,2,FALSE)</f>
        <v>ПЕРЕПЕЛЮК Андрей </v>
      </c>
      <c r="D10" s="167" t="str">
        <f>VLOOKUP(B10,'пр.взв.'!B7:H133,3,FALSE)</f>
        <v>06.08.1985, мс</v>
      </c>
      <c r="E10" s="171" t="str">
        <f>VLOOKUP(B10,'пр.взв.'!B7:H40,4,FALSE)</f>
        <v>РОССИЯ</v>
      </c>
      <c r="F10" s="173" t="str">
        <f>VLOOKUP(B10,'пр.взв.'!B7:H40,5,FALSE)</f>
        <v>Леонтьев АА,   Павлов ДА</v>
      </c>
      <c r="G10" s="167">
        <f>VLOOKUP(B10,'пр.взв.'!B9:H40,6,FALSE)</f>
        <v>0</v>
      </c>
      <c r="H10" s="190">
        <f>VLOOKUP(B10,'пр.взв.'!B9:H135,7,FALSE)</f>
        <v>0</v>
      </c>
    </row>
    <row r="11" spans="1:8" ht="12.75">
      <c r="A11" s="151"/>
      <c r="B11" s="161"/>
      <c r="C11" s="163"/>
      <c r="D11" s="165"/>
      <c r="E11" s="172"/>
      <c r="F11" s="173"/>
      <c r="G11" s="165"/>
      <c r="H11" s="191"/>
    </row>
    <row r="12" spans="1:8" ht="12.75" customHeight="1">
      <c r="A12" s="151">
        <v>3</v>
      </c>
      <c r="B12" s="161">
        <f>'пр.хода'!E32</f>
        <v>7</v>
      </c>
      <c r="C12" s="166" t="str">
        <f>VLOOKUP(B12,'пр.взв.'!B1:G135,2,FALSE)</f>
        <v>МАТЕВОСЯН Левон</v>
      </c>
      <c r="D12" s="167" t="str">
        <f>VLOOKUP(B12,'пр.взв.'!B1:H135,3,FALSE)</f>
        <v>30.10.1988, мс</v>
      </c>
      <c r="E12" s="168" t="str">
        <f>VLOOKUP(B12,'пр.взв.'!B1:H42,4,FALSE)</f>
        <v>РОССИЯ</v>
      </c>
      <c r="F12" s="169" t="str">
        <f>VLOOKUP(B12,'пр.взв.'!B7:H42,5,FALSE)</f>
        <v>Дученко ВФ, Гарькуша АВ</v>
      </c>
      <c r="G12" s="167">
        <f>VLOOKUP(B12,'пр.взв.'!B11:H42,6,FALSE)</f>
        <v>0</v>
      </c>
      <c r="H12" s="190">
        <f>VLOOKUP(B12,'пр.взв.'!B11:H137,7,FALSE)</f>
        <v>0</v>
      </c>
    </row>
    <row r="13" spans="1:8" ht="12.75">
      <c r="A13" s="151"/>
      <c r="B13" s="161"/>
      <c r="C13" s="163"/>
      <c r="D13" s="165"/>
      <c r="E13" s="168"/>
      <c r="F13" s="170"/>
      <c r="G13" s="165"/>
      <c r="H13" s="191"/>
    </row>
    <row r="14" spans="1:8" ht="12.75" customHeight="1">
      <c r="A14" s="151">
        <v>3</v>
      </c>
      <c r="B14" s="161">
        <f>'пр.хода'!Q32</f>
        <v>8</v>
      </c>
      <c r="C14" s="166" t="str">
        <f>VLOOKUP(B14,'пр.взв.'!B1:G137,2,FALSE)</f>
        <v>АЙНУЛИН Равиль</v>
      </c>
      <c r="D14" s="167" t="str">
        <f>VLOOKUP(B14,'пр.взв.'!B1:H137,3,FALSE)</f>
        <v>17.06.1989, мс</v>
      </c>
      <c r="E14" s="171" t="str">
        <f>VLOOKUP(B14,'пр.взв.'!B1:H44,4,FALSE)</f>
        <v>РОССИЯ</v>
      </c>
      <c r="F14" s="173" t="str">
        <f>VLOOKUP(B14,'пр.взв.'!B1:H44,5,FALSE)</f>
        <v>Леонтьев АА,   Павлов ДА</v>
      </c>
      <c r="G14" s="167">
        <f>VLOOKUP(B14,'пр.взв.'!B13:H44,6,FALSE)</f>
        <v>0</v>
      </c>
      <c r="H14" s="190">
        <f>VLOOKUP(B14,'пр.взв.'!B13:H139,7,FALSE)</f>
        <v>0</v>
      </c>
    </row>
    <row r="15" spans="1:8" ht="12.75">
      <c r="A15" s="151"/>
      <c r="B15" s="161"/>
      <c r="C15" s="163"/>
      <c r="D15" s="165"/>
      <c r="E15" s="172"/>
      <c r="F15" s="173"/>
      <c r="G15" s="165"/>
      <c r="H15" s="191"/>
    </row>
    <row r="16" spans="1:8" ht="12.75" customHeight="1">
      <c r="A16" s="151">
        <v>5</v>
      </c>
      <c r="B16" s="161">
        <v>4</v>
      </c>
      <c r="C16" s="166" t="str">
        <f>VLOOKUP(B16,'пр.взв.'!B1:G139,2,FALSE)</f>
        <v>ЗУРАБИАНИ Лаша</v>
      </c>
      <c r="D16" s="167" t="str">
        <f>VLOOKUP(B16,'пр.взв.'!B1:H139,3,FALSE)</f>
        <v>1981, мс</v>
      </c>
      <c r="E16" s="168" t="str">
        <f>VLOOKUP(B16,'пр.взв.'!B1:H46,4,FALSE)</f>
        <v>ГРУЗИЯ</v>
      </c>
      <c r="F16" s="169" t="str">
        <f>VLOOKUP(B16,'пр.взв.'!B1:H46,5,FALSE)</f>
        <v>Цинцадзе Г</v>
      </c>
      <c r="G16" s="167" t="e">
        <f>VLOOKUP(B16,'пр.взв.'!B15:H46,6,FALSE)</f>
        <v>#N/A</v>
      </c>
      <c r="H16" s="190" t="e">
        <f>VLOOKUP(B16,'пр.взв.'!B15:H141,7,FALSE)</f>
        <v>#N/A</v>
      </c>
    </row>
    <row r="17" spans="1:8" ht="12.75">
      <c r="A17" s="151"/>
      <c r="B17" s="161"/>
      <c r="C17" s="163"/>
      <c r="D17" s="165"/>
      <c r="E17" s="168"/>
      <c r="F17" s="170"/>
      <c r="G17" s="165"/>
      <c r="H17" s="191"/>
    </row>
    <row r="18" spans="1:8" ht="12.75" customHeight="1">
      <c r="A18" s="151">
        <v>5</v>
      </c>
      <c r="B18" s="161">
        <v>9</v>
      </c>
      <c r="C18" s="166" t="str">
        <f>VLOOKUP(B18,'пр.взв.'!B1:G141,2,FALSE)</f>
        <v>ГРИГОРЯН Давид</v>
      </c>
      <c r="D18" s="167" t="str">
        <f>VLOOKUP(B18,'пр.взв.'!B1:H141,3,FALSE)</f>
        <v>07.12.1990, мс</v>
      </c>
      <c r="E18" s="171" t="str">
        <f>VLOOKUP(B18,'пр.взв.'!B1:H48,4,FALSE)</f>
        <v>АРМЕНИЯ</v>
      </c>
      <c r="F18" s="173" t="str">
        <f>VLOOKUP(B18,'пр.взв.'!B1:H48,5,FALSE)</f>
        <v>Андрян А</v>
      </c>
      <c r="G18" s="167">
        <f>VLOOKUP(B18,'пр.взв.'!B17:H48,6,FALSE)</f>
        <v>0</v>
      </c>
      <c r="H18" s="190">
        <f>VLOOKUP(B18,'пр.взв.'!B17:H143,7,FALSE)</f>
        <v>0</v>
      </c>
    </row>
    <row r="19" spans="1:8" ht="12.75">
      <c r="A19" s="151"/>
      <c r="B19" s="161"/>
      <c r="C19" s="163"/>
      <c r="D19" s="165"/>
      <c r="E19" s="172"/>
      <c r="F19" s="173"/>
      <c r="G19" s="165"/>
      <c r="H19" s="191"/>
    </row>
    <row r="20" spans="1:8" ht="12.75" customHeight="1">
      <c r="A20" s="174" t="s">
        <v>106</v>
      </c>
      <c r="B20" s="161">
        <v>1</v>
      </c>
      <c r="C20" s="166" t="str">
        <f>VLOOKUP(B20,'пр.взв.'!B1:G143,2,FALSE)</f>
        <v>ЖОЛДОШКАЗИЕВ Турарбек</v>
      </c>
      <c r="D20" s="167" t="str">
        <f>VLOOKUP(B20,'пр.взв.'!B1:H143,3,FALSE)</f>
        <v>20.10.1995, мс</v>
      </c>
      <c r="E20" s="168" t="str">
        <f>VLOOKUP(B20,'пр.взв.'!B1:H50,4,FALSE)</f>
        <v>КЫРГЫЗСТАН</v>
      </c>
      <c r="F20" s="169" t="str">
        <f>VLOOKUP(B20,'пр.взв.'!B1:H50,5,FALSE)</f>
        <v>Тупик АВ</v>
      </c>
      <c r="G20" s="167" t="e">
        <f>VLOOKUP(B20,'пр.взв.'!B19:H50,6,FALSE)</f>
        <v>#N/A</v>
      </c>
      <c r="H20" s="190" t="e">
        <f>VLOOKUP(B20,'пр.взв.'!B19:H145,7,FALSE)</f>
        <v>#N/A</v>
      </c>
    </row>
    <row r="21" spans="1:8" ht="12.75">
      <c r="A21" s="174"/>
      <c r="B21" s="161"/>
      <c r="C21" s="163"/>
      <c r="D21" s="165"/>
      <c r="E21" s="168"/>
      <c r="F21" s="170"/>
      <c r="G21" s="165"/>
      <c r="H21" s="191"/>
    </row>
    <row r="22" spans="1:8" ht="12.75" customHeight="1">
      <c r="A22" s="174" t="s">
        <v>110</v>
      </c>
      <c r="B22" s="161">
        <v>12</v>
      </c>
      <c r="C22" s="166" t="str">
        <f>VLOOKUP(B22,'пр.взв.'!B2:G145,2,FALSE)</f>
        <v>ДАРТАЕВ Айдын</v>
      </c>
      <c r="D22" s="167" t="str">
        <f>VLOOKUP(B22,'пр.взв.'!B2:H145,3,FALSE)</f>
        <v>05.10.1992, мс</v>
      </c>
      <c r="E22" s="171" t="str">
        <f>VLOOKUP(B22,'пр.взв.'!B2:H52,4,FALSE)</f>
        <v>КАЗАХСТАН</v>
      </c>
      <c r="F22" s="173" t="str">
        <f>VLOOKUP(B22,'пр.взв.'!B2:H52,5,FALSE)</f>
        <v>Адонбаев Д.</v>
      </c>
      <c r="G22" s="167">
        <f>VLOOKUP(B22,'пр.взв.'!B21:H52,6,FALSE)</f>
        <v>0</v>
      </c>
      <c r="H22" s="190">
        <f>VLOOKUP(B22,'пр.взв.'!B21:H147,7,FALSE)</f>
        <v>0</v>
      </c>
    </row>
    <row r="23" spans="1:8" ht="12.75">
      <c r="A23" s="174"/>
      <c r="B23" s="161"/>
      <c r="C23" s="163"/>
      <c r="D23" s="165"/>
      <c r="E23" s="172"/>
      <c r="F23" s="173"/>
      <c r="G23" s="165"/>
      <c r="H23" s="191"/>
    </row>
    <row r="24" spans="1:8" ht="12.75" customHeight="1">
      <c r="A24" s="174" t="s">
        <v>110</v>
      </c>
      <c r="B24" s="161">
        <v>5</v>
      </c>
      <c r="C24" s="166" t="str">
        <f>VLOOKUP(B24,'пр.взв.'!B2:G147,2,FALSE)</f>
        <v>ПОПОВ Степан</v>
      </c>
      <c r="D24" s="167" t="str">
        <f>VLOOKUP(B24,'пр.взв.'!B2:H147,3,FALSE)</f>
        <v>11.06.1984, мсмк</v>
      </c>
      <c r="E24" s="168" t="str">
        <f>VLOOKUP(B24,'пр.взв.'!B2:H54,4,FALSE)</f>
        <v>БЕЛАРУСЬ</v>
      </c>
      <c r="F24" s="169" t="str">
        <f>VLOOKUP(B24,'пр.взв.'!B2:H54,5,FALSE)</f>
        <v>Кот ВС</v>
      </c>
      <c r="G24" s="167" t="e">
        <f>VLOOKUP(B24,'пр.взв.'!B23:H54,6,FALSE)</f>
        <v>#N/A</v>
      </c>
      <c r="H24" s="190" t="e">
        <f>VLOOKUP(B24,'пр.взв.'!B23:H149,7,FALSE)</f>
        <v>#N/A</v>
      </c>
    </row>
    <row r="25" spans="1:8" ht="12.75">
      <c r="A25" s="174"/>
      <c r="B25" s="161"/>
      <c r="C25" s="163"/>
      <c r="D25" s="165"/>
      <c r="E25" s="168"/>
      <c r="F25" s="170"/>
      <c r="G25" s="165"/>
      <c r="H25" s="191"/>
    </row>
    <row r="26" spans="1:8" ht="12.75" customHeight="1">
      <c r="A26" s="174" t="s">
        <v>110</v>
      </c>
      <c r="B26" s="161">
        <v>11</v>
      </c>
      <c r="C26" s="166" t="str">
        <f>VLOOKUP(B26,'пр.взв.'!B2:G149,2,FALSE)</f>
        <v>АБДУАЛИЕВ Бекжан</v>
      </c>
      <c r="D26" s="167" t="str">
        <f>VLOOKUP(B26,'пр.взв.'!B2:H149,3,FALSE)</f>
        <v>13.12.1991. мс</v>
      </c>
      <c r="E26" s="171" t="str">
        <f>VLOOKUP(B26,'пр.взв.'!B2:H56,4,FALSE)</f>
        <v>КАЗАХСТАН</v>
      </c>
      <c r="F26" s="173" t="str">
        <f>VLOOKUP(B26,'пр.взв.'!B2:H56,5,FALSE)</f>
        <v>Утарбаев С. Тойлыбаев С</v>
      </c>
      <c r="G26" s="167">
        <f>VLOOKUP(B26,'пр.взв.'!B25:H56,6,FALSE)</f>
        <v>0</v>
      </c>
      <c r="H26" s="190">
        <f>VLOOKUP(B26,'пр.взв.'!B25:H151,7,FALSE)</f>
        <v>0</v>
      </c>
    </row>
    <row r="27" spans="1:8" ht="12.75">
      <c r="A27" s="174"/>
      <c r="B27" s="161"/>
      <c r="C27" s="163"/>
      <c r="D27" s="165"/>
      <c r="E27" s="172"/>
      <c r="F27" s="173"/>
      <c r="G27" s="165"/>
      <c r="H27" s="191"/>
    </row>
    <row r="28" spans="1:8" ht="12.75" customHeight="1">
      <c r="A28" s="174" t="s">
        <v>109</v>
      </c>
      <c r="B28" s="161">
        <v>2</v>
      </c>
      <c r="C28" s="166" t="str">
        <f>VLOOKUP(B28,'пр.взв.'!B2:G151,2,FALSE)</f>
        <v>ЖУКОВС Германс</v>
      </c>
      <c r="D28" s="167" t="str">
        <f>VLOOKUP(B28,'пр.взв.'!B2:H151,3,FALSE)</f>
        <v>20.05.1995, мс</v>
      </c>
      <c r="E28" s="168" t="str">
        <f>VLOOKUP(B28,'пр.взв.'!B2:H58,4,FALSE)</f>
        <v>ЛАТВИЯ</v>
      </c>
      <c r="F28" s="169" t="str">
        <f>VLOOKUP(B28,'пр.взв.'!B2:H58,5,FALSE)</f>
        <v>Поляковс Ю</v>
      </c>
      <c r="G28" s="167" t="e">
        <f>VLOOKUP(B28,'пр.взв.'!B27:H58,6,FALSE)</f>
        <v>#N/A</v>
      </c>
      <c r="H28" s="190" t="e">
        <f>VLOOKUP(B28,'пр.взв.'!B27:H153,7,FALSE)</f>
        <v>#N/A</v>
      </c>
    </row>
    <row r="29" spans="1:8" ht="12.75">
      <c r="A29" s="174"/>
      <c r="B29" s="161"/>
      <c r="C29" s="163"/>
      <c r="D29" s="165"/>
      <c r="E29" s="168"/>
      <c r="F29" s="170"/>
      <c r="G29" s="165"/>
      <c r="H29" s="191"/>
    </row>
    <row r="30" spans="1:8" ht="12.75">
      <c r="A30" s="174" t="s">
        <v>109</v>
      </c>
      <c r="B30" s="161">
        <v>13</v>
      </c>
      <c r="C30" s="166" t="str">
        <f>VLOOKUP(B30,'пр.взв.'!B2:G153,2,FALSE)</f>
        <v>МОШЕНКО Никита</v>
      </c>
      <c r="D30" s="167" t="str">
        <f>VLOOKUP(B30,'пр.взв.'!B2:H153,3,FALSE)</f>
        <v>27.12.1990, мс</v>
      </c>
      <c r="E30" s="171" t="str">
        <f>VLOOKUP(B30,'пр.взв.'!B2:H60,4,FALSE)</f>
        <v>РОССИЯ</v>
      </c>
      <c r="F30" s="173" t="str">
        <f>VLOOKUP(B30,'пр.взв.'!B2:H60,5,FALSE)</f>
        <v>Сальников ВВ, Кабанов ДБ</v>
      </c>
      <c r="G30" s="167">
        <f>VLOOKUP(B30,'пр.взв.'!B29:H60,6,FALSE)</f>
        <v>0</v>
      </c>
      <c r="H30" s="190">
        <f>VLOOKUP(B30,'пр.взв.'!B29:H155,7,FALSE)</f>
        <v>0</v>
      </c>
    </row>
    <row r="31" spans="1:8" ht="12.75">
      <c r="A31" s="174"/>
      <c r="B31" s="161"/>
      <c r="C31" s="163"/>
      <c r="D31" s="165"/>
      <c r="E31" s="172"/>
      <c r="F31" s="173"/>
      <c r="G31" s="165"/>
      <c r="H31" s="191"/>
    </row>
    <row r="32" spans="1:8" ht="12.75">
      <c r="A32" s="174" t="s">
        <v>108</v>
      </c>
      <c r="B32" s="161">
        <v>10</v>
      </c>
      <c r="C32" s="166" t="str">
        <f>VLOOKUP(B32,'пр.взв.'!B3:G155,2,FALSE)</f>
        <v>ЮСУПОВ Азимжон</v>
      </c>
      <c r="D32" s="167" t="str">
        <f>VLOOKUP(B32,'пр.взв.'!B3:H155,3,FALSE)</f>
        <v>18.10.1994, кмс</v>
      </c>
      <c r="E32" s="171" t="str">
        <f>VLOOKUP(B32,'пр.взв.'!B3:H62,4,FALSE)</f>
        <v>РОССИЯ</v>
      </c>
      <c r="F32" s="240" t="str">
        <f>VLOOKUP(B32,'пр.взв.'!B3:H62,5,FALSE)</f>
        <v>Сальников ВВ, Кабанов ДБ</v>
      </c>
      <c r="G32" s="167" t="e">
        <f>VLOOKUP(B32,'пр.взв.'!B31:H62,6,FALSE)</f>
        <v>#N/A</v>
      </c>
      <c r="H32" s="190" t="e">
        <f>VLOOKUP(B32,'пр.взв.'!B31:H157,7,FALSE)</f>
        <v>#N/A</v>
      </c>
    </row>
    <row r="33" spans="1:8" ht="12.75">
      <c r="A33" s="174"/>
      <c r="B33" s="161"/>
      <c r="C33" s="163"/>
      <c r="D33" s="165"/>
      <c r="E33" s="172"/>
      <c r="F33" s="240"/>
      <c r="G33" s="165"/>
      <c r="H33" s="191"/>
    </row>
    <row r="34" spans="1:8" ht="12.75" hidden="1">
      <c r="A34" s="174">
        <v>14</v>
      </c>
      <c r="B34" s="161"/>
      <c r="C34" s="166" t="e">
        <f>VLOOKUP(B34,'пр.взв.'!B3:G157,2,FALSE)</f>
        <v>#N/A</v>
      </c>
      <c r="D34" s="167" t="e">
        <f>VLOOKUP(B34,'пр.взв.'!B3:H157,3,FALSE)</f>
        <v>#N/A</v>
      </c>
      <c r="E34" s="171" t="e">
        <f>VLOOKUP(B34,'пр.взв.'!B3:H64,4,FALSE)</f>
        <v>#N/A</v>
      </c>
      <c r="F34" s="173" t="e">
        <f>VLOOKUP(B34,'пр.взв.'!B3:H64,5,FALSE)</f>
        <v>#N/A</v>
      </c>
      <c r="G34" s="167" t="e">
        <f>VLOOKUP(B34,'пр.взв.'!B33:H64,6,FALSE)</f>
        <v>#N/A</v>
      </c>
      <c r="H34" s="190" t="e">
        <f>VLOOKUP(B34,'пр.взв.'!B33:H159,7,FALSE)</f>
        <v>#N/A</v>
      </c>
    </row>
    <row r="35" spans="1:8" ht="12.75" hidden="1">
      <c r="A35" s="174"/>
      <c r="B35" s="161"/>
      <c r="C35" s="163"/>
      <c r="D35" s="165"/>
      <c r="E35" s="172"/>
      <c r="F35" s="173"/>
      <c r="G35" s="165"/>
      <c r="H35" s="191"/>
    </row>
    <row r="36" spans="1:8" ht="12.75" hidden="1">
      <c r="A36" s="174">
        <v>15</v>
      </c>
      <c r="B36" s="161"/>
      <c r="C36" s="166" t="e">
        <f>VLOOKUP(B36,'пр.взв.'!B3:G159,2,FALSE)</f>
        <v>#N/A</v>
      </c>
      <c r="D36" s="167" t="e">
        <f>VLOOKUP(B36,'пр.взв.'!B3:H159,3,FALSE)</f>
        <v>#N/A</v>
      </c>
      <c r="E36" s="171" t="e">
        <f>VLOOKUP(B36,'пр.взв.'!B3:H66,4,FALSE)</f>
        <v>#N/A</v>
      </c>
      <c r="F36" s="169" t="e">
        <f>VLOOKUP(B36,'пр.взв.'!B3:H66,5,FALSE)</f>
        <v>#N/A</v>
      </c>
      <c r="G36" s="187" t="e">
        <f>VLOOKUP(B36,'пр.взв.'!B35:H66,6,FALSE)</f>
        <v>#N/A</v>
      </c>
      <c r="H36" s="199" t="e">
        <f>VLOOKUP(B36,'пр.взв.'!B35:H161,7,FALSE)</f>
        <v>#N/A</v>
      </c>
    </row>
    <row r="37" spans="1:8" ht="12.75" hidden="1">
      <c r="A37" s="174"/>
      <c r="B37" s="161"/>
      <c r="C37" s="163"/>
      <c r="D37" s="165"/>
      <c r="E37" s="172"/>
      <c r="F37" s="170"/>
      <c r="G37" s="165"/>
      <c r="H37" s="191"/>
    </row>
    <row r="38" spans="1:8" ht="12.75" hidden="1">
      <c r="A38" s="174">
        <v>16</v>
      </c>
      <c r="B38" s="161"/>
      <c r="C38" s="166" t="e">
        <f>VLOOKUP(B38,'пр.взв.'!B3:G161,2,FALSE)</f>
        <v>#N/A</v>
      </c>
      <c r="D38" s="167" t="e">
        <f>VLOOKUP(B38,'пр.взв.'!B3:H161,3,FALSE)</f>
        <v>#N/A</v>
      </c>
      <c r="E38" s="171" t="e">
        <f>VLOOKUP(B38,'пр.взв.'!B3:H68,4,FALSE)</f>
        <v>#N/A</v>
      </c>
      <c r="F38" s="173" t="e">
        <f>VLOOKUP(B38,'пр.взв.'!B7:H68,5,FALSE)</f>
        <v>#N/A</v>
      </c>
      <c r="G38" s="167" t="e">
        <f>VLOOKUP(B38,'пр.взв.'!B37:H68,6,FALSE)</f>
        <v>#N/A</v>
      </c>
      <c r="H38" s="190" t="e">
        <f>VLOOKUP(B38,'пр.взв.'!B37:H163,7,FALSE)</f>
        <v>#N/A</v>
      </c>
    </row>
    <row r="39" spans="1:8" ht="13.5" hidden="1" thickBot="1">
      <c r="A39" s="175"/>
      <c r="B39" s="176"/>
      <c r="C39" s="177"/>
      <c r="D39" s="178"/>
      <c r="E39" s="185"/>
      <c r="F39" s="186"/>
      <c r="G39" s="178"/>
      <c r="H39" s="200"/>
    </row>
    <row r="42" spans="1:7" ht="15.75">
      <c r="A42" s="75" t="str">
        <f>HYPERLINK('[3]реквизиты'!$A$6)</f>
        <v>Гл. судья, судья МК</v>
      </c>
      <c r="B42" s="76"/>
      <c r="C42" s="77"/>
      <c r="D42" s="78"/>
      <c r="E42" s="78"/>
      <c r="F42" s="145" t="str">
        <f>HYPERLINK('[1]реквизиты'!$G$6)</f>
        <v>Гарник В.</v>
      </c>
      <c r="G42" s="79" t="str">
        <f>'[1]реквизиты'!$G$7</f>
        <v>Москва</v>
      </c>
    </row>
    <row r="43" spans="1:7" ht="15">
      <c r="A43" s="76"/>
      <c r="B43" s="76"/>
      <c r="C43" s="77"/>
      <c r="D43" s="5"/>
      <c r="E43" s="5"/>
      <c r="F43" s="146" t="str">
        <f>HYPERLINK('[1]реквизиты'!$G$7)</f>
        <v>Москва</v>
      </c>
      <c r="G43" s="80" t="str">
        <f>'[1]реквизиты'!$G$8</f>
        <v>Курбатов Д.</v>
      </c>
    </row>
    <row r="44" spans="1:7" ht="15">
      <c r="A44" s="76"/>
      <c r="B44" s="76"/>
      <c r="C44" s="77"/>
      <c r="D44" s="5"/>
      <c r="E44" s="5"/>
      <c r="F44" s="5"/>
      <c r="G44" s="5"/>
    </row>
    <row r="45" spans="1:7" ht="15.75">
      <c r="A45" s="75" t="str">
        <f>HYPERLINK('[3]реквизиты'!$A$8)</f>
        <v>Гл. секретарь, судья МК</v>
      </c>
      <c r="B45" s="76"/>
      <c r="C45" s="77"/>
      <c r="D45" s="78"/>
      <c r="E45" s="78"/>
      <c r="F45" s="147" t="str">
        <f>HYPERLINK('[1]реквизиты'!$G$8)</f>
        <v>Курбатов Д.</v>
      </c>
      <c r="G45" s="79" t="str">
        <f>'[1]реквизиты'!$G$9</f>
        <v>Рязань</v>
      </c>
    </row>
    <row r="46" spans="1:8" ht="15">
      <c r="A46" s="76"/>
      <c r="B46" s="76"/>
      <c r="C46" s="76"/>
      <c r="D46" s="5"/>
      <c r="E46" s="5"/>
      <c r="F46" s="146" t="str">
        <f>HYPERLINK('[1]реквизиты'!$G$9)</f>
        <v>Рязань</v>
      </c>
      <c r="G46" s="80">
        <f>'[1]реквизиты'!$G$10</f>
        <v>0</v>
      </c>
      <c r="H46" s="5"/>
    </row>
  </sheetData>
  <mergeCells count="141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E7"/>
    <mergeCell ref="F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9">
      <selection activeCell="A1" sqref="A1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0.421875" style="0" customWidth="1"/>
    <col min="6" max="6" width="0.13671875" style="0" customWidth="1"/>
    <col min="7" max="7" width="20.8515625" style="0" customWidth="1"/>
  </cols>
  <sheetData>
    <row r="1" spans="1:9" ht="32.25" customHeight="1">
      <c r="A1" s="221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222"/>
      <c r="C1" s="222"/>
      <c r="D1" s="222"/>
      <c r="E1" s="222"/>
      <c r="F1" s="222"/>
      <c r="G1" s="222"/>
      <c r="H1" s="222"/>
      <c r="I1" s="222"/>
    </row>
    <row r="2" spans="4:5" ht="27" customHeight="1">
      <c r="D2" s="56" t="s">
        <v>10</v>
      </c>
      <c r="E2" s="83" t="str">
        <f>HYPERLINK('пр.взв.'!D4)</f>
        <v>в.к. 82 кг.</v>
      </c>
    </row>
    <row r="3" ht="21" customHeight="1">
      <c r="C3" s="57" t="s">
        <v>21</v>
      </c>
    </row>
    <row r="4" ht="19.5" customHeight="1">
      <c r="C4" s="58" t="s">
        <v>11</v>
      </c>
    </row>
    <row r="5" spans="1:9" ht="12.75" customHeight="1">
      <c r="A5" s="201" t="s">
        <v>12</v>
      </c>
      <c r="B5" s="201" t="s">
        <v>4</v>
      </c>
      <c r="C5" s="207" t="s">
        <v>5</v>
      </c>
      <c r="D5" s="201" t="s">
        <v>13</v>
      </c>
      <c r="E5" s="203" t="s">
        <v>14</v>
      </c>
      <c r="F5" s="204"/>
      <c r="G5" s="201" t="s">
        <v>15</v>
      </c>
      <c r="H5" s="201" t="s">
        <v>16</v>
      </c>
      <c r="I5" s="201" t="s">
        <v>17</v>
      </c>
    </row>
    <row r="6" spans="1:9" ht="12.75">
      <c r="A6" s="202"/>
      <c r="B6" s="202"/>
      <c r="C6" s="202"/>
      <c r="D6" s="202"/>
      <c r="E6" s="205"/>
      <c r="F6" s="206"/>
      <c r="G6" s="202"/>
      <c r="H6" s="202"/>
      <c r="I6" s="202"/>
    </row>
    <row r="7" spans="1:9" ht="12.75">
      <c r="A7" s="208"/>
      <c r="B7" s="209">
        <v>7</v>
      </c>
      <c r="C7" s="210" t="str">
        <f>VLOOKUP(B7,'пр.взв.'!B7:D22,2,FALSE)</f>
        <v>МАТЕВОСЯН Левон</v>
      </c>
      <c r="D7" s="210" t="str">
        <f>VLOOKUP(B7,'пр.взв.'!B7:F22,3,FALSE)</f>
        <v>30.10.1988, мс</v>
      </c>
      <c r="E7" s="212" t="str">
        <f>VLOOKUP(B7,'пр.взв.'!B7:F22,4,FALSE)</f>
        <v>РОССИЯ</v>
      </c>
      <c r="F7" s="214" t="str">
        <f>VLOOKUP(B7,'пр.взв.'!B7:G22,5,FALSE)</f>
        <v>Дученко ВФ, Гарькуша АВ</v>
      </c>
      <c r="G7" s="216"/>
      <c r="H7" s="217"/>
      <c r="I7" s="201"/>
    </row>
    <row r="8" spans="1:9" ht="12.75">
      <c r="A8" s="208"/>
      <c r="B8" s="201"/>
      <c r="C8" s="211"/>
      <c r="D8" s="211"/>
      <c r="E8" s="213"/>
      <c r="F8" s="215"/>
      <c r="G8" s="216"/>
      <c r="H8" s="217"/>
      <c r="I8" s="201"/>
    </row>
    <row r="9" spans="1:9" ht="12.75">
      <c r="A9" s="218"/>
      <c r="B9" s="209">
        <f>'[2]пр.хода'!B27</f>
        <v>4</v>
      </c>
      <c r="C9" s="210" t="str">
        <f>VLOOKUP(B9,'пр.взв.'!B7:D24,2,FALSE)</f>
        <v>ЗУРАБИАНИ Лаша</v>
      </c>
      <c r="D9" s="210" t="str">
        <f>VLOOKUP(B9,'пр.взв.'!B7:F24,3,FALSE)</f>
        <v>1981, мс</v>
      </c>
      <c r="E9" s="212" t="str">
        <f>VLOOKUP(B9,'пр.взв.'!B9:F24,4,FALSE)</f>
        <v>ГРУЗИЯ</v>
      </c>
      <c r="F9" s="214" t="str">
        <f>VLOOKUP(B9,'пр.взв.'!B7:G24,5,FALSE)</f>
        <v>Цинцадзе Г</v>
      </c>
      <c r="G9" s="216"/>
      <c r="H9" s="201"/>
      <c r="I9" s="201"/>
    </row>
    <row r="10" spans="1:9" ht="12.75">
      <c r="A10" s="218"/>
      <c r="B10" s="201"/>
      <c r="C10" s="211"/>
      <c r="D10" s="211"/>
      <c r="E10" s="219"/>
      <c r="F10" s="220"/>
      <c r="G10" s="216"/>
      <c r="H10" s="201"/>
      <c r="I10" s="201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22</v>
      </c>
    </row>
    <row r="16" spans="3:5" ht="24.75" customHeight="1">
      <c r="C16" s="58" t="s">
        <v>19</v>
      </c>
      <c r="E16" s="83" t="str">
        <f>HYPERLINK('пр.взв.'!D4)</f>
        <v>в.к. 82 кг.</v>
      </c>
    </row>
    <row r="17" spans="1:9" ht="12.75" customHeight="1">
      <c r="A17" s="201" t="s">
        <v>12</v>
      </c>
      <c r="B17" s="201" t="s">
        <v>4</v>
      </c>
      <c r="C17" s="207" t="s">
        <v>5</v>
      </c>
      <c r="D17" s="201" t="s">
        <v>13</v>
      </c>
      <c r="E17" s="203" t="s">
        <v>14</v>
      </c>
      <c r="F17" s="204"/>
      <c r="G17" s="201" t="s">
        <v>15</v>
      </c>
      <c r="H17" s="201" t="s">
        <v>16</v>
      </c>
      <c r="I17" s="201" t="s">
        <v>17</v>
      </c>
    </row>
    <row r="18" spans="1:9" ht="12.75">
      <c r="A18" s="202"/>
      <c r="B18" s="202"/>
      <c r="C18" s="202"/>
      <c r="D18" s="202"/>
      <c r="E18" s="205"/>
      <c r="F18" s="206"/>
      <c r="G18" s="202"/>
      <c r="H18" s="202"/>
      <c r="I18" s="202"/>
    </row>
    <row r="19" spans="1:9" ht="12.75">
      <c r="A19" s="208"/>
      <c r="B19" s="209">
        <v>8</v>
      </c>
      <c r="C19" s="210" t="str">
        <f>VLOOKUP(B19,'пр.взв.'!B1:D34,2,FALSE)</f>
        <v>АЙНУЛИН Равиль</v>
      </c>
      <c r="D19" s="210" t="str">
        <f>VLOOKUP(B19,'пр.взв.'!B1:F34,3,FALSE)</f>
        <v>17.06.1989, мс</v>
      </c>
      <c r="E19" s="212" t="str">
        <f>VLOOKUP(B19,'пр.взв.'!B1:F34,4,FALSE)</f>
        <v>РОССИЯ</v>
      </c>
      <c r="F19" s="214" t="str">
        <f>VLOOKUP(B19,'пр.взв.'!B1:G34,5,FALSE)</f>
        <v>Леонтьев АА,   Павлов ДА</v>
      </c>
      <c r="G19" s="216"/>
      <c r="H19" s="217"/>
      <c r="I19" s="201"/>
    </row>
    <row r="20" spans="1:9" ht="12.75">
      <c r="A20" s="208"/>
      <c r="B20" s="201"/>
      <c r="C20" s="211"/>
      <c r="D20" s="211"/>
      <c r="E20" s="213"/>
      <c r="F20" s="215"/>
      <c r="G20" s="216"/>
      <c r="H20" s="217"/>
      <c r="I20" s="201"/>
    </row>
    <row r="21" spans="1:9" ht="12.75">
      <c r="A21" s="218"/>
      <c r="B21" s="209">
        <v>9</v>
      </c>
      <c r="C21" s="210" t="str">
        <f>VLOOKUP(B21,'пр.взв.'!B1:D36,2,FALSE)</f>
        <v>ГРИГОРЯН Давид</v>
      </c>
      <c r="D21" s="210" t="str">
        <f>VLOOKUP(B21,'пр.взв.'!B1:F36,3,FALSE)</f>
        <v>07.12.1990, мс</v>
      </c>
      <c r="E21" s="212" t="str">
        <f>VLOOKUP(B21,'пр.взв.'!B2:F36,4,FALSE)</f>
        <v>АРМЕНИЯ</v>
      </c>
      <c r="F21" s="214" t="str">
        <f>VLOOKUP(B21,'пр.взв.'!B1:G36,5,FALSE)</f>
        <v>Андрян А</v>
      </c>
      <c r="G21" s="216"/>
      <c r="H21" s="201"/>
      <c r="I21" s="201"/>
    </row>
    <row r="22" spans="1:9" ht="12.75">
      <c r="A22" s="218"/>
      <c r="B22" s="201"/>
      <c r="C22" s="211"/>
      <c r="D22" s="211"/>
      <c r="E22" s="219"/>
      <c r="F22" s="220"/>
      <c r="G22" s="216"/>
      <c r="H22" s="201"/>
      <c r="I22" s="201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3" t="str">
        <f>HYPERLINK('пр.взв.'!D4)</f>
        <v>в.к. 82 кг.</v>
      </c>
    </row>
    <row r="30" spans="1:9" ht="12.75" customHeight="1">
      <c r="A30" s="201" t="s">
        <v>12</v>
      </c>
      <c r="B30" s="201" t="s">
        <v>4</v>
      </c>
      <c r="C30" s="207" t="s">
        <v>5</v>
      </c>
      <c r="D30" s="201" t="s">
        <v>13</v>
      </c>
      <c r="E30" s="203" t="s">
        <v>14</v>
      </c>
      <c r="F30" s="204"/>
      <c r="G30" s="201" t="s">
        <v>15</v>
      </c>
      <c r="H30" s="201" t="s">
        <v>16</v>
      </c>
      <c r="I30" s="201" t="s">
        <v>17</v>
      </c>
    </row>
    <row r="31" spans="1:9" ht="12.75">
      <c r="A31" s="202"/>
      <c r="B31" s="202"/>
      <c r="C31" s="202"/>
      <c r="D31" s="202"/>
      <c r="E31" s="205"/>
      <c r="F31" s="206"/>
      <c r="G31" s="202"/>
      <c r="H31" s="202"/>
      <c r="I31" s="202"/>
    </row>
    <row r="32" spans="1:9" ht="12.75">
      <c r="A32" s="208"/>
      <c r="B32" s="209">
        <v>3</v>
      </c>
      <c r="C32" s="210" t="str">
        <f>VLOOKUP(B32,'пр.взв.'!B3:D47,2,FALSE)</f>
        <v>ПЕРЕПЕЛЮК Андрей </v>
      </c>
      <c r="D32" s="210" t="str">
        <f>VLOOKUP(B32,'пр.взв.'!B3:F47,3,FALSE)</f>
        <v>06.08.1985, мс</v>
      </c>
      <c r="E32" s="212" t="str">
        <f>VLOOKUP(B32,'пр.взв.'!B3:F47,4,FALSE)</f>
        <v>РОССИЯ</v>
      </c>
      <c r="F32" s="214" t="str">
        <f>VLOOKUP(B32,'пр.взв.'!B3:G47,5,FALSE)</f>
        <v>Леонтьев АА,   Павлов ДА</v>
      </c>
      <c r="G32" s="216"/>
      <c r="H32" s="217"/>
      <c r="I32" s="201"/>
    </row>
    <row r="33" spans="1:9" ht="12.75">
      <c r="A33" s="208"/>
      <c r="B33" s="201"/>
      <c r="C33" s="211"/>
      <c r="D33" s="211"/>
      <c r="E33" s="213"/>
      <c r="F33" s="215"/>
      <c r="G33" s="216"/>
      <c r="H33" s="217"/>
      <c r="I33" s="201"/>
    </row>
    <row r="34" spans="1:9" ht="12.75">
      <c r="A34" s="218"/>
      <c r="B34" s="209">
        <v>6</v>
      </c>
      <c r="C34" s="210" t="str">
        <f>VLOOKUP(B34,'пр.взв.'!B3:D49,2,FALSE)</f>
        <v>КИРЮХИН Сергей </v>
      </c>
      <c r="D34" s="210" t="str">
        <f>VLOOKUP(B34,'пр.взв.'!B3:F49,3,FALSE)</f>
        <v>23.02.1987. змс</v>
      </c>
      <c r="E34" s="212" t="str">
        <f>VLOOKUP(B34,'пр.взв.'!B3:F49,4,FALSE)</f>
        <v>РОССИЯ</v>
      </c>
      <c r="F34" s="214" t="str">
        <f>VLOOKUP(B34,'пр.взв.'!B3:G49,5,FALSE)</f>
        <v>Кусакин СИ,     Удовик СВ</v>
      </c>
      <c r="G34" s="216"/>
      <c r="H34" s="201"/>
      <c r="I34" s="201"/>
    </row>
    <row r="35" spans="1:9" ht="12.75">
      <c r="A35" s="218"/>
      <c r="B35" s="201"/>
      <c r="C35" s="211"/>
      <c r="D35" s="211"/>
      <c r="E35" s="219"/>
      <c r="F35" s="220"/>
      <c r="G35" s="216"/>
      <c r="H35" s="201"/>
      <c r="I35" s="201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C11" sqref="C11:F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4.28125" style="0" customWidth="1"/>
    <col min="5" max="5" width="17.28125" style="0" customWidth="1"/>
    <col min="6" max="6" width="16.00390625" style="0" customWidth="1"/>
    <col min="7" max="7" width="12.8515625" style="0" hidden="1" customWidth="1"/>
    <col min="8" max="8" width="11.421875" style="0" hidden="1" customWidth="1"/>
  </cols>
  <sheetData>
    <row r="1" spans="1:8" ht="29.25" customHeight="1" thickBot="1">
      <c r="A1" s="193" t="s">
        <v>26</v>
      </c>
      <c r="B1" s="193"/>
      <c r="C1" s="193"/>
      <c r="D1" s="193"/>
      <c r="E1" s="193"/>
      <c r="F1" s="193"/>
      <c r="G1" s="193"/>
      <c r="H1" s="193"/>
    </row>
    <row r="2" spans="2:8" ht="29.25" customHeight="1" thickBot="1">
      <c r="B2" s="236" t="str">
        <f>HYPERLINK('[1]реквизиты'!$A$2)</f>
        <v>Международный турнир категории "А" на призы заслуженного мастера спорта России А.А.Аслаханова</v>
      </c>
      <c r="C2" s="237"/>
      <c r="D2" s="237"/>
      <c r="E2" s="237"/>
      <c r="F2" s="238"/>
      <c r="G2" s="148"/>
      <c r="H2" s="148"/>
    </row>
    <row r="3" spans="1:7" ht="12.75" customHeight="1">
      <c r="A3" s="235" t="str">
        <f>HYPERLINK('[1]реквизиты'!$A$3)</f>
        <v>19-22 ноября 2015</v>
      </c>
      <c r="B3" s="235"/>
      <c r="C3" s="235"/>
      <c r="D3" s="235"/>
      <c r="E3" s="235"/>
      <c r="F3" s="235"/>
      <c r="G3" s="235"/>
    </row>
    <row r="4" spans="4:5" ht="12.75" customHeight="1">
      <c r="D4" s="234" t="s">
        <v>98</v>
      </c>
      <c r="E4" s="234"/>
    </row>
    <row r="5" spans="1:8" ht="12.75" customHeight="1">
      <c r="A5" s="202" t="s">
        <v>8</v>
      </c>
      <c r="B5" s="229" t="s">
        <v>4</v>
      </c>
      <c r="C5" s="202" t="s">
        <v>5</v>
      </c>
      <c r="D5" s="202" t="s">
        <v>6</v>
      </c>
      <c r="E5" s="166" t="s">
        <v>52</v>
      </c>
      <c r="F5" s="187" t="s">
        <v>7</v>
      </c>
      <c r="G5" s="202" t="s">
        <v>9</v>
      </c>
      <c r="H5" s="202" t="s">
        <v>7</v>
      </c>
    </row>
    <row r="6" spans="1:8" ht="12.75">
      <c r="A6" s="207"/>
      <c r="B6" s="230"/>
      <c r="C6" s="207"/>
      <c r="D6" s="207"/>
      <c r="E6" s="163"/>
      <c r="F6" s="165"/>
      <c r="G6" s="207"/>
      <c r="H6" s="207"/>
    </row>
    <row r="7" spans="1:8" ht="12.75">
      <c r="A7" s="201"/>
      <c r="B7" s="223">
        <v>1</v>
      </c>
      <c r="C7" s="225" t="s">
        <v>54</v>
      </c>
      <c r="D7" s="201" t="s">
        <v>55</v>
      </c>
      <c r="E7" s="201" t="s">
        <v>111</v>
      </c>
      <c r="F7" s="217" t="s">
        <v>57</v>
      </c>
      <c r="G7" s="240" t="s">
        <v>49</v>
      </c>
      <c r="H7" s="239" t="s">
        <v>50</v>
      </c>
    </row>
    <row r="8" spans="1:8" ht="12.75" customHeight="1">
      <c r="A8" s="201"/>
      <c r="B8" s="223"/>
      <c r="C8" s="225"/>
      <c r="D8" s="201"/>
      <c r="E8" s="201"/>
      <c r="F8" s="217"/>
      <c r="G8" s="240"/>
      <c r="H8" s="239"/>
    </row>
    <row r="9" spans="1:8" ht="12.75">
      <c r="A9" s="201"/>
      <c r="B9" s="223">
        <v>2</v>
      </c>
      <c r="C9" s="225" t="s">
        <v>58</v>
      </c>
      <c r="D9" s="201" t="s">
        <v>59</v>
      </c>
      <c r="E9" s="201" t="s">
        <v>60</v>
      </c>
      <c r="F9" s="217" t="s">
        <v>61</v>
      </c>
      <c r="G9" s="217"/>
      <c r="H9" s="228"/>
    </row>
    <row r="10" spans="1:8" ht="15" customHeight="1">
      <c r="A10" s="201"/>
      <c r="B10" s="223"/>
      <c r="C10" s="225"/>
      <c r="D10" s="201"/>
      <c r="E10" s="201"/>
      <c r="F10" s="217"/>
      <c r="G10" s="217"/>
      <c r="H10" s="228"/>
    </row>
    <row r="11" spans="1:8" ht="12.75" customHeight="1">
      <c r="A11" s="201"/>
      <c r="B11" s="224">
        <v>3</v>
      </c>
      <c r="C11" s="225" t="s">
        <v>62</v>
      </c>
      <c r="D11" s="201" t="s">
        <v>63</v>
      </c>
      <c r="E11" s="201" t="s">
        <v>64</v>
      </c>
      <c r="F11" s="217" t="s">
        <v>65</v>
      </c>
      <c r="G11" s="217"/>
      <c r="H11" s="228"/>
    </row>
    <row r="12" spans="1:8" ht="15" customHeight="1">
      <c r="A12" s="201"/>
      <c r="B12" s="223"/>
      <c r="C12" s="225"/>
      <c r="D12" s="201"/>
      <c r="E12" s="201"/>
      <c r="F12" s="217"/>
      <c r="G12" s="217"/>
      <c r="H12" s="228"/>
    </row>
    <row r="13" spans="1:8" ht="15" customHeight="1">
      <c r="A13" s="201"/>
      <c r="B13" s="224">
        <v>4</v>
      </c>
      <c r="C13" s="225" t="s">
        <v>66</v>
      </c>
      <c r="D13" s="201" t="s">
        <v>67</v>
      </c>
      <c r="E13" s="201" t="s">
        <v>68</v>
      </c>
      <c r="F13" s="217" t="s">
        <v>69</v>
      </c>
      <c r="G13" s="217"/>
      <c r="H13" s="217"/>
    </row>
    <row r="14" spans="1:8" ht="15.75" customHeight="1">
      <c r="A14" s="201"/>
      <c r="B14" s="223"/>
      <c r="C14" s="225"/>
      <c r="D14" s="201"/>
      <c r="E14" s="201"/>
      <c r="F14" s="217"/>
      <c r="G14" s="217"/>
      <c r="H14" s="217"/>
    </row>
    <row r="15" spans="1:8" ht="12.75">
      <c r="A15" s="201"/>
      <c r="B15" s="223">
        <v>5</v>
      </c>
      <c r="C15" s="225" t="s">
        <v>70</v>
      </c>
      <c r="D15" s="201" t="s">
        <v>71</v>
      </c>
      <c r="E15" s="201" t="s">
        <v>72</v>
      </c>
      <c r="F15" s="217" t="s">
        <v>73</v>
      </c>
      <c r="G15" s="217"/>
      <c r="H15" s="228"/>
    </row>
    <row r="16" spans="1:8" ht="15" customHeight="1">
      <c r="A16" s="201"/>
      <c r="B16" s="223"/>
      <c r="C16" s="225"/>
      <c r="D16" s="201"/>
      <c r="E16" s="201"/>
      <c r="F16" s="217"/>
      <c r="G16" s="217"/>
      <c r="H16" s="228"/>
    </row>
    <row r="17" spans="1:8" ht="12.75">
      <c r="A17" s="201"/>
      <c r="B17" s="224">
        <v>6</v>
      </c>
      <c r="C17" s="225" t="s">
        <v>74</v>
      </c>
      <c r="D17" s="201" t="s">
        <v>75</v>
      </c>
      <c r="E17" s="201" t="s">
        <v>64</v>
      </c>
      <c r="F17" s="217" t="s">
        <v>76</v>
      </c>
      <c r="G17" s="217"/>
      <c r="H17" s="228"/>
    </row>
    <row r="18" spans="1:8" ht="15" customHeight="1">
      <c r="A18" s="201"/>
      <c r="B18" s="223"/>
      <c r="C18" s="225"/>
      <c r="D18" s="201"/>
      <c r="E18" s="201"/>
      <c r="F18" s="217"/>
      <c r="G18" s="217"/>
      <c r="H18" s="228"/>
    </row>
    <row r="19" spans="1:8" ht="12.75" customHeight="1">
      <c r="A19" s="201"/>
      <c r="B19" s="224">
        <v>7</v>
      </c>
      <c r="C19" s="225" t="s">
        <v>77</v>
      </c>
      <c r="D19" s="201" t="s">
        <v>78</v>
      </c>
      <c r="E19" s="201" t="s">
        <v>64</v>
      </c>
      <c r="F19" s="217" t="s">
        <v>79</v>
      </c>
      <c r="G19" s="217"/>
      <c r="H19" s="228"/>
    </row>
    <row r="20" spans="1:8" ht="15" customHeight="1">
      <c r="A20" s="201"/>
      <c r="B20" s="223"/>
      <c r="C20" s="225"/>
      <c r="D20" s="201"/>
      <c r="E20" s="201"/>
      <c r="F20" s="217"/>
      <c r="G20" s="217"/>
      <c r="H20" s="228"/>
    </row>
    <row r="21" spans="1:8" ht="12.75" customHeight="1">
      <c r="A21" s="201"/>
      <c r="B21" s="224">
        <v>8</v>
      </c>
      <c r="C21" s="225" t="s">
        <v>80</v>
      </c>
      <c r="D21" s="201" t="s">
        <v>81</v>
      </c>
      <c r="E21" s="201" t="s">
        <v>64</v>
      </c>
      <c r="F21" s="217" t="s">
        <v>65</v>
      </c>
      <c r="G21" s="217"/>
      <c r="H21" s="228"/>
    </row>
    <row r="22" spans="1:8" ht="15" customHeight="1">
      <c r="A22" s="201"/>
      <c r="B22" s="223"/>
      <c r="C22" s="225"/>
      <c r="D22" s="201"/>
      <c r="E22" s="201"/>
      <c r="F22" s="217"/>
      <c r="G22" s="217"/>
      <c r="H22" s="228"/>
    </row>
    <row r="23" spans="1:8" ht="12.75">
      <c r="A23" s="201"/>
      <c r="B23" s="224">
        <v>9</v>
      </c>
      <c r="C23" s="225" t="s">
        <v>82</v>
      </c>
      <c r="D23" s="201" t="s">
        <v>83</v>
      </c>
      <c r="E23" s="201" t="s">
        <v>84</v>
      </c>
      <c r="F23" s="217" t="s">
        <v>85</v>
      </c>
      <c r="G23" s="217"/>
      <c r="H23" s="228"/>
    </row>
    <row r="24" spans="1:8" ht="15" customHeight="1">
      <c r="A24" s="201"/>
      <c r="B24" s="223"/>
      <c r="C24" s="225"/>
      <c r="D24" s="201"/>
      <c r="E24" s="201"/>
      <c r="F24" s="217"/>
      <c r="G24" s="217"/>
      <c r="H24" s="228"/>
    </row>
    <row r="25" spans="1:8" ht="12.75">
      <c r="A25" s="201"/>
      <c r="B25" s="231">
        <v>10</v>
      </c>
      <c r="C25" s="225" t="s">
        <v>86</v>
      </c>
      <c r="D25" s="201" t="s">
        <v>87</v>
      </c>
      <c r="E25" s="201" t="s">
        <v>64</v>
      </c>
      <c r="F25" s="217" t="s">
        <v>88</v>
      </c>
      <c r="G25" s="217"/>
      <c r="H25" s="228"/>
    </row>
    <row r="26" spans="1:8" ht="15" customHeight="1">
      <c r="A26" s="201"/>
      <c r="B26" s="232"/>
      <c r="C26" s="225"/>
      <c r="D26" s="201"/>
      <c r="E26" s="201"/>
      <c r="F26" s="217"/>
      <c r="G26" s="217"/>
      <c r="H26" s="228"/>
    </row>
    <row r="27" spans="1:8" ht="12.75">
      <c r="A27" s="201"/>
      <c r="B27" s="224">
        <v>11</v>
      </c>
      <c r="C27" s="225" t="s">
        <v>89</v>
      </c>
      <c r="D27" s="201" t="s">
        <v>90</v>
      </c>
      <c r="E27" s="201" t="s">
        <v>91</v>
      </c>
      <c r="F27" s="217" t="s">
        <v>92</v>
      </c>
      <c r="G27" s="217"/>
      <c r="H27" s="228"/>
    </row>
    <row r="28" spans="1:8" ht="15" customHeight="1">
      <c r="A28" s="201"/>
      <c r="B28" s="223"/>
      <c r="C28" s="225"/>
      <c r="D28" s="201"/>
      <c r="E28" s="201"/>
      <c r="F28" s="217"/>
      <c r="G28" s="217"/>
      <c r="H28" s="228"/>
    </row>
    <row r="29" spans="1:8" ht="12.75">
      <c r="A29" s="201"/>
      <c r="B29" s="224">
        <v>12</v>
      </c>
      <c r="C29" s="225" t="s">
        <v>93</v>
      </c>
      <c r="D29" s="201" t="s">
        <v>94</v>
      </c>
      <c r="E29" s="201" t="s">
        <v>91</v>
      </c>
      <c r="F29" s="217" t="s">
        <v>95</v>
      </c>
      <c r="G29" s="217"/>
      <c r="H29" s="228"/>
    </row>
    <row r="30" spans="1:8" ht="15" customHeight="1">
      <c r="A30" s="201"/>
      <c r="B30" s="223"/>
      <c r="C30" s="225"/>
      <c r="D30" s="201"/>
      <c r="E30" s="201"/>
      <c r="F30" s="217"/>
      <c r="G30" s="217"/>
      <c r="H30" s="228"/>
    </row>
    <row r="31" spans="1:8" ht="15.75" customHeight="1">
      <c r="A31" s="201"/>
      <c r="B31" s="223">
        <v>13</v>
      </c>
      <c r="C31" s="225" t="s">
        <v>96</v>
      </c>
      <c r="D31" s="201" t="s">
        <v>97</v>
      </c>
      <c r="E31" s="201" t="s">
        <v>64</v>
      </c>
      <c r="F31" s="217" t="s">
        <v>88</v>
      </c>
      <c r="G31" s="217"/>
      <c r="H31" s="228"/>
    </row>
    <row r="32" spans="1:8" ht="15" customHeight="1">
      <c r="A32" s="201"/>
      <c r="B32" s="223"/>
      <c r="C32" s="225"/>
      <c r="D32" s="201"/>
      <c r="E32" s="201"/>
      <c r="F32" s="217"/>
      <c r="G32" s="217"/>
      <c r="H32" s="228"/>
    </row>
    <row r="33" spans="1:8" ht="12.75">
      <c r="A33" s="201"/>
      <c r="B33" s="226">
        <v>14</v>
      </c>
      <c r="C33" s="227"/>
      <c r="D33" s="228"/>
      <c r="E33" s="166"/>
      <c r="F33" s="233"/>
      <c r="G33" s="217"/>
      <c r="H33" s="228"/>
    </row>
    <row r="34" spans="1:8" ht="15" customHeight="1">
      <c r="A34" s="201"/>
      <c r="B34" s="226"/>
      <c r="C34" s="227"/>
      <c r="D34" s="228"/>
      <c r="E34" s="163"/>
      <c r="F34" s="233"/>
      <c r="G34" s="217"/>
      <c r="H34" s="228"/>
    </row>
    <row r="35" spans="1:8" ht="12.75">
      <c r="A35" s="201"/>
      <c r="B35" s="226">
        <v>15</v>
      </c>
      <c r="C35" s="227"/>
      <c r="D35" s="228"/>
      <c r="E35" s="166"/>
      <c r="F35" s="233"/>
      <c r="G35" s="217"/>
      <c r="H35" s="228"/>
    </row>
    <row r="36" spans="1:8" ht="15" customHeight="1">
      <c r="A36" s="201"/>
      <c r="B36" s="226"/>
      <c r="C36" s="227"/>
      <c r="D36" s="228"/>
      <c r="E36" s="163"/>
      <c r="F36" s="233"/>
      <c r="G36" s="217"/>
      <c r="H36" s="228"/>
    </row>
    <row r="37" spans="1:8" ht="12.75">
      <c r="A37" s="201"/>
      <c r="B37" s="226">
        <v>16</v>
      </c>
      <c r="C37" s="227"/>
      <c r="D37" s="228"/>
      <c r="E37" s="166"/>
      <c r="F37" s="233"/>
      <c r="G37" s="217"/>
      <c r="H37" s="228"/>
    </row>
    <row r="38" spans="1:8" ht="15" customHeight="1">
      <c r="A38" s="201"/>
      <c r="B38" s="226"/>
      <c r="C38" s="227"/>
      <c r="D38" s="228"/>
      <c r="E38" s="163"/>
      <c r="F38" s="233"/>
      <c r="G38" s="217"/>
      <c r="H38" s="228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40">
    <mergeCell ref="B2:F2"/>
    <mergeCell ref="H35:H36"/>
    <mergeCell ref="H37:H38"/>
    <mergeCell ref="H33:H34"/>
    <mergeCell ref="H15:H16"/>
    <mergeCell ref="H17:H18"/>
    <mergeCell ref="H5:H6"/>
    <mergeCell ref="H7:H8"/>
    <mergeCell ref="H9:H10"/>
    <mergeCell ref="G7:G8"/>
    <mergeCell ref="A1:H1"/>
    <mergeCell ref="H27:H28"/>
    <mergeCell ref="H29:H30"/>
    <mergeCell ref="H31:H32"/>
    <mergeCell ref="H19:H20"/>
    <mergeCell ref="H21:H22"/>
    <mergeCell ref="H23:H24"/>
    <mergeCell ref="H25:H26"/>
    <mergeCell ref="H11:H12"/>
    <mergeCell ref="H13:H14"/>
    <mergeCell ref="E9:E10"/>
    <mergeCell ref="F9:F10"/>
    <mergeCell ref="G9:G10"/>
    <mergeCell ref="G5:G6"/>
    <mergeCell ref="E5:E6"/>
    <mergeCell ref="D4:E4"/>
    <mergeCell ref="A3:G3"/>
    <mergeCell ref="F5:F6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25">
      <selection activeCell="A36" sqref="A36:I4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28125" style="0" customWidth="1"/>
    <col min="5" max="5" width="13.0039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11.140625" style="0" customWidth="1"/>
    <col min="14" max="14" width="13.00390625" style="0" customWidth="1"/>
    <col min="15" max="15" width="19.00390625" style="0" customWidth="1"/>
  </cols>
  <sheetData>
    <row r="1" spans="2:18" ht="15.75" customHeight="1">
      <c r="B1" s="311" t="s">
        <v>40</v>
      </c>
      <c r="C1" s="311"/>
      <c r="D1" s="311"/>
      <c r="E1" s="311"/>
      <c r="F1" s="311"/>
      <c r="G1" s="311"/>
      <c r="H1" s="311"/>
      <c r="I1" s="311"/>
      <c r="K1" s="311" t="s">
        <v>40</v>
      </c>
      <c r="L1" s="311"/>
      <c r="M1" s="311"/>
      <c r="N1" s="311"/>
      <c r="O1" s="311"/>
      <c r="P1" s="311"/>
      <c r="Q1" s="311"/>
      <c r="R1" s="311"/>
    </row>
    <row r="2" spans="2:18" ht="15.75" customHeight="1">
      <c r="B2" s="312" t="str">
        <f>'пр.взв.'!D4</f>
        <v>в.к. 82 кг.</v>
      </c>
      <c r="C2" s="313"/>
      <c r="D2" s="313"/>
      <c r="E2" s="313"/>
      <c r="F2" s="313"/>
      <c r="G2" s="313"/>
      <c r="H2" s="313"/>
      <c r="I2" s="313"/>
      <c r="K2" s="312" t="str">
        <f>'пр.взв.'!D4</f>
        <v>в.к. 82 кг.</v>
      </c>
      <c r="L2" s="313"/>
      <c r="M2" s="313"/>
      <c r="N2" s="313"/>
      <c r="O2" s="313"/>
      <c r="P2" s="313"/>
      <c r="Q2" s="313"/>
      <c r="R2" s="313"/>
    </row>
    <row r="4" spans="2:18" ht="16.5" thickBot="1">
      <c r="B4" s="108" t="s">
        <v>35</v>
      </c>
      <c r="C4" s="110" t="s">
        <v>41</v>
      </c>
      <c r="D4" s="109" t="s">
        <v>38</v>
      </c>
      <c r="E4" s="110"/>
      <c r="F4" s="108"/>
      <c r="G4" s="110"/>
      <c r="H4" s="110"/>
      <c r="I4" s="110"/>
      <c r="J4" s="110"/>
      <c r="K4" s="108" t="s">
        <v>1</v>
      </c>
      <c r="L4" s="110" t="s">
        <v>41</v>
      </c>
      <c r="M4" s="109" t="s">
        <v>38</v>
      </c>
      <c r="N4" s="110"/>
      <c r="O4" s="108"/>
      <c r="P4" s="110"/>
      <c r="Q4" s="110"/>
      <c r="R4" s="110"/>
    </row>
    <row r="5" spans="1:18" ht="12.75" customHeight="1">
      <c r="A5" s="281" t="s">
        <v>42</v>
      </c>
      <c r="B5" s="283" t="s">
        <v>4</v>
      </c>
      <c r="C5" s="277" t="s">
        <v>5</v>
      </c>
      <c r="D5" s="277" t="s">
        <v>13</v>
      </c>
      <c r="E5" s="277" t="s">
        <v>14</v>
      </c>
      <c r="F5" s="277" t="s">
        <v>15</v>
      </c>
      <c r="G5" s="279" t="s">
        <v>43</v>
      </c>
      <c r="H5" s="269" t="s">
        <v>44</v>
      </c>
      <c r="I5" s="271" t="s">
        <v>17</v>
      </c>
      <c r="J5" s="281" t="s">
        <v>42</v>
      </c>
      <c r="K5" s="283" t="s">
        <v>4</v>
      </c>
      <c r="L5" s="277" t="s">
        <v>5</v>
      </c>
      <c r="M5" s="277" t="s">
        <v>13</v>
      </c>
      <c r="N5" s="277" t="s">
        <v>14</v>
      </c>
      <c r="O5" s="277" t="s">
        <v>15</v>
      </c>
      <c r="P5" s="279" t="s">
        <v>43</v>
      </c>
      <c r="Q5" s="269" t="s">
        <v>44</v>
      </c>
      <c r="R5" s="271" t="s">
        <v>17</v>
      </c>
    </row>
    <row r="6" spans="1:18" ht="13.5" customHeight="1" thickBot="1">
      <c r="A6" s="282"/>
      <c r="B6" s="310" t="s">
        <v>36</v>
      </c>
      <c r="C6" s="278"/>
      <c r="D6" s="278"/>
      <c r="E6" s="278"/>
      <c r="F6" s="278"/>
      <c r="G6" s="280"/>
      <c r="H6" s="270"/>
      <c r="I6" s="272" t="s">
        <v>37</v>
      </c>
      <c r="J6" s="282"/>
      <c r="K6" s="310" t="s">
        <v>36</v>
      </c>
      <c r="L6" s="278"/>
      <c r="M6" s="278"/>
      <c r="N6" s="278"/>
      <c r="O6" s="278"/>
      <c r="P6" s="280"/>
      <c r="Q6" s="270"/>
      <c r="R6" s="272" t="s">
        <v>37</v>
      </c>
    </row>
    <row r="7" spans="1:18" ht="12.75" customHeight="1">
      <c r="A7" s="295">
        <v>1</v>
      </c>
      <c r="B7" s="293">
        <v>1</v>
      </c>
      <c r="C7" s="273" t="str">
        <f>VLOOKUP(B7,'пр.взв.'!B7:E70,2,FALSE)</f>
        <v>ЖОЛДОШКАЗИЕВ Турарбек</v>
      </c>
      <c r="D7" s="250" t="str">
        <f>VLOOKUP(B7,'пр.взв.'!B7:F106,3,FALSE)</f>
        <v>20.10.1995, мс</v>
      </c>
      <c r="E7" s="250" t="str">
        <f>VLOOKUP(B7,'пр.взв.'!B7:G106,4,FALSE)</f>
        <v>КЫРГЫЗСТАН</v>
      </c>
      <c r="F7" s="244"/>
      <c r="G7" s="251"/>
      <c r="H7" s="245"/>
      <c r="I7" s="207"/>
      <c r="J7" s="295">
        <v>5</v>
      </c>
      <c r="K7" s="293">
        <v>2</v>
      </c>
      <c r="L7" s="267" t="str">
        <f>VLOOKUP(K7,'пр.взв.'!B7:E70,2,FALSE)</f>
        <v>ЖУКОВС Германс</v>
      </c>
      <c r="M7" s="250" t="str">
        <f>VLOOKUP(K7,'пр.взв.'!B7:F106,3,FALSE)</f>
        <v>20.05.1995, мс</v>
      </c>
      <c r="N7" s="250" t="str">
        <f>VLOOKUP(K7,'пр.взв.'!B7:G106,4,FALSE)</f>
        <v>ЛАТВИЯ</v>
      </c>
      <c r="O7" s="244"/>
      <c r="P7" s="251"/>
      <c r="Q7" s="245"/>
      <c r="R7" s="207"/>
    </row>
    <row r="8" spans="1:18" ht="12.75" customHeight="1">
      <c r="A8" s="296"/>
      <c r="B8" s="293"/>
      <c r="C8" s="249"/>
      <c r="D8" s="242"/>
      <c r="E8" s="242"/>
      <c r="F8" s="242"/>
      <c r="G8" s="242"/>
      <c r="H8" s="217"/>
      <c r="I8" s="201"/>
      <c r="J8" s="296"/>
      <c r="K8" s="293"/>
      <c r="L8" s="257"/>
      <c r="M8" s="242"/>
      <c r="N8" s="242"/>
      <c r="O8" s="242"/>
      <c r="P8" s="242"/>
      <c r="Q8" s="217"/>
      <c r="R8" s="201"/>
    </row>
    <row r="9" spans="1:18" ht="12.75" customHeight="1">
      <c r="A9" s="296"/>
      <c r="B9" s="293">
        <v>9</v>
      </c>
      <c r="C9" s="248" t="str">
        <f>VLOOKUP(B9,'пр.взв.'!B7:E70,2,FALSE)</f>
        <v>ГРИГОРЯН Давид</v>
      </c>
      <c r="D9" s="241" t="str">
        <f>VLOOKUP(B9,'пр.взв.'!B7:F108,3,FALSE)</f>
        <v>07.12.1990, мс</v>
      </c>
      <c r="E9" s="241" t="str">
        <f>VLOOKUP(B9,'пр.взв.'!B7:G108,4,FALSE)</f>
        <v>АРМЕНИЯ</v>
      </c>
      <c r="F9" s="243"/>
      <c r="G9" s="243"/>
      <c r="H9" s="202"/>
      <c r="I9" s="202"/>
      <c r="J9" s="296"/>
      <c r="K9" s="293">
        <v>10</v>
      </c>
      <c r="L9" s="258" t="str">
        <f>VLOOKUP(K9,'пр.взв.'!B7:E70,2,FALSE)</f>
        <v>ЮСУПОВ Азимжон</v>
      </c>
      <c r="M9" s="241" t="str">
        <f>VLOOKUP(K9,'пр.взв.'!B7:F108,3,FALSE)</f>
        <v>18.10.1994, кмс</v>
      </c>
      <c r="N9" s="241" t="str">
        <f>VLOOKUP(K9,'пр.взв.'!B7:G108,4,FALSE)</f>
        <v>РОССИЯ</v>
      </c>
      <c r="O9" s="243"/>
      <c r="P9" s="243"/>
      <c r="Q9" s="202"/>
      <c r="R9" s="202"/>
    </row>
    <row r="10" spans="1:18" ht="13.5" customHeight="1" thickBot="1">
      <c r="A10" s="299"/>
      <c r="B10" s="298"/>
      <c r="C10" s="264"/>
      <c r="D10" s="261"/>
      <c r="E10" s="261"/>
      <c r="F10" s="262"/>
      <c r="G10" s="262"/>
      <c r="H10" s="182"/>
      <c r="I10" s="182"/>
      <c r="J10" s="299"/>
      <c r="K10" s="298"/>
      <c r="L10" s="268"/>
      <c r="M10" s="261"/>
      <c r="N10" s="261"/>
      <c r="O10" s="262"/>
      <c r="P10" s="262"/>
      <c r="Q10" s="182"/>
      <c r="R10" s="182"/>
    </row>
    <row r="11" spans="1:18" ht="12.75" customHeight="1">
      <c r="A11" s="295">
        <v>2</v>
      </c>
      <c r="B11" s="306">
        <v>5</v>
      </c>
      <c r="C11" s="260" t="str">
        <f>VLOOKUP(B11,'пр.взв.'!B7:E70,2,FALSE)</f>
        <v>ПОПОВ Степан</v>
      </c>
      <c r="D11" s="291" t="str">
        <f>VLOOKUP(B11,'пр.взв.'!B7:F110,3,FALSE)</f>
        <v>11.06.1984, мсмк</v>
      </c>
      <c r="E11" s="291" t="str">
        <f>VLOOKUP(B11,'пр.взв.'!B7:G110,4,FALSE)</f>
        <v>БЕЛАРУСЬ</v>
      </c>
      <c r="F11" s="274"/>
      <c r="G11" s="275"/>
      <c r="H11" s="276"/>
      <c r="I11" s="291"/>
      <c r="J11" s="295">
        <v>6</v>
      </c>
      <c r="K11" s="303">
        <v>6</v>
      </c>
      <c r="L11" s="256" t="str">
        <f>VLOOKUP(K11,'пр.взв.'!B7:E70,2,FALSE)</f>
        <v>КИРЮХИН Сергей </v>
      </c>
      <c r="M11" s="291" t="str">
        <f>VLOOKUP(K11,'пр.взв.'!B7:F110,3,FALSE)</f>
        <v>23.02.1987. змс</v>
      </c>
      <c r="N11" s="291" t="str">
        <f>VLOOKUP(K11,'пр.взв.'!B7:G110,4,FALSE)</f>
        <v>РОССИЯ</v>
      </c>
      <c r="O11" s="274" t="s">
        <v>100</v>
      </c>
      <c r="P11" s="275"/>
      <c r="Q11" s="276"/>
      <c r="R11" s="291"/>
    </row>
    <row r="12" spans="1:18" ht="12.75" customHeight="1">
      <c r="A12" s="296"/>
      <c r="B12" s="293"/>
      <c r="C12" s="249"/>
      <c r="D12" s="242"/>
      <c r="E12" s="242"/>
      <c r="F12" s="242"/>
      <c r="G12" s="242"/>
      <c r="H12" s="217"/>
      <c r="I12" s="201"/>
      <c r="J12" s="296"/>
      <c r="K12" s="293"/>
      <c r="L12" s="257"/>
      <c r="M12" s="242"/>
      <c r="N12" s="242"/>
      <c r="O12" s="242"/>
      <c r="P12" s="242"/>
      <c r="Q12" s="217"/>
      <c r="R12" s="201"/>
    </row>
    <row r="13" spans="1:18" ht="12.75" customHeight="1">
      <c r="A13" s="296"/>
      <c r="B13" s="293">
        <v>13</v>
      </c>
      <c r="C13" s="248" t="str">
        <f>VLOOKUP(B13,'пр.взв.'!B7:E70,2,FALSE)</f>
        <v>МОШЕНКО Никита</v>
      </c>
      <c r="D13" s="241" t="str">
        <f>VLOOKUP(B13,'пр.взв.'!B7:F112,3,FALSE)</f>
        <v>27.12.1990, мс</v>
      </c>
      <c r="E13" s="241" t="str">
        <f>VLOOKUP(B13,'пр.взв.'!B7:G112,4,FALSE)</f>
        <v>РОССИЯ</v>
      </c>
      <c r="F13" s="243"/>
      <c r="G13" s="243"/>
      <c r="H13" s="202"/>
      <c r="I13" s="202"/>
      <c r="J13" s="296"/>
      <c r="K13" s="293">
        <v>14</v>
      </c>
      <c r="L13" s="304">
        <f>VLOOKUP(K13,'пр.взв.'!B7:E70,2,FALSE)</f>
        <v>0</v>
      </c>
      <c r="M13" s="300">
        <f>VLOOKUP(K13,'пр.взв.'!B7:F112,3,FALSE)</f>
        <v>0</v>
      </c>
      <c r="N13" s="300">
        <f>VLOOKUP(K13,'пр.взв.'!B7:G112,4,FALSE)</f>
        <v>0</v>
      </c>
      <c r="O13" s="243"/>
      <c r="P13" s="243"/>
      <c r="Q13" s="202"/>
      <c r="R13" s="202"/>
    </row>
    <row r="14" spans="1:18" ht="13.5" customHeight="1" thickBot="1">
      <c r="A14" s="299"/>
      <c r="B14" s="298"/>
      <c r="C14" s="264"/>
      <c r="D14" s="261"/>
      <c r="E14" s="261"/>
      <c r="F14" s="262"/>
      <c r="G14" s="262"/>
      <c r="H14" s="182"/>
      <c r="I14" s="182"/>
      <c r="J14" s="299"/>
      <c r="K14" s="308"/>
      <c r="L14" s="309"/>
      <c r="M14" s="307"/>
      <c r="N14" s="307"/>
      <c r="O14" s="262"/>
      <c r="P14" s="262"/>
      <c r="Q14" s="182"/>
      <c r="R14" s="182"/>
    </row>
    <row r="15" spans="1:18" ht="12.75" customHeight="1">
      <c r="A15" s="295">
        <v>3</v>
      </c>
      <c r="B15" s="306">
        <v>3</v>
      </c>
      <c r="C15" s="273" t="str">
        <f>VLOOKUP(B15,'пр.взв.'!B7:E70,2,FALSE)</f>
        <v>ПЕРЕПЕЛЮК Андрей </v>
      </c>
      <c r="D15" s="250" t="str">
        <f>VLOOKUP(B15,'пр.взв.'!B7:F114,3,FALSE)</f>
        <v>06.08.1985, мс</v>
      </c>
      <c r="E15" s="250" t="str">
        <f>VLOOKUP(B15,'пр.взв.'!B7:G114,4,FALSE)</f>
        <v>РОССИЯ</v>
      </c>
      <c r="F15" s="244"/>
      <c r="G15" s="251"/>
      <c r="H15" s="245"/>
      <c r="I15" s="207"/>
      <c r="J15" s="295">
        <v>7</v>
      </c>
      <c r="K15" s="306">
        <v>4</v>
      </c>
      <c r="L15" s="267" t="str">
        <f>VLOOKUP(K15,'пр.взв.'!B7:E70,2,FALSE)</f>
        <v>ЗУРАБИАНИ Лаша</v>
      </c>
      <c r="M15" s="250" t="str">
        <f>VLOOKUP(K15,'пр.взв.'!B7:F114,3,FALSE)</f>
        <v>1981, мс</v>
      </c>
      <c r="N15" s="250" t="str">
        <f>VLOOKUP(K15,'пр.взв.'!B7:G114,4,FALSE)</f>
        <v>ГРУЗИЯ</v>
      </c>
      <c r="O15" s="244"/>
      <c r="P15" s="251"/>
      <c r="Q15" s="245"/>
      <c r="R15" s="207"/>
    </row>
    <row r="16" spans="1:18" ht="12.75" customHeight="1">
      <c r="A16" s="296"/>
      <c r="B16" s="293"/>
      <c r="C16" s="249"/>
      <c r="D16" s="242"/>
      <c r="E16" s="242"/>
      <c r="F16" s="242"/>
      <c r="G16" s="242"/>
      <c r="H16" s="217"/>
      <c r="I16" s="201"/>
      <c r="J16" s="296"/>
      <c r="K16" s="293"/>
      <c r="L16" s="257"/>
      <c r="M16" s="242"/>
      <c r="N16" s="242"/>
      <c r="O16" s="242"/>
      <c r="P16" s="242"/>
      <c r="Q16" s="217"/>
      <c r="R16" s="201"/>
    </row>
    <row r="17" spans="1:18" ht="12.75" customHeight="1">
      <c r="A17" s="296"/>
      <c r="B17" s="293">
        <v>11</v>
      </c>
      <c r="C17" s="248" t="str">
        <f>VLOOKUP(B17,'пр.взв.'!B7:E70,2,FALSE)</f>
        <v>АБДУАЛИЕВ Бекжан</v>
      </c>
      <c r="D17" s="241" t="str">
        <f>VLOOKUP(B17,'пр.взв.'!B7:F116,3,FALSE)</f>
        <v>13.12.1991. мс</v>
      </c>
      <c r="E17" s="241" t="str">
        <f>VLOOKUP(B17,'пр.взв.'!B7:G116,4,FALSE)</f>
        <v>КАЗАХСТАН</v>
      </c>
      <c r="F17" s="243"/>
      <c r="G17" s="243"/>
      <c r="H17" s="202"/>
      <c r="I17" s="202"/>
      <c r="J17" s="296"/>
      <c r="K17" s="293">
        <v>12</v>
      </c>
      <c r="L17" s="258" t="str">
        <f>VLOOKUP(K17,'пр.взв.'!B7:E70,2,FALSE)</f>
        <v>ДАРТАЕВ Айдын</v>
      </c>
      <c r="M17" s="241" t="str">
        <f>VLOOKUP(K17,'пр.взв.'!B7:F116,3,FALSE)</f>
        <v>05.10.1992, мс</v>
      </c>
      <c r="N17" s="241" t="str">
        <f>VLOOKUP(K17,'пр.взв.'!B7:G116,4,FALSE)</f>
        <v>КАЗАХСТАН</v>
      </c>
      <c r="O17" s="243"/>
      <c r="P17" s="243"/>
      <c r="Q17" s="202"/>
      <c r="R17" s="202"/>
    </row>
    <row r="18" spans="1:18" ht="13.5" customHeight="1" thickBot="1">
      <c r="A18" s="299"/>
      <c r="B18" s="298"/>
      <c r="C18" s="264"/>
      <c r="D18" s="261"/>
      <c r="E18" s="261"/>
      <c r="F18" s="262"/>
      <c r="G18" s="262"/>
      <c r="H18" s="182"/>
      <c r="I18" s="182"/>
      <c r="J18" s="299"/>
      <c r="K18" s="298"/>
      <c r="L18" s="268"/>
      <c r="M18" s="261"/>
      <c r="N18" s="261"/>
      <c r="O18" s="262"/>
      <c r="P18" s="262"/>
      <c r="Q18" s="182"/>
      <c r="R18" s="182"/>
    </row>
    <row r="19" spans="1:18" ht="12.75" customHeight="1">
      <c r="A19" s="295">
        <v>4</v>
      </c>
      <c r="B19" s="306">
        <v>7</v>
      </c>
      <c r="C19" s="260" t="str">
        <f>VLOOKUP(B19,'пр.взв.'!B7:E70,2,FALSE)</f>
        <v>МАТЕВОСЯН Левон</v>
      </c>
      <c r="D19" s="250" t="str">
        <f>VLOOKUP(B19,'пр.взв.'!B7:F118,3,FALSE)</f>
        <v>30.10.1988, мс</v>
      </c>
      <c r="E19" s="250" t="str">
        <f>VLOOKUP(B19,'пр.взв.'!B7:G118,4,FALSE)</f>
        <v>РОССИЯ</v>
      </c>
      <c r="F19" s="242"/>
      <c r="G19" s="302"/>
      <c r="H19" s="217"/>
      <c r="I19" s="241"/>
      <c r="J19" s="295">
        <v>8</v>
      </c>
      <c r="K19" s="303">
        <v>8</v>
      </c>
      <c r="L19" s="256" t="str">
        <f>VLOOKUP(K19,'пр.взв.'!B7:E70,2,FALSE)</f>
        <v>АЙНУЛИН Равиль</v>
      </c>
      <c r="M19" s="250" t="str">
        <f>VLOOKUP(K19,'пр.взв.'!B7:F118,3,FALSE)</f>
        <v>17.06.1989, мс</v>
      </c>
      <c r="N19" s="250" t="str">
        <f>VLOOKUP(K19,'пр.взв.'!B7:G118,4,FALSE)</f>
        <v>РОССИЯ</v>
      </c>
      <c r="O19" s="274" t="s">
        <v>100</v>
      </c>
      <c r="P19" s="302"/>
      <c r="Q19" s="217"/>
      <c r="R19" s="241"/>
    </row>
    <row r="20" spans="1:18" ht="12.75" customHeight="1">
      <c r="A20" s="296"/>
      <c r="B20" s="293"/>
      <c r="C20" s="249"/>
      <c r="D20" s="242"/>
      <c r="E20" s="242"/>
      <c r="F20" s="242"/>
      <c r="G20" s="242"/>
      <c r="H20" s="217"/>
      <c r="I20" s="201"/>
      <c r="J20" s="296"/>
      <c r="K20" s="293"/>
      <c r="L20" s="257"/>
      <c r="M20" s="242"/>
      <c r="N20" s="242"/>
      <c r="O20" s="242"/>
      <c r="P20" s="242"/>
      <c r="Q20" s="217"/>
      <c r="R20" s="201"/>
    </row>
    <row r="21" spans="1:18" ht="12.75" customHeight="1">
      <c r="A21" s="296"/>
      <c r="B21" s="293">
        <v>15</v>
      </c>
      <c r="C21" s="248">
        <f>VLOOKUP(B21,'пр.взв.'!B7:E70,2,FALSE)</f>
        <v>0</v>
      </c>
      <c r="D21" s="241">
        <f>VLOOKUP(B21,'пр.взв.'!B7:F120,3,FALSE)</f>
        <v>0</v>
      </c>
      <c r="E21" s="241">
        <f>VLOOKUP(B21,'пр.взв.'!B7:G120,4,FALSE)</f>
        <v>0</v>
      </c>
      <c r="F21" s="243"/>
      <c r="G21" s="243"/>
      <c r="H21" s="202"/>
      <c r="I21" s="202"/>
      <c r="J21" s="296"/>
      <c r="K21" s="293">
        <v>16</v>
      </c>
      <c r="L21" s="304">
        <f>VLOOKUP(K21,'пр.взв.'!B7:E70,2,FALSE)</f>
        <v>0</v>
      </c>
      <c r="M21" s="300">
        <f>VLOOKUP(K21,'пр.взв.'!B7:F120,3,FALSE)</f>
        <v>0</v>
      </c>
      <c r="N21" s="300">
        <f>VLOOKUP(K21,'пр.взв.'!B7:G120,4,FALSE)</f>
        <v>0</v>
      </c>
      <c r="O21" s="243"/>
      <c r="P21" s="243"/>
      <c r="Q21" s="202"/>
      <c r="R21" s="202"/>
    </row>
    <row r="22" spans="1:18" ht="12.75" customHeight="1">
      <c r="A22" s="297"/>
      <c r="B22" s="293"/>
      <c r="C22" s="249"/>
      <c r="D22" s="242"/>
      <c r="E22" s="242"/>
      <c r="F22" s="244"/>
      <c r="G22" s="244"/>
      <c r="H22" s="207"/>
      <c r="I22" s="207"/>
      <c r="J22" s="297"/>
      <c r="K22" s="293"/>
      <c r="L22" s="305"/>
      <c r="M22" s="301"/>
      <c r="N22" s="301"/>
      <c r="O22" s="244"/>
      <c r="P22" s="244"/>
      <c r="Q22" s="207"/>
      <c r="R22" s="207"/>
    </row>
    <row r="24" spans="2:18" ht="16.5" thickBot="1">
      <c r="B24" s="108" t="s">
        <v>35</v>
      </c>
      <c r="C24" s="110" t="s">
        <v>41</v>
      </c>
      <c r="D24" s="109" t="s">
        <v>39</v>
      </c>
      <c r="E24" s="110"/>
      <c r="F24" s="108" t="str">
        <f>B2</f>
        <v>в.к. 82 кг.</v>
      </c>
      <c r="G24" s="110"/>
      <c r="H24" s="110"/>
      <c r="I24" s="110"/>
      <c r="J24" s="110"/>
      <c r="K24" s="108" t="s">
        <v>1</v>
      </c>
      <c r="L24" s="110" t="s">
        <v>41</v>
      </c>
      <c r="M24" s="109" t="s">
        <v>39</v>
      </c>
      <c r="N24" s="110"/>
      <c r="O24" s="108" t="str">
        <f>K2</f>
        <v>в.к. 82 кг.</v>
      </c>
      <c r="P24" s="110"/>
      <c r="Q24" s="110"/>
      <c r="R24" s="110"/>
    </row>
    <row r="25" spans="1:18" ht="12.75" customHeight="1">
      <c r="A25" s="281" t="s">
        <v>42</v>
      </c>
      <c r="B25" s="283" t="s">
        <v>4</v>
      </c>
      <c r="C25" s="277" t="s">
        <v>5</v>
      </c>
      <c r="D25" s="277" t="s">
        <v>13</v>
      </c>
      <c r="E25" s="277" t="s">
        <v>14</v>
      </c>
      <c r="F25" s="277" t="s">
        <v>15</v>
      </c>
      <c r="G25" s="279" t="s">
        <v>43</v>
      </c>
      <c r="H25" s="269" t="s">
        <v>44</v>
      </c>
      <c r="I25" s="271" t="s">
        <v>17</v>
      </c>
      <c r="J25" s="281" t="s">
        <v>42</v>
      </c>
      <c r="K25" s="283" t="s">
        <v>4</v>
      </c>
      <c r="L25" s="277" t="s">
        <v>5</v>
      </c>
      <c r="M25" s="277" t="s">
        <v>13</v>
      </c>
      <c r="N25" s="277" t="s">
        <v>14</v>
      </c>
      <c r="O25" s="277" t="s">
        <v>15</v>
      </c>
      <c r="P25" s="279" t="s">
        <v>43</v>
      </c>
      <c r="Q25" s="269" t="s">
        <v>44</v>
      </c>
      <c r="R25" s="271" t="s">
        <v>17</v>
      </c>
    </row>
    <row r="26" spans="1:18" ht="13.5" customHeight="1" thickBot="1">
      <c r="A26" s="282"/>
      <c r="B26" s="284" t="s">
        <v>36</v>
      </c>
      <c r="C26" s="278"/>
      <c r="D26" s="278"/>
      <c r="E26" s="278"/>
      <c r="F26" s="278"/>
      <c r="G26" s="280"/>
      <c r="H26" s="270"/>
      <c r="I26" s="272" t="s">
        <v>37</v>
      </c>
      <c r="J26" s="282"/>
      <c r="K26" s="284" t="s">
        <v>36</v>
      </c>
      <c r="L26" s="278"/>
      <c r="M26" s="278"/>
      <c r="N26" s="278"/>
      <c r="O26" s="278"/>
      <c r="P26" s="280"/>
      <c r="Q26" s="270"/>
      <c r="R26" s="272" t="s">
        <v>37</v>
      </c>
    </row>
    <row r="27" spans="1:18" ht="12.75">
      <c r="A27" s="295">
        <v>1</v>
      </c>
      <c r="B27" s="294">
        <f>'пр.хода'!E8</f>
        <v>9</v>
      </c>
      <c r="C27" s="273" t="str">
        <f>VLOOKUP(B27,'пр.взв.'!B1:E82,2,FALSE)</f>
        <v>ГРИГОРЯН Давид</v>
      </c>
      <c r="D27" s="250" t="str">
        <f>VLOOKUP(B27,'пр.взв.'!B1:F126,3,FALSE)</f>
        <v>07.12.1990, мс</v>
      </c>
      <c r="E27" s="250" t="str">
        <f>VLOOKUP(B27,'пр.взв.'!B1:G126,4,FALSE)</f>
        <v>АРМЕНИЯ</v>
      </c>
      <c r="F27" s="274"/>
      <c r="G27" s="275"/>
      <c r="H27" s="276"/>
      <c r="I27" s="265"/>
      <c r="J27" s="259">
        <v>5</v>
      </c>
      <c r="K27" s="294">
        <f>'пр.хода'!Q8</f>
        <v>10</v>
      </c>
      <c r="L27" s="267" t="str">
        <f>VLOOKUP(K27,'пр.взв.'!B1:E82,2,FALSE)</f>
        <v>ЮСУПОВ Азимжон</v>
      </c>
      <c r="M27" s="250" t="str">
        <f>VLOOKUP(K27,'пр.взв.'!B1:F126,3,FALSE)</f>
        <v>18.10.1994, кмс</v>
      </c>
      <c r="N27" s="250" t="str">
        <f>VLOOKUP(K27,'пр.взв.'!B1:G126,4,FALSE)</f>
        <v>РОССИЯ</v>
      </c>
      <c r="O27" s="274"/>
      <c r="P27" s="275"/>
      <c r="Q27" s="276"/>
      <c r="R27" s="265"/>
    </row>
    <row r="28" spans="1:18" ht="12.75">
      <c r="A28" s="296"/>
      <c r="B28" s="293"/>
      <c r="C28" s="249"/>
      <c r="D28" s="242"/>
      <c r="E28" s="242"/>
      <c r="F28" s="242"/>
      <c r="G28" s="242"/>
      <c r="H28" s="217"/>
      <c r="I28" s="201"/>
      <c r="J28" s="252"/>
      <c r="K28" s="293"/>
      <c r="L28" s="257"/>
      <c r="M28" s="242"/>
      <c r="N28" s="242"/>
      <c r="O28" s="242"/>
      <c r="P28" s="242"/>
      <c r="Q28" s="217"/>
      <c r="R28" s="201"/>
    </row>
    <row r="29" spans="1:18" ht="12.75">
      <c r="A29" s="296"/>
      <c r="B29" s="292">
        <f>'пр.хода'!E12</f>
        <v>5</v>
      </c>
      <c r="C29" s="248" t="str">
        <f>VLOOKUP(B29,'пр.взв.'!B1:E82,2,FALSE)</f>
        <v>ПОПОВ Степан</v>
      </c>
      <c r="D29" s="241" t="str">
        <f>VLOOKUP(B29,'пр.взв.'!B1:F128,3,FALSE)</f>
        <v>11.06.1984, мсмк</v>
      </c>
      <c r="E29" s="241" t="str">
        <f>VLOOKUP(B29,'пр.взв.'!B1:G128,4,FALSE)</f>
        <v>БЕЛАРУСЬ</v>
      </c>
      <c r="F29" s="243"/>
      <c r="G29" s="243"/>
      <c r="H29" s="202"/>
      <c r="I29" s="202"/>
      <c r="J29" s="252"/>
      <c r="K29" s="292">
        <f>'пр.хода'!Q12</f>
        <v>6</v>
      </c>
      <c r="L29" s="258" t="str">
        <f>VLOOKUP(K29,'пр.взв.'!B1:E82,2,FALSE)</f>
        <v>КИРЮХИН Сергей </v>
      </c>
      <c r="M29" s="241" t="str">
        <f>VLOOKUP(K29,'пр.взв.'!B1:F128,3,FALSE)</f>
        <v>23.02.1987. змс</v>
      </c>
      <c r="N29" s="241" t="str">
        <f>VLOOKUP(K29,'пр.взв.'!B1:G128,4,FALSE)</f>
        <v>РОССИЯ</v>
      </c>
      <c r="O29" s="243"/>
      <c r="P29" s="243"/>
      <c r="Q29" s="202"/>
      <c r="R29" s="202"/>
    </row>
    <row r="30" spans="1:18" ht="13.5" thickBot="1">
      <c r="A30" s="299"/>
      <c r="B30" s="298"/>
      <c r="C30" s="264"/>
      <c r="D30" s="261"/>
      <c r="E30" s="261"/>
      <c r="F30" s="262"/>
      <c r="G30" s="262"/>
      <c r="H30" s="182"/>
      <c r="I30" s="182"/>
      <c r="J30" s="266"/>
      <c r="K30" s="298"/>
      <c r="L30" s="268"/>
      <c r="M30" s="261"/>
      <c r="N30" s="261"/>
      <c r="O30" s="262"/>
      <c r="P30" s="262"/>
      <c r="Q30" s="182"/>
      <c r="R30" s="182"/>
    </row>
    <row r="31" spans="1:18" ht="12.75">
      <c r="A31" s="295">
        <v>2</v>
      </c>
      <c r="B31" s="294">
        <f>'пр.хода'!E16</f>
        <v>3</v>
      </c>
      <c r="C31" s="260" t="str">
        <f>VLOOKUP(B31,'пр.взв.'!B1:E82,2,FALSE)</f>
        <v>ПЕРЕПЕЛЮК Андрей </v>
      </c>
      <c r="D31" s="250" t="str">
        <f>VLOOKUP(B31,'пр.взв.'!B1:F130,3,FALSE)</f>
        <v>06.08.1985, мс</v>
      </c>
      <c r="E31" s="250" t="str">
        <f>VLOOKUP(B31,'пр.взв.'!B1:G130,4,FALSE)</f>
        <v>РОССИЯ</v>
      </c>
      <c r="F31" s="274"/>
      <c r="G31" s="275"/>
      <c r="H31" s="276"/>
      <c r="I31" s="291"/>
      <c r="J31" s="259">
        <v>6</v>
      </c>
      <c r="K31" s="294">
        <f>'пр.хода'!Q16</f>
        <v>4</v>
      </c>
      <c r="L31" s="256" t="str">
        <f>VLOOKUP(K31,'пр.взв.'!B1:E82,2,FALSE)</f>
        <v>ЗУРАБИАНИ Лаша</v>
      </c>
      <c r="M31" s="250" t="str">
        <f>VLOOKUP(K31,'пр.взв.'!B1:F130,3,FALSE)</f>
        <v>1981, мс</v>
      </c>
      <c r="N31" s="250" t="str">
        <f>VLOOKUP(K31,'пр.взв.'!B1:G130,4,FALSE)</f>
        <v>ГРУЗИЯ</v>
      </c>
      <c r="O31" s="274"/>
      <c r="P31" s="275"/>
      <c r="Q31" s="276"/>
      <c r="R31" s="291"/>
    </row>
    <row r="32" spans="1:18" ht="12.75">
      <c r="A32" s="296"/>
      <c r="B32" s="293"/>
      <c r="C32" s="249"/>
      <c r="D32" s="242"/>
      <c r="E32" s="242"/>
      <c r="F32" s="242"/>
      <c r="G32" s="242"/>
      <c r="H32" s="217"/>
      <c r="I32" s="201"/>
      <c r="J32" s="252"/>
      <c r="K32" s="293"/>
      <c r="L32" s="257"/>
      <c r="M32" s="242"/>
      <c r="N32" s="242"/>
      <c r="O32" s="242"/>
      <c r="P32" s="242"/>
      <c r="Q32" s="217"/>
      <c r="R32" s="201"/>
    </row>
    <row r="33" spans="1:18" ht="12.75">
      <c r="A33" s="296"/>
      <c r="B33" s="292">
        <f>'пр.хода'!E20</f>
        <v>7</v>
      </c>
      <c r="C33" s="248" t="str">
        <f>VLOOKUP(B33,'пр.взв.'!B1:E82,2,FALSE)</f>
        <v>МАТЕВОСЯН Левон</v>
      </c>
      <c r="D33" s="241" t="str">
        <f>VLOOKUP(B33,'пр.взв.'!B1:F132,3,FALSE)</f>
        <v>30.10.1988, мс</v>
      </c>
      <c r="E33" s="241" t="str">
        <f>VLOOKUP(B33,'пр.взв.'!B1:G132,4,FALSE)</f>
        <v>РОССИЯ</v>
      </c>
      <c r="F33" s="243"/>
      <c r="G33" s="243"/>
      <c r="H33" s="202"/>
      <c r="I33" s="202"/>
      <c r="J33" s="252"/>
      <c r="K33" s="292">
        <f>'пр.хода'!Q20</f>
        <v>8</v>
      </c>
      <c r="L33" s="258" t="str">
        <f>VLOOKUP(K33,'пр.взв.'!B1:E82,2,FALSE)</f>
        <v>АЙНУЛИН Равиль</v>
      </c>
      <c r="M33" s="241" t="str">
        <f>VLOOKUP(K33,'пр.взв.'!B1:F132,3,FALSE)</f>
        <v>17.06.1989, мс</v>
      </c>
      <c r="N33" s="241" t="str">
        <f>VLOOKUP(K33,'пр.взв.'!B1:G132,4,FALSE)</f>
        <v>РОССИЯ</v>
      </c>
      <c r="O33" s="243"/>
      <c r="P33" s="243"/>
      <c r="Q33" s="202"/>
      <c r="R33" s="202"/>
    </row>
    <row r="34" spans="1:18" ht="12.75">
      <c r="A34" s="297"/>
      <c r="B34" s="293"/>
      <c r="C34" s="249"/>
      <c r="D34" s="242"/>
      <c r="E34" s="242"/>
      <c r="F34" s="244"/>
      <c r="G34" s="244"/>
      <c r="H34" s="207"/>
      <c r="I34" s="207"/>
      <c r="J34" s="253"/>
      <c r="K34" s="293"/>
      <c r="L34" s="257"/>
      <c r="M34" s="242"/>
      <c r="N34" s="242"/>
      <c r="O34" s="244"/>
      <c r="P34" s="244"/>
      <c r="Q34" s="207"/>
      <c r="R34" s="207"/>
    </row>
    <row r="36" spans="2:18" ht="16.5" thickBot="1">
      <c r="B36" s="108" t="s">
        <v>35</v>
      </c>
      <c r="C36" s="112" t="s">
        <v>45</v>
      </c>
      <c r="D36" s="112"/>
      <c r="E36" s="112"/>
      <c r="F36" s="115" t="str">
        <f>'пр.взв.'!D4</f>
        <v>в.к. 82 кг.</v>
      </c>
      <c r="G36" s="112"/>
      <c r="H36" s="112"/>
      <c r="I36" s="112"/>
      <c r="J36" s="111"/>
      <c r="K36" s="108" t="s">
        <v>1</v>
      </c>
      <c r="L36" s="112" t="s">
        <v>45</v>
      </c>
      <c r="M36" s="112"/>
      <c r="N36" s="112"/>
      <c r="O36" s="108" t="str">
        <f>'пр.взв.'!D4</f>
        <v>в.к. 82 кг.</v>
      </c>
      <c r="P36" s="112"/>
      <c r="Q36" s="112"/>
      <c r="R36" s="112"/>
    </row>
    <row r="37" spans="1:18" ht="12.75" customHeight="1">
      <c r="A37" s="281" t="s">
        <v>42</v>
      </c>
      <c r="B37" s="283" t="s">
        <v>4</v>
      </c>
      <c r="C37" s="277" t="s">
        <v>5</v>
      </c>
      <c r="D37" s="277" t="s">
        <v>13</v>
      </c>
      <c r="E37" s="277" t="s">
        <v>14</v>
      </c>
      <c r="F37" s="277" t="s">
        <v>15</v>
      </c>
      <c r="G37" s="279" t="s">
        <v>43</v>
      </c>
      <c r="H37" s="269" t="s">
        <v>44</v>
      </c>
      <c r="I37" s="271" t="s">
        <v>17</v>
      </c>
      <c r="J37" s="281" t="s">
        <v>42</v>
      </c>
      <c r="K37" s="283" t="s">
        <v>4</v>
      </c>
      <c r="L37" s="277" t="s">
        <v>5</v>
      </c>
      <c r="M37" s="277" t="s">
        <v>13</v>
      </c>
      <c r="N37" s="277" t="s">
        <v>14</v>
      </c>
      <c r="O37" s="277" t="s">
        <v>15</v>
      </c>
      <c r="P37" s="279" t="s">
        <v>43</v>
      </c>
      <c r="Q37" s="269" t="s">
        <v>44</v>
      </c>
      <c r="R37" s="271" t="s">
        <v>17</v>
      </c>
    </row>
    <row r="38" spans="1:18" ht="13.5" customHeight="1" thickBot="1">
      <c r="A38" s="282"/>
      <c r="B38" s="284" t="s">
        <v>36</v>
      </c>
      <c r="C38" s="278"/>
      <c r="D38" s="278"/>
      <c r="E38" s="278"/>
      <c r="F38" s="278"/>
      <c r="G38" s="280"/>
      <c r="H38" s="270"/>
      <c r="I38" s="272" t="s">
        <v>37</v>
      </c>
      <c r="J38" s="282"/>
      <c r="K38" s="284" t="s">
        <v>36</v>
      </c>
      <c r="L38" s="278"/>
      <c r="M38" s="278"/>
      <c r="N38" s="278"/>
      <c r="O38" s="278"/>
      <c r="P38" s="280"/>
      <c r="Q38" s="270"/>
      <c r="R38" s="272" t="s">
        <v>37</v>
      </c>
    </row>
    <row r="39" spans="1:18" ht="12.75">
      <c r="A39" s="287">
        <v>1</v>
      </c>
      <c r="B39" s="290">
        <f>'пр.хода'!G10</f>
        <v>9</v>
      </c>
      <c r="C39" s="260" t="str">
        <f>VLOOKUP(B39,'пр.взв.'!B2:E90,2,FALSE)</f>
        <v>ГРИГОРЯН Давид</v>
      </c>
      <c r="D39" s="250" t="str">
        <f>VLOOKUP(B39,'пр.взв.'!B2:F138,3,FALSE)</f>
        <v>07.12.1990, мс</v>
      </c>
      <c r="E39" s="250" t="str">
        <f>VLOOKUP(B39,'пр.взв.'!B2:G138,4,FALSE)</f>
        <v>АРМЕНИЯ</v>
      </c>
      <c r="F39" s="244"/>
      <c r="G39" s="251"/>
      <c r="H39" s="245"/>
      <c r="I39" s="207"/>
      <c r="J39" s="287">
        <v>2</v>
      </c>
      <c r="K39" s="290">
        <f>'пр.хода'!O10</f>
        <v>6</v>
      </c>
      <c r="L39" s="256" t="str">
        <f>VLOOKUP(K39,'пр.взв.'!B2:E90,2,FALSE)</f>
        <v>КИРЮХИН Сергей </v>
      </c>
      <c r="M39" s="250" t="str">
        <f>VLOOKUP(K39,'пр.взв.'!B2:F138,3,FALSE)</f>
        <v>23.02.1987. змс</v>
      </c>
      <c r="N39" s="250" t="str">
        <f>VLOOKUP(K39,'пр.взв.'!B2:G138,4,FALSE)</f>
        <v>РОССИЯ</v>
      </c>
      <c r="O39" s="244"/>
      <c r="P39" s="251"/>
      <c r="Q39" s="245"/>
      <c r="R39" s="207"/>
    </row>
    <row r="40" spans="1:18" ht="12.75">
      <c r="A40" s="288"/>
      <c r="B40" s="255"/>
      <c r="C40" s="249"/>
      <c r="D40" s="242"/>
      <c r="E40" s="242"/>
      <c r="F40" s="242"/>
      <c r="G40" s="242"/>
      <c r="H40" s="217"/>
      <c r="I40" s="201"/>
      <c r="J40" s="288"/>
      <c r="K40" s="255"/>
      <c r="L40" s="257"/>
      <c r="M40" s="242"/>
      <c r="N40" s="242"/>
      <c r="O40" s="242"/>
      <c r="P40" s="242"/>
      <c r="Q40" s="217"/>
      <c r="R40" s="201"/>
    </row>
    <row r="41" spans="1:18" ht="12.75">
      <c r="A41" s="288"/>
      <c r="B41" s="286">
        <f>'пр.хода'!G18</f>
        <v>3</v>
      </c>
      <c r="C41" s="248" t="str">
        <f>VLOOKUP(B41,'пр.взв.'!B2:E90,2,FALSE)</f>
        <v>ПЕРЕПЕЛЮК Андрей </v>
      </c>
      <c r="D41" s="241" t="str">
        <f>VLOOKUP(B41,'пр.взв.'!B2:F140,3,FALSE)</f>
        <v>06.08.1985, мс</v>
      </c>
      <c r="E41" s="241" t="str">
        <f>VLOOKUP(B41,'пр.взв.'!B2:G140,4,FALSE)</f>
        <v>РОССИЯ</v>
      </c>
      <c r="F41" s="243"/>
      <c r="G41" s="243"/>
      <c r="H41" s="202"/>
      <c r="I41" s="202"/>
      <c r="J41" s="288"/>
      <c r="K41" s="286">
        <f>'пр.хода'!O18</f>
        <v>4</v>
      </c>
      <c r="L41" s="258" t="str">
        <f>VLOOKUP(K41,'пр.взв.'!B2:E90,2,FALSE)</f>
        <v>ЗУРАБИАНИ Лаша</v>
      </c>
      <c r="M41" s="241" t="str">
        <f>VLOOKUP(K41,'пр.взв.'!B2:F140,3,FALSE)</f>
        <v>1981, мс</v>
      </c>
      <c r="N41" s="241" t="str">
        <f>VLOOKUP(K41,'пр.взв.'!B2:G140,4,FALSE)</f>
        <v>ГРУЗИЯ</v>
      </c>
      <c r="O41" s="243"/>
      <c r="P41" s="243"/>
      <c r="Q41" s="202"/>
      <c r="R41" s="202"/>
    </row>
    <row r="42" spans="1:18" ht="12.75">
      <c r="A42" s="289"/>
      <c r="B42" s="247"/>
      <c r="C42" s="249"/>
      <c r="D42" s="242"/>
      <c r="E42" s="242"/>
      <c r="F42" s="244"/>
      <c r="G42" s="244"/>
      <c r="H42" s="207"/>
      <c r="I42" s="207"/>
      <c r="J42" s="289"/>
      <c r="K42" s="247"/>
      <c r="L42" s="257"/>
      <c r="M42" s="242"/>
      <c r="N42" s="242"/>
      <c r="O42" s="244"/>
      <c r="P42" s="244"/>
      <c r="Q42" s="207"/>
      <c r="R42" s="207"/>
    </row>
    <row r="44" spans="1:18" ht="15">
      <c r="A44" s="285" t="s">
        <v>46</v>
      </c>
      <c r="B44" s="285"/>
      <c r="C44" s="285"/>
      <c r="D44" s="285"/>
      <c r="E44" s="285"/>
      <c r="F44" s="285"/>
      <c r="G44" s="285"/>
      <c r="H44" s="285"/>
      <c r="I44" s="285"/>
      <c r="J44" s="285" t="s">
        <v>47</v>
      </c>
      <c r="K44" s="285"/>
      <c r="L44" s="285"/>
      <c r="M44" s="285"/>
      <c r="N44" s="285"/>
      <c r="O44" s="285"/>
      <c r="P44" s="285"/>
      <c r="Q44" s="285"/>
      <c r="R44" s="285"/>
    </row>
    <row r="45" spans="2:18" ht="16.5" thickBot="1">
      <c r="B45" s="108" t="s">
        <v>35</v>
      </c>
      <c r="C45" s="113"/>
      <c r="D45" s="113"/>
      <c r="E45" s="113"/>
      <c r="F45" s="116" t="str">
        <f>F36</f>
        <v>в.к. 82 кг.</v>
      </c>
      <c r="G45" s="113"/>
      <c r="H45" s="113"/>
      <c r="I45" s="113"/>
      <c r="J45" s="72"/>
      <c r="K45" s="114" t="s">
        <v>1</v>
      </c>
      <c r="L45" s="113"/>
      <c r="M45" s="113"/>
      <c r="N45" s="113"/>
      <c r="O45" s="116" t="str">
        <f>O36</f>
        <v>в.к. 82 кг.</v>
      </c>
      <c r="P45" s="111"/>
      <c r="Q45" s="111"/>
      <c r="R45" s="111"/>
    </row>
    <row r="46" spans="1:18" ht="12.75" customHeight="1">
      <c r="A46" s="281" t="s">
        <v>42</v>
      </c>
      <c r="B46" s="283" t="s">
        <v>4</v>
      </c>
      <c r="C46" s="277" t="s">
        <v>5</v>
      </c>
      <c r="D46" s="277" t="s">
        <v>13</v>
      </c>
      <c r="E46" s="277" t="s">
        <v>14</v>
      </c>
      <c r="F46" s="277" t="s">
        <v>15</v>
      </c>
      <c r="G46" s="279" t="s">
        <v>43</v>
      </c>
      <c r="H46" s="269" t="s">
        <v>44</v>
      </c>
      <c r="I46" s="271" t="s">
        <v>17</v>
      </c>
      <c r="J46" s="281" t="s">
        <v>42</v>
      </c>
      <c r="K46" s="283" t="s">
        <v>4</v>
      </c>
      <c r="L46" s="277" t="s">
        <v>5</v>
      </c>
      <c r="M46" s="277" t="s">
        <v>13</v>
      </c>
      <c r="N46" s="277" t="s">
        <v>14</v>
      </c>
      <c r="O46" s="277" t="s">
        <v>15</v>
      </c>
      <c r="P46" s="279" t="s">
        <v>43</v>
      </c>
      <c r="Q46" s="269" t="s">
        <v>44</v>
      </c>
      <c r="R46" s="271" t="s">
        <v>17</v>
      </c>
    </row>
    <row r="47" spans="1:18" ht="13.5" customHeight="1" thickBot="1">
      <c r="A47" s="282"/>
      <c r="B47" s="284" t="s">
        <v>36</v>
      </c>
      <c r="C47" s="278"/>
      <c r="D47" s="278"/>
      <c r="E47" s="278"/>
      <c r="F47" s="278"/>
      <c r="G47" s="280"/>
      <c r="H47" s="270"/>
      <c r="I47" s="272" t="s">
        <v>37</v>
      </c>
      <c r="J47" s="282"/>
      <c r="K47" s="284" t="s">
        <v>36</v>
      </c>
      <c r="L47" s="278"/>
      <c r="M47" s="278"/>
      <c r="N47" s="278"/>
      <c r="O47" s="278"/>
      <c r="P47" s="280"/>
      <c r="Q47" s="270"/>
      <c r="R47" s="272" t="s">
        <v>37</v>
      </c>
    </row>
    <row r="48" spans="1:18" ht="12.75">
      <c r="A48" s="259">
        <v>1</v>
      </c>
      <c r="B48" s="254">
        <f>'пр.хода'!A25</f>
        <v>1</v>
      </c>
      <c r="C48" s="273" t="str">
        <f>VLOOKUP(B48,'пр.взв.'!B4:E103,2,FALSE)</f>
        <v>ЖОЛДОШКАЗИЕВ Турарбек</v>
      </c>
      <c r="D48" s="250" t="str">
        <f>VLOOKUP(B48,'пр.взв.'!B4:F147,3,FALSE)</f>
        <v>20.10.1995, мс</v>
      </c>
      <c r="E48" s="250" t="str">
        <f>VLOOKUP(B48,'пр.взв.'!B4:G147,4,FALSE)</f>
        <v>КЫРГЫЗСТАН</v>
      </c>
      <c r="F48" s="274"/>
      <c r="G48" s="275"/>
      <c r="H48" s="276"/>
      <c r="I48" s="265"/>
      <c r="J48" s="259">
        <v>3</v>
      </c>
      <c r="K48" s="433">
        <f>'пр.хода'!I25</f>
        <v>0</v>
      </c>
      <c r="L48" s="434" t="e">
        <f>VLOOKUP(K48,'пр.взв.'!B4:E103,2,FALSE)</f>
        <v>#N/A</v>
      </c>
      <c r="M48" s="435" t="e">
        <f>VLOOKUP(K48,'пр.взв.'!B4:F147,3,FALSE)</f>
        <v>#N/A</v>
      </c>
      <c r="N48" s="435" t="e">
        <f>VLOOKUP(K48,'пр.взв.'!B4:G147,4,FALSE)</f>
        <v>#N/A</v>
      </c>
      <c r="O48" s="244"/>
      <c r="P48" s="251"/>
      <c r="Q48" s="245"/>
      <c r="R48" s="207"/>
    </row>
    <row r="49" spans="1:18" ht="12.75">
      <c r="A49" s="252"/>
      <c r="B49" s="255"/>
      <c r="C49" s="249"/>
      <c r="D49" s="242"/>
      <c r="E49" s="242"/>
      <c r="F49" s="242"/>
      <c r="G49" s="242"/>
      <c r="H49" s="217"/>
      <c r="I49" s="201"/>
      <c r="J49" s="252"/>
      <c r="K49" s="436"/>
      <c r="L49" s="305"/>
      <c r="M49" s="301"/>
      <c r="N49" s="301"/>
      <c r="O49" s="242"/>
      <c r="P49" s="242"/>
      <c r="Q49" s="217"/>
      <c r="R49" s="201"/>
    </row>
    <row r="50" spans="1:18" ht="12.75">
      <c r="A50" s="252"/>
      <c r="B50" s="246">
        <f>'пр.хода'!A27</f>
        <v>5</v>
      </c>
      <c r="C50" s="248" t="str">
        <f>VLOOKUP(B50,'пр.взв.'!B4:E103,2,FALSE)</f>
        <v>ПОПОВ Степан</v>
      </c>
      <c r="D50" s="241" t="str">
        <f>VLOOKUP(B50,'пр.взв.'!B4:F149,3,FALSE)</f>
        <v>11.06.1984, мсмк</v>
      </c>
      <c r="E50" s="241" t="str">
        <f>VLOOKUP(B50,'пр.взв.'!B4:G149,4,FALSE)</f>
        <v>БЕЛАРУСЬ</v>
      </c>
      <c r="F50" s="243"/>
      <c r="G50" s="243"/>
      <c r="H50" s="202"/>
      <c r="I50" s="202"/>
      <c r="J50" s="252"/>
      <c r="K50" s="437">
        <f>'пр.хода'!I27</f>
        <v>0</v>
      </c>
      <c r="L50" s="304" t="e">
        <f>VLOOKUP(K50,'пр.взв.'!B4:E103,2,FALSE)</f>
        <v>#N/A</v>
      </c>
      <c r="M50" s="300" t="e">
        <f>VLOOKUP(K50,'пр.взв.'!B4:F149,3,FALSE)</f>
        <v>#N/A</v>
      </c>
      <c r="N50" s="300" t="e">
        <f>VLOOKUP(K50,'пр.взв.'!B4:G149,4,FALSE)</f>
        <v>#N/A</v>
      </c>
      <c r="O50" s="243"/>
      <c r="P50" s="243"/>
      <c r="Q50" s="202"/>
      <c r="R50" s="202"/>
    </row>
    <row r="51" spans="1:18" ht="13.5" thickBot="1">
      <c r="A51" s="253"/>
      <c r="B51" s="263"/>
      <c r="C51" s="264"/>
      <c r="D51" s="261"/>
      <c r="E51" s="261"/>
      <c r="F51" s="262"/>
      <c r="G51" s="262"/>
      <c r="H51" s="182"/>
      <c r="I51" s="182"/>
      <c r="J51" s="266"/>
      <c r="K51" s="438"/>
      <c r="L51" s="309"/>
      <c r="M51" s="307"/>
      <c r="N51" s="307"/>
      <c r="O51" s="262"/>
      <c r="P51" s="262"/>
      <c r="Q51" s="182"/>
      <c r="R51" s="182"/>
    </row>
    <row r="52" spans="1:18" ht="12.75">
      <c r="A52" s="259">
        <v>2</v>
      </c>
      <c r="B52" s="254">
        <v>11</v>
      </c>
      <c r="C52" s="260" t="str">
        <f>VLOOKUP(B52,'пр.взв.'!B4:E103,2,FALSE)</f>
        <v>АБДУАЛИЕВ Бекжан</v>
      </c>
      <c r="D52" s="250" t="str">
        <f>VLOOKUP(B52,'пр.взв.'!B4:F151,3,FALSE)</f>
        <v>13.12.1991. мс</v>
      </c>
      <c r="E52" s="250" t="str">
        <f>VLOOKUP(B52,'пр.взв.'!B4:G151,4,FALSE)</f>
        <v>КАЗАХСТАН</v>
      </c>
      <c r="F52" s="244"/>
      <c r="G52" s="251"/>
      <c r="H52" s="245"/>
      <c r="I52" s="207"/>
      <c r="J52" s="252">
        <v>4</v>
      </c>
      <c r="K52" s="254">
        <f>'пр.хода'!I31</f>
        <v>12</v>
      </c>
      <c r="L52" s="256" t="str">
        <f>VLOOKUP(K52,'пр.взв.'!B4:E103,2,FALSE)</f>
        <v>ДАРТАЕВ Айдын</v>
      </c>
      <c r="M52" s="250" t="str">
        <f>VLOOKUP(K52,'пр.взв.'!B4:F151,3,FALSE)</f>
        <v>05.10.1992, мс</v>
      </c>
      <c r="N52" s="250" t="str">
        <f>VLOOKUP(K52,'пр.взв.'!B4:G151,4,FALSE)</f>
        <v>КАЗАХСТАН</v>
      </c>
      <c r="O52" s="244"/>
      <c r="P52" s="251"/>
      <c r="Q52" s="245"/>
      <c r="R52" s="207"/>
    </row>
    <row r="53" spans="1:18" ht="12.75">
      <c r="A53" s="252"/>
      <c r="B53" s="255"/>
      <c r="C53" s="249"/>
      <c r="D53" s="242"/>
      <c r="E53" s="242"/>
      <c r="F53" s="242"/>
      <c r="G53" s="242"/>
      <c r="H53" s="217"/>
      <c r="I53" s="201"/>
      <c r="J53" s="252"/>
      <c r="K53" s="255"/>
      <c r="L53" s="257"/>
      <c r="M53" s="242"/>
      <c r="N53" s="242"/>
      <c r="O53" s="242"/>
      <c r="P53" s="242"/>
      <c r="Q53" s="217"/>
      <c r="R53" s="201"/>
    </row>
    <row r="54" spans="1:18" ht="12.75">
      <c r="A54" s="252"/>
      <c r="B54" s="246">
        <f>'пр.хода'!A33</f>
        <v>7</v>
      </c>
      <c r="C54" s="248" t="str">
        <f>VLOOKUP(B54,'пр.взв.'!B4:E103,2,FALSE)</f>
        <v>МАТЕВОСЯН Левон</v>
      </c>
      <c r="D54" s="241" t="str">
        <f>VLOOKUP(B54,'пр.взв.'!B4:F153,3,FALSE)</f>
        <v>30.10.1988, мс</v>
      </c>
      <c r="E54" s="241" t="str">
        <f>VLOOKUP(B54,'пр.взв.'!B4:G153,4,FALSE)</f>
        <v>РОССИЯ</v>
      </c>
      <c r="F54" s="243"/>
      <c r="G54" s="243"/>
      <c r="H54" s="202"/>
      <c r="I54" s="202"/>
      <c r="J54" s="252"/>
      <c r="K54" s="246">
        <f>'пр.хода'!I33</f>
        <v>8</v>
      </c>
      <c r="L54" s="258" t="str">
        <f>VLOOKUP(K54,'пр.взв.'!B4:E103,2,FALSE)</f>
        <v>АЙНУЛИН Равиль</v>
      </c>
      <c r="M54" s="241" t="str">
        <f>VLOOKUP(K54,'пр.взв.'!B4:F153,3,FALSE)</f>
        <v>17.06.1989, мс</v>
      </c>
      <c r="N54" s="241" t="str">
        <f>VLOOKUP(K54,'пр.взв.'!B4:G153,4,FALSE)</f>
        <v>РОССИЯ</v>
      </c>
      <c r="O54" s="243"/>
      <c r="P54" s="243"/>
      <c r="Q54" s="202"/>
      <c r="R54" s="202"/>
    </row>
    <row r="55" spans="1:18" ht="12.75">
      <c r="A55" s="253"/>
      <c r="B55" s="247"/>
      <c r="C55" s="249"/>
      <c r="D55" s="242"/>
      <c r="E55" s="242"/>
      <c r="F55" s="244"/>
      <c r="G55" s="244"/>
      <c r="H55" s="207"/>
      <c r="I55" s="207"/>
      <c r="J55" s="253"/>
      <c r="K55" s="247"/>
      <c r="L55" s="257"/>
      <c r="M55" s="242"/>
      <c r="N55" s="242"/>
      <c r="O55" s="244"/>
      <c r="P55" s="244"/>
      <c r="Q55" s="207"/>
      <c r="R55" s="207"/>
    </row>
    <row r="56" ht="13.5" thickBot="1"/>
    <row r="57" spans="1:18" ht="12.75">
      <c r="A57" s="281" t="s">
        <v>42</v>
      </c>
      <c r="B57" s="283" t="s">
        <v>4</v>
      </c>
      <c r="C57" s="277" t="s">
        <v>5</v>
      </c>
      <c r="D57" s="277" t="s">
        <v>13</v>
      </c>
      <c r="E57" s="277" t="s">
        <v>14</v>
      </c>
      <c r="F57" s="277" t="s">
        <v>15</v>
      </c>
      <c r="G57" s="279" t="s">
        <v>43</v>
      </c>
      <c r="H57" s="269" t="s">
        <v>44</v>
      </c>
      <c r="I57" s="271" t="s">
        <v>17</v>
      </c>
      <c r="J57" s="281" t="s">
        <v>42</v>
      </c>
      <c r="K57" s="314" t="s">
        <v>4</v>
      </c>
      <c r="L57" s="277" t="s">
        <v>5</v>
      </c>
      <c r="M57" s="277" t="s">
        <v>13</v>
      </c>
      <c r="N57" s="277" t="s">
        <v>14</v>
      </c>
      <c r="O57" s="277" t="s">
        <v>15</v>
      </c>
      <c r="P57" s="279" t="s">
        <v>43</v>
      </c>
      <c r="Q57" s="269" t="s">
        <v>44</v>
      </c>
      <c r="R57" s="271" t="s">
        <v>17</v>
      </c>
    </row>
    <row r="58" spans="1:18" ht="13.5" thickBot="1">
      <c r="A58" s="282"/>
      <c r="B58" s="284" t="s">
        <v>36</v>
      </c>
      <c r="C58" s="278"/>
      <c r="D58" s="278"/>
      <c r="E58" s="278"/>
      <c r="F58" s="278"/>
      <c r="G58" s="280"/>
      <c r="H58" s="270"/>
      <c r="I58" s="272" t="s">
        <v>37</v>
      </c>
      <c r="J58" s="282"/>
      <c r="K58" s="315" t="s">
        <v>36</v>
      </c>
      <c r="L58" s="278"/>
      <c r="M58" s="278"/>
      <c r="N58" s="278"/>
      <c r="O58" s="278"/>
      <c r="P58" s="280"/>
      <c r="Q58" s="270"/>
      <c r="R58" s="272" t="s">
        <v>37</v>
      </c>
    </row>
    <row r="59" spans="1:18" ht="12.75">
      <c r="A59" s="259">
        <v>1</v>
      </c>
      <c r="B59" s="290" t="str">
        <f>'пр.хода'!C26</f>
        <v>1</v>
      </c>
      <c r="C59" s="225" t="s">
        <v>54</v>
      </c>
      <c r="D59" s="201" t="s">
        <v>55</v>
      </c>
      <c r="E59" s="201" t="s">
        <v>56</v>
      </c>
      <c r="F59" s="274"/>
      <c r="G59" s="275"/>
      <c r="H59" s="276"/>
      <c r="I59" s="265"/>
      <c r="J59" s="259">
        <v>3</v>
      </c>
      <c r="K59" s="317" t="str">
        <f>'пр.хода'!M26</f>
        <v>10</v>
      </c>
      <c r="L59" s="225" t="s">
        <v>86</v>
      </c>
      <c r="M59" s="201" t="s">
        <v>87</v>
      </c>
      <c r="N59" s="201" t="s">
        <v>64</v>
      </c>
      <c r="O59" s="244"/>
      <c r="P59" s="251"/>
      <c r="Q59" s="245"/>
      <c r="R59" s="207"/>
    </row>
    <row r="60" spans="1:18" ht="12.75">
      <c r="A60" s="252"/>
      <c r="B60" s="316"/>
      <c r="C60" s="225"/>
      <c r="D60" s="201"/>
      <c r="E60" s="201"/>
      <c r="F60" s="242"/>
      <c r="G60" s="242"/>
      <c r="H60" s="217"/>
      <c r="I60" s="201"/>
      <c r="J60" s="252"/>
      <c r="K60" s="316"/>
      <c r="L60" s="225"/>
      <c r="M60" s="201"/>
      <c r="N60" s="201"/>
      <c r="O60" s="242"/>
      <c r="P60" s="242"/>
      <c r="Q60" s="217"/>
      <c r="R60" s="201"/>
    </row>
    <row r="61" spans="1:18" ht="12.75">
      <c r="A61" s="252"/>
      <c r="B61" s="286" t="str">
        <f>'пр.хода'!C32</f>
        <v>7</v>
      </c>
      <c r="C61" s="225" t="s">
        <v>77</v>
      </c>
      <c r="D61" s="201" t="s">
        <v>78</v>
      </c>
      <c r="E61" s="201" t="s">
        <v>64</v>
      </c>
      <c r="F61" s="243"/>
      <c r="G61" s="243"/>
      <c r="H61" s="202"/>
      <c r="I61" s="202"/>
      <c r="J61" s="252"/>
      <c r="K61" s="286" t="str">
        <f>'пр.хода'!M32</f>
        <v>8</v>
      </c>
      <c r="L61" s="225" t="s">
        <v>80</v>
      </c>
      <c r="M61" s="201" t="s">
        <v>81</v>
      </c>
      <c r="N61" s="201" t="s">
        <v>64</v>
      </c>
      <c r="O61" s="243"/>
      <c r="P61" s="243"/>
      <c r="Q61" s="202"/>
      <c r="R61" s="202"/>
    </row>
    <row r="62" spans="1:18" ht="13.5" thickBot="1">
      <c r="A62" s="253"/>
      <c r="B62" s="318"/>
      <c r="C62" s="225"/>
      <c r="D62" s="201"/>
      <c r="E62" s="201"/>
      <c r="F62" s="262"/>
      <c r="G62" s="262"/>
      <c r="H62" s="182"/>
      <c r="I62" s="182"/>
      <c r="J62" s="266"/>
      <c r="K62" s="318"/>
      <c r="L62" s="225"/>
      <c r="M62" s="201"/>
      <c r="N62" s="201"/>
      <c r="O62" s="262"/>
      <c r="P62" s="262"/>
      <c r="Q62" s="182"/>
      <c r="R62" s="182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31">
      <selection activeCell="B1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57421875" style="0" customWidth="1"/>
    <col min="4" max="4" width="12.1406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2:16" ht="33" customHeight="1">
      <c r="B1" s="319" t="str">
        <f>HYPERLINK('[1]реквизиты'!$A$2)</f>
        <v>Международный турнир категории "А" на призы заслуженного мастера спорта России А.А.Аслаханова</v>
      </c>
      <c r="C1" s="319"/>
      <c r="D1" s="319"/>
      <c r="E1" s="319"/>
      <c r="F1" s="319"/>
      <c r="G1" s="319"/>
      <c r="H1" s="319"/>
      <c r="I1" s="319"/>
      <c r="J1" s="319"/>
      <c r="K1" s="319"/>
      <c r="L1" s="46"/>
      <c r="M1" s="46"/>
      <c r="N1" s="46"/>
      <c r="O1" s="46"/>
      <c r="P1" s="46"/>
    </row>
    <row r="2" spans="1:19" ht="12.75" customHeight="1">
      <c r="A2" s="321" t="str">
        <f>HYPERLINK('[1]реквизиты'!$A$3)</f>
        <v>19-22 ноября 2015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82 кг.</v>
      </c>
      <c r="G3" s="48"/>
      <c r="H3" s="48"/>
      <c r="I3" s="48"/>
      <c r="J3" s="48"/>
      <c r="K3" s="48"/>
      <c r="L3" s="48"/>
    </row>
    <row r="4" spans="1:3" ht="16.5" thickBot="1">
      <c r="A4" s="320" t="s">
        <v>0</v>
      </c>
      <c r="B4" s="320"/>
      <c r="C4" s="5"/>
    </row>
    <row r="5" spans="1:13" ht="12.75" customHeight="1" thickBot="1">
      <c r="A5" s="322">
        <v>1</v>
      </c>
      <c r="B5" s="324" t="str">
        <f>VLOOKUP(A5,'пр.взв.'!B5:C36,2,FALSE)</f>
        <v>ЖОЛДОШКАЗИЕВ Турарбек</v>
      </c>
      <c r="C5" s="324" t="str">
        <f>VLOOKUP(A5,'пр.взв.'!B5:F36,3,FALSE)</f>
        <v>20.10.1995, мс</v>
      </c>
      <c r="D5" s="324" t="str">
        <f>VLOOKUP(A5,'пр.взв.'!B5:E36,4,FALSE)</f>
        <v>КЫРГЫЗСТАН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3"/>
      <c r="B6" s="325"/>
      <c r="C6" s="325"/>
      <c r="D6" s="32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3">
        <v>9</v>
      </c>
      <c r="B7" s="327" t="str">
        <f>VLOOKUP(A7,'пр.взв.'!B7:C38,2,FALSE)</f>
        <v>ГРИГОРЯН Давид</v>
      </c>
      <c r="C7" s="327" t="str">
        <f>VLOOKUP(A7,'пр.взв.'!B5:F36,3,FALSE)</f>
        <v>07.12.1990, мс</v>
      </c>
      <c r="D7" s="327" t="str">
        <f>VLOOKUP(A7,'пр.взв.'!B5:F36,4,FALSE)</f>
        <v>АРМЕНИЯ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6"/>
      <c r="B8" s="328"/>
      <c r="C8" s="328"/>
      <c r="D8" s="328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2">
        <v>5</v>
      </c>
      <c r="B9" s="324" t="str">
        <f>VLOOKUP(A9,'пр.взв.'!B9:C40,2,FALSE)</f>
        <v>ПОПОВ Степан</v>
      </c>
      <c r="C9" s="324" t="str">
        <f>VLOOKUP(A9,'пр.взв.'!B5:E36,3,FALSE)</f>
        <v>11.06.1984, мсмк</v>
      </c>
      <c r="D9" s="324" t="str">
        <f>VLOOKUP(A9,'пр.взв.'!B5:E36,4,FALSE)</f>
        <v>БЕЛАРУСЬ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3"/>
      <c r="B10" s="325"/>
      <c r="C10" s="325"/>
      <c r="D10" s="32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3">
        <v>13</v>
      </c>
      <c r="B11" s="327" t="str">
        <f>VLOOKUP(A11,'пр.взв.'!B5:C36,2,FALSE)</f>
        <v>МОШЕНКО Никита</v>
      </c>
      <c r="C11" s="327" t="str">
        <f>VLOOKUP(A11,'пр.взв.'!B5:E36,3,FALSE)</f>
        <v>27.12.1990, мс</v>
      </c>
      <c r="D11" s="327" t="str">
        <f>VLOOKUP(A11,'пр.взв.'!B5:E36,4,FALSE)</f>
        <v>РОССИЯ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6"/>
      <c r="B12" s="328"/>
      <c r="C12" s="328"/>
      <c r="D12" s="328"/>
      <c r="E12" s="17"/>
      <c r="F12" s="329"/>
      <c r="G12" s="329"/>
      <c r="H12" s="25"/>
      <c r="I12" s="19"/>
      <c r="J12" s="13"/>
      <c r="K12" s="13"/>
      <c r="L12" s="13"/>
    </row>
    <row r="13" spans="1:12" ht="12.75" customHeight="1" thickBot="1">
      <c r="A13" s="322">
        <v>3</v>
      </c>
      <c r="B13" s="324" t="str">
        <f>VLOOKUP(A13,'пр.взв.'!B5:C36,2,FALSE)</f>
        <v>ПЕРЕПЕЛЮК Андрей </v>
      </c>
      <c r="C13" s="324" t="str">
        <f>VLOOKUP(A13,'пр.взв.'!B5:E36,3,FALSE)</f>
        <v>06.08.1985, мс</v>
      </c>
      <c r="D13" s="324" t="str">
        <f>VLOOKUP(A13,'пр.взв.'!B5:E36,4,FALSE)</f>
        <v>РОССИЯ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3"/>
      <c r="B14" s="325"/>
      <c r="C14" s="325"/>
      <c r="D14" s="32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3">
        <v>11</v>
      </c>
      <c r="B15" s="327" t="str">
        <f>VLOOKUP(A15,'пр.взв.'!B15:C45,2,FALSE)</f>
        <v>АБДУАЛИЕВ Бекжан</v>
      </c>
      <c r="C15" s="327" t="str">
        <f>VLOOKUP(A15,'пр.взв.'!B5:E36,3,FALSE)</f>
        <v>13.12.1991. мс</v>
      </c>
      <c r="D15" s="327" t="str">
        <f>VLOOKUP(A15,'пр.взв.'!B5:F36,4,FALSE)</f>
        <v>КАЗАХСТАН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6"/>
      <c r="B16" s="328"/>
      <c r="C16" s="328"/>
      <c r="D16" s="32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2">
        <v>7</v>
      </c>
      <c r="B17" s="324" t="str">
        <f>VLOOKUP(A17,'пр.взв.'!B17:C47,2,FALSE)</f>
        <v>МАТЕВОСЯН Левон</v>
      </c>
      <c r="C17" s="324" t="str">
        <f>VLOOKUP(A17,'пр.взв.'!B5:E36,3,FALSE)</f>
        <v>30.10.1988, мс</v>
      </c>
      <c r="D17" s="324" t="str">
        <f>VLOOKUP(A17,'пр.взв.'!B5:E36,4,FALSE)</f>
        <v>РОССИЯ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3"/>
      <c r="B18" s="325"/>
      <c r="C18" s="325"/>
      <c r="D18" s="32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3">
        <v>15</v>
      </c>
      <c r="B19" s="330">
        <f>VLOOKUP(A19,'пр.взв.'!B19:C49,2,FALSE)</f>
        <v>0</v>
      </c>
      <c r="C19" s="330">
        <f>VLOOKUP(A19,'пр.взв.'!B5:E36,3,FALSE)</f>
        <v>0</v>
      </c>
      <c r="D19" s="330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6"/>
      <c r="B20" s="331"/>
      <c r="C20" s="331"/>
      <c r="D20" s="33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2">
        <v>2</v>
      </c>
      <c r="B22" s="324" t="str">
        <f>VLOOKUP(A22,'пр.взв.'!B7:E38,2,FALSE)</f>
        <v>ЖУКОВС Германс</v>
      </c>
      <c r="C22" s="324" t="str">
        <f>VLOOKUP(A22,'пр.взв.'!B7:E38,3,FALSE)</f>
        <v>20.05.1995, мс</v>
      </c>
      <c r="D22" s="324" t="str">
        <f>VLOOKUP(A22,'пр.взв.'!B7:E38,4,FALSE)</f>
        <v>ЛАТВИЯ</v>
      </c>
      <c r="E22" s="12"/>
      <c r="F22" s="13"/>
      <c r="G22" s="13"/>
      <c r="H22" s="13"/>
      <c r="I22" s="13"/>
      <c r="J22" s="4"/>
      <c r="K22" s="16"/>
    </row>
    <row r="23" spans="1:11" ht="15.75">
      <c r="A23" s="323"/>
      <c r="B23" s="325"/>
      <c r="C23" s="325"/>
      <c r="D23" s="325"/>
      <c r="E23" s="19"/>
      <c r="F23" s="15"/>
      <c r="G23" s="15"/>
      <c r="H23" s="13"/>
      <c r="I23" s="13"/>
      <c r="J23" s="4"/>
      <c r="K23" s="33"/>
    </row>
    <row r="24" spans="1:11" ht="16.5" thickBot="1">
      <c r="A24" s="323">
        <v>10</v>
      </c>
      <c r="B24" s="327" t="str">
        <f>VLOOKUP(A24,'пр.взв.'!B7:E38,2,FALSE)</f>
        <v>ЮСУПОВ Азимжон</v>
      </c>
      <c r="C24" s="327" t="str">
        <f>VLOOKUP(A24,'пр.взв.'!B7:E38,3,FALSE)</f>
        <v>18.10.1994, кмс</v>
      </c>
      <c r="D24" s="327" t="str">
        <f>VLOOKUP(A24,'пр.взв.'!B7:E38,4,FALSE)</f>
        <v>РОССИЯ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6"/>
      <c r="B25" s="328"/>
      <c r="C25" s="328"/>
      <c r="D25" s="328"/>
      <c r="E25" s="17"/>
      <c r="F25" s="21"/>
      <c r="G25" s="19"/>
      <c r="H25" s="13"/>
      <c r="I25" s="13"/>
      <c r="J25" s="4"/>
      <c r="K25" s="33"/>
    </row>
    <row r="26" spans="1:11" ht="16.5" thickBot="1">
      <c r="A26" s="322">
        <v>6</v>
      </c>
      <c r="B26" s="324" t="str">
        <f>VLOOKUP(A26,'пр.взв.'!B7:E38,2,FALSE)</f>
        <v>КИРЮХИН Сергей </v>
      </c>
      <c r="C26" s="324" t="str">
        <f>VLOOKUP(A26,'пр.взв.'!B7:E38,3,FALSE)</f>
        <v>23.02.1987. змс</v>
      </c>
      <c r="D26" s="324" t="str">
        <f>VLOOKUP(A26,'пр.взв.'!B7:E38,4,FALSE)</f>
        <v>РОССИЯ</v>
      </c>
      <c r="E26" s="12"/>
      <c r="F26" s="21"/>
      <c r="G26" s="16"/>
      <c r="H26" s="26"/>
      <c r="I26" s="13"/>
      <c r="J26" s="4"/>
      <c r="K26" s="33"/>
    </row>
    <row r="27" spans="1:11" ht="15.75">
      <c r="A27" s="323"/>
      <c r="B27" s="325"/>
      <c r="C27" s="325"/>
      <c r="D27" s="325"/>
      <c r="E27" s="19"/>
      <c r="F27" s="24"/>
      <c r="G27" s="15"/>
      <c r="H27" s="25"/>
      <c r="I27" s="13"/>
      <c r="J27" s="4"/>
      <c r="K27" s="33"/>
    </row>
    <row r="28" spans="1:11" ht="16.5" thickBot="1">
      <c r="A28" s="323">
        <v>14</v>
      </c>
      <c r="B28" s="330">
        <f>VLOOKUP(A28,'пр.взв.'!B7:E38,2,FALSE)</f>
        <v>0</v>
      </c>
      <c r="C28" s="330">
        <f>VLOOKUP(A28,'пр.взв.'!B7:E38,3,FALSE)</f>
        <v>0</v>
      </c>
      <c r="D28" s="330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6"/>
      <c r="B29" s="331"/>
      <c r="C29" s="331"/>
      <c r="D29" s="331"/>
      <c r="E29" s="17"/>
      <c r="F29" s="329"/>
      <c r="G29" s="329"/>
      <c r="H29" s="25"/>
      <c r="I29" s="19"/>
      <c r="J29" s="3"/>
      <c r="K29" s="32"/>
    </row>
    <row r="30" spans="1:9" ht="16.5" thickBot="1">
      <c r="A30" s="322">
        <v>4</v>
      </c>
      <c r="B30" s="324" t="str">
        <f>VLOOKUP(A30,'пр.взв.'!B7:E38,2,FALSE)</f>
        <v>ЗУРАБИАНИ Лаша</v>
      </c>
      <c r="C30" s="324" t="str">
        <f>VLOOKUP(A30,'пр.взв.'!B7:E38,3,FALSE)</f>
        <v>1981, мс</v>
      </c>
      <c r="D30" s="324" t="str">
        <f>VLOOKUP(A30,'пр.взв.'!B7:E38,4,FALSE)</f>
        <v>ГРУЗИЯ</v>
      </c>
      <c r="E30" s="12"/>
      <c r="F30" s="15"/>
      <c r="G30" s="15"/>
      <c r="H30" s="25"/>
      <c r="I30" s="16"/>
    </row>
    <row r="31" spans="1:9" ht="15.75">
      <c r="A31" s="323"/>
      <c r="B31" s="325"/>
      <c r="C31" s="325"/>
      <c r="D31" s="325"/>
      <c r="E31" s="19"/>
      <c r="F31" s="15"/>
      <c r="G31" s="15"/>
      <c r="H31" s="25"/>
      <c r="I31" s="13"/>
    </row>
    <row r="32" spans="1:9" ht="16.5" thickBot="1">
      <c r="A32" s="323">
        <v>12</v>
      </c>
      <c r="B32" s="327" t="str">
        <f>VLOOKUP(A32,'пр.взв.'!B7:E38,2,FALSE)</f>
        <v>ДАРТАЕВ Айдын</v>
      </c>
      <c r="C32" s="327" t="str">
        <f>VLOOKUP(A32,'пр.взв.'!B7:E38,3,FALSE)</f>
        <v>05.10.1992, мс</v>
      </c>
      <c r="D32" s="327" t="str">
        <f>VLOOKUP(A32,'пр.взв.'!B7:E38,4,FALSE)</f>
        <v>КАЗАХСТАН</v>
      </c>
      <c r="E32" s="16"/>
      <c r="F32" s="20"/>
      <c r="G32" s="15"/>
      <c r="H32" s="25"/>
      <c r="I32" s="13"/>
    </row>
    <row r="33" spans="1:9" ht="16.5" thickBot="1">
      <c r="A33" s="326"/>
      <c r="B33" s="328"/>
      <c r="C33" s="328"/>
      <c r="D33" s="328"/>
      <c r="E33" s="17"/>
      <c r="F33" s="21"/>
      <c r="G33" s="19"/>
      <c r="H33" s="27"/>
      <c r="I33" s="13"/>
    </row>
    <row r="34" spans="1:9" ht="16.5" thickBot="1">
      <c r="A34" s="322">
        <v>8</v>
      </c>
      <c r="B34" s="324" t="str">
        <f>VLOOKUP(A34,'пр.взв.'!B7:E38,2,FALSE)</f>
        <v>АЙНУЛИН Равиль</v>
      </c>
      <c r="C34" s="324" t="str">
        <f>VLOOKUP(A34,'пр.взв.'!B7:E38,3,FALSE)</f>
        <v>17.06.1989, мс</v>
      </c>
      <c r="D34" s="324" t="str">
        <f>VLOOKUP(A34,'пр.взв.'!B7:E38,4,FALSE)</f>
        <v>РОССИЯ</v>
      </c>
      <c r="E34" s="12"/>
      <c r="F34" s="22"/>
      <c r="G34" s="16"/>
      <c r="H34" s="10"/>
      <c r="I34" s="10"/>
    </row>
    <row r="35" spans="1:9" ht="15.75">
      <c r="A35" s="323"/>
      <c r="B35" s="325"/>
      <c r="C35" s="325"/>
      <c r="D35" s="325"/>
      <c r="E35" s="19"/>
      <c r="F35" s="23"/>
      <c r="G35" s="17"/>
      <c r="H35" s="18"/>
      <c r="I35" s="18"/>
    </row>
    <row r="36" spans="1:9" ht="16.5" thickBot="1">
      <c r="A36" s="323">
        <v>16</v>
      </c>
      <c r="B36" s="330">
        <f>VLOOKUP(A36,'пр.взв.'!B7:E38,2,FALSE)</f>
        <v>0</v>
      </c>
      <c r="C36" s="330">
        <f>VLOOKUP(A36,'пр.взв.'!B7:E38,3,FALSE)</f>
        <v>0</v>
      </c>
      <c r="D36" s="330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6"/>
      <c r="B37" s="331"/>
      <c r="C37" s="331"/>
      <c r="D37" s="33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32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3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3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B1:K1"/>
    <mergeCell ref="A4:B4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L44"/>
  <sheetViews>
    <sheetView workbookViewId="0" topLeftCell="A23">
      <selection activeCell="A1" sqref="A1:H40"/>
    </sheetView>
  </sheetViews>
  <sheetFormatPr defaultColWidth="9.140625" defaultRowHeight="12.75"/>
  <cols>
    <col min="8" max="8" width="15.00390625" style="0" customWidth="1"/>
  </cols>
  <sheetData>
    <row r="1" spans="1:8" ht="40.5" customHeight="1" thickBot="1">
      <c r="A1" s="194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195"/>
      <c r="C1" s="195"/>
      <c r="D1" s="195"/>
      <c r="E1" s="195"/>
      <c r="F1" s="195"/>
      <c r="G1" s="195"/>
      <c r="H1" s="196"/>
    </row>
    <row r="2" spans="1:8" ht="12.75">
      <c r="A2" s="353" t="str">
        <f>HYPERLINK('[1]реквизиты'!$A$3)</f>
        <v>19-22 ноября 2015</v>
      </c>
      <c r="B2" s="353"/>
      <c r="C2" s="353"/>
      <c r="D2" s="353"/>
      <c r="E2" s="353"/>
      <c r="F2" s="353"/>
      <c r="G2" s="353"/>
      <c r="H2" s="353"/>
    </row>
    <row r="3" spans="1:8" ht="18.75" thickBot="1">
      <c r="A3" s="354" t="s">
        <v>30</v>
      </c>
      <c r="B3" s="354"/>
      <c r="C3" s="354"/>
      <c r="D3" s="354"/>
      <c r="E3" s="354"/>
      <c r="F3" s="354"/>
      <c r="G3" s="354"/>
      <c r="H3" s="354"/>
    </row>
    <row r="4" spans="2:8" ht="18.75" thickBot="1">
      <c r="B4" s="101"/>
      <c r="C4" s="102"/>
      <c r="D4" s="355" t="str">
        <f>HYPERLINK('пр.взв.'!D4)</f>
        <v>в.к. 82 кг.</v>
      </c>
      <c r="E4" s="356"/>
      <c r="F4" s="357"/>
      <c r="G4" s="102"/>
      <c r="H4" s="10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>
      <c r="A6" s="350" t="s">
        <v>31</v>
      </c>
      <c r="B6" s="343" t="str">
        <f>VLOOKUP(J6,'пр.взв.'!B7:G38,2,FALSE)</f>
        <v>КИРЮХИН Сергей </v>
      </c>
      <c r="C6" s="343"/>
      <c r="D6" s="343"/>
      <c r="E6" s="343"/>
      <c r="F6" s="343"/>
      <c r="G6" s="343"/>
      <c r="H6" s="336" t="str">
        <f>VLOOKUP(J6,'пр.взв.'!B7:G38,3,FALSE)</f>
        <v>23.02.1987. змс</v>
      </c>
      <c r="I6" s="102"/>
      <c r="J6" s="92">
        <f>'пр.хода'!H8</f>
        <v>6</v>
      </c>
    </row>
    <row r="7" spans="1:10" ht="18">
      <c r="A7" s="351"/>
      <c r="B7" s="344"/>
      <c r="C7" s="344"/>
      <c r="D7" s="344"/>
      <c r="E7" s="344"/>
      <c r="F7" s="344"/>
      <c r="G7" s="344"/>
      <c r="H7" s="345"/>
      <c r="I7" s="102"/>
      <c r="J7" s="92"/>
    </row>
    <row r="8" spans="1:10" ht="18">
      <c r="A8" s="351"/>
      <c r="B8" s="346" t="str">
        <f>VLOOKUP(J6,'пр.взв.'!B7:G38,4,FALSE)</f>
        <v>РОССИЯ</v>
      </c>
      <c r="C8" s="346"/>
      <c r="D8" s="346"/>
      <c r="E8" s="346"/>
      <c r="F8" s="346"/>
      <c r="G8" s="346"/>
      <c r="H8" s="345"/>
      <c r="I8" s="102"/>
      <c r="J8" s="92"/>
    </row>
    <row r="9" spans="1:10" ht="18.75" thickBot="1">
      <c r="A9" s="352"/>
      <c r="B9" s="338"/>
      <c r="C9" s="338"/>
      <c r="D9" s="338"/>
      <c r="E9" s="338"/>
      <c r="F9" s="338"/>
      <c r="G9" s="338"/>
      <c r="H9" s="339"/>
      <c r="I9" s="102"/>
      <c r="J9" s="92"/>
    </row>
    <row r="10" spans="1:12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92"/>
      <c r="L10" s="443"/>
    </row>
    <row r="11" spans="1:10" ht="18" customHeight="1">
      <c r="A11" s="347" t="s">
        <v>32</v>
      </c>
      <c r="B11" s="343" t="str">
        <f>VLOOKUP(J11,'пр.взв.'!B2:G43,2,FALSE)</f>
        <v>ПЕРЕПЕЛЮК Андрей </v>
      </c>
      <c r="C11" s="343"/>
      <c r="D11" s="343"/>
      <c r="E11" s="343"/>
      <c r="F11" s="343"/>
      <c r="G11" s="343"/>
      <c r="H11" s="336" t="str">
        <f>VLOOKUP(J11,'пр.взв.'!B2:G43,3,FALSE)</f>
        <v>06.08.1985, мс</v>
      </c>
      <c r="I11" s="102"/>
      <c r="J11" s="92">
        <f>'пр.хода'!H20</f>
        <v>3</v>
      </c>
    </row>
    <row r="12" spans="1:10" ht="18" customHeight="1">
      <c r="A12" s="348"/>
      <c r="B12" s="344"/>
      <c r="C12" s="344"/>
      <c r="D12" s="344"/>
      <c r="E12" s="344"/>
      <c r="F12" s="344"/>
      <c r="G12" s="344"/>
      <c r="H12" s="345"/>
      <c r="I12" s="102"/>
      <c r="J12" s="92"/>
    </row>
    <row r="13" spans="1:10" ht="18">
      <c r="A13" s="348"/>
      <c r="B13" s="346" t="str">
        <f>VLOOKUP(J11,'пр.взв.'!B2:G43,4,FALSE)</f>
        <v>РОССИЯ</v>
      </c>
      <c r="C13" s="346"/>
      <c r="D13" s="346"/>
      <c r="E13" s="346"/>
      <c r="F13" s="346"/>
      <c r="G13" s="346"/>
      <c r="H13" s="345"/>
      <c r="I13" s="102"/>
      <c r="J13" s="92"/>
    </row>
    <row r="14" spans="1:10" ht="18.75" thickBot="1">
      <c r="A14" s="349"/>
      <c r="B14" s="338"/>
      <c r="C14" s="338"/>
      <c r="D14" s="338"/>
      <c r="E14" s="338"/>
      <c r="F14" s="338"/>
      <c r="G14" s="338"/>
      <c r="H14" s="339"/>
      <c r="I14" s="102"/>
      <c r="J14" s="92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92"/>
    </row>
    <row r="16" spans="1:10" ht="18" customHeight="1">
      <c r="A16" s="340" t="s">
        <v>33</v>
      </c>
      <c r="B16" s="439" t="s">
        <v>77</v>
      </c>
      <c r="C16" s="439"/>
      <c r="D16" s="439"/>
      <c r="E16" s="439"/>
      <c r="F16" s="439"/>
      <c r="G16" s="440"/>
      <c r="H16" s="444" t="s">
        <v>78</v>
      </c>
      <c r="I16" s="102"/>
      <c r="J16" s="92">
        <f>'пр.хода'!E32</f>
        <v>7</v>
      </c>
    </row>
    <row r="17" spans="1:10" ht="18" customHeight="1">
      <c r="A17" s="341"/>
      <c r="B17" s="441"/>
      <c r="C17" s="441"/>
      <c r="D17" s="441"/>
      <c r="E17" s="441"/>
      <c r="F17" s="441"/>
      <c r="G17" s="442"/>
      <c r="H17" s="444"/>
      <c r="I17" s="102"/>
      <c r="J17" s="92"/>
    </row>
    <row r="18" spans="1:10" ht="18">
      <c r="A18" s="341"/>
      <c r="B18" s="346" t="str">
        <f>VLOOKUP(J16,'пр.взв.'!B7:G48,4,FALSE)</f>
        <v>РОССИЯ</v>
      </c>
      <c r="C18" s="346"/>
      <c r="D18" s="346"/>
      <c r="E18" s="346"/>
      <c r="F18" s="346"/>
      <c r="G18" s="346"/>
      <c r="H18" s="345"/>
      <c r="I18" s="102"/>
      <c r="J18" s="92"/>
    </row>
    <row r="19" spans="1:10" ht="18.75" thickBot="1">
      <c r="A19" s="342"/>
      <c r="B19" s="338"/>
      <c r="C19" s="338"/>
      <c r="D19" s="338"/>
      <c r="E19" s="338"/>
      <c r="F19" s="338"/>
      <c r="G19" s="338"/>
      <c r="H19" s="339"/>
      <c r="I19" s="102"/>
      <c r="J19" s="92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92"/>
    </row>
    <row r="21" spans="1:10" ht="18" customHeight="1">
      <c r="A21" s="340" t="s">
        <v>33</v>
      </c>
      <c r="B21" s="343" t="str">
        <f>VLOOKUP(J21,'пр.взв.'!B2:G53,2,FALSE)</f>
        <v>АЙНУЛИН Равиль</v>
      </c>
      <c r="C21" s="343"/>
      <c r="D21" s="343"/>
      <c r="E21" s="343"/>
      <c r="F21" s="343"/>
      <c r="G21" s="343"/>
      <c r="H21" s="336" t="str">
        <f>VLOOKUP(J21,'пр.взв.'!B3:G22,3,FALSE)</f>
        <v>17.06.1989, мс</v>
      </c>
      <c r="I21" s="102"/>
      <c r="J21" s="92">
        <f>'пр.хода'!Q32</f>
        <v>8</v>
      </c>
    </row>
    <row r="22" spans="1:10" ht="18" customHeight="1">
      <c r="A22" s="341"/>
      <c r="B22" s="344"/>
      <c r="C22" s="344"/>
      <c r="D22" s="344"/>
      <c r="E22" s="344"/>
      <c r="F22" s="344"/>
      <c r="G22" s="344"/>
      <c r="H22" s="345"/>
      <c r="I22" s="102"/>
      <c r="J22" s="92"/>
    </row>
    <row r="23" spans="1:9" ht="18">
      <c r="A23" s="341"/>
      <c r="B23" s="346" t="str">
        <f>VLOOKUP(J21,'пр.взв.'!B6:G53,4,FALSE)</f>
        <v>РОССИЯ</v>
      </c>
      <c r="C23" s="346"/>
      <c r="D23" s="346"/>
      <c r="E23" s="346"/>
      <c r="F23" s="346"/>
      <c r="G23" s="346"/>
      <c r="H23" s="345"/>
      <c r="I23" s="102"/>
    </row>
    <row r="24" spans="1:9" ht="18.75" thickBot="1">
      <c r="A24" s="342"/>
      <c r="B24" s="338"/>
      <c r="C24" s="338"/>
      <c r="D24" s="338"/>
      <c r="E24" s="338"/>
      <c r="F24" s="338"/>
      <c r="G24" s="338"/>
      <c r="H24" s="339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53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10" ht="12.75">
      <c r="A28" s="334" t="str">
        <f>VLOOKUP(J28,'пр.взв.'!B7:G70,5,FALSE)</f>
        <v>Кусакин СИ,     Удовик СВ</v>
      </c>
      <c r="B28" s="335"/>
      <c r="C28" s="335"/>
      <c r="D28" s="335"/>
      <c r="E28" s="335"/>
      <c r="F28" s="335"/>
      <c r="G28" s="335"/>
      <c r="H28" s="336"/>
      <c r="J28">
        <f>'пр.хода'!H8</f>
        <v>6</v>
      </c>
    </row>
    <row r="29" spans="1:8" ht="13.5" thickBot="1">
      <c r="A29" s="337"/>
      <c r="B29" s="338"/>
      <c r="C29" s="338"/>
      <c r="D29" s="338"/>
      <c r="E29" s="338"/>
      <c r="F29" s="338"/>
      <c r="G29" s="338"/>
      <c r="H29" s="339"/>
    </row>
    <row r="36" spans="1:8" ht="18">
      <c r="A36" s="102" t="s">
        <v>34</v>
      </c>
      <c r="B36" s="102"/>
      <c r="C36" s="102"/>
      <c r="D36" s="102"/>
      <c r="E36" s="102"/>
      <c r="F36" s="102"/>
      <c r="G36" s="102"/>
      <c r="H36" s="102"/>
    </row>
    <row r="37" spans="1:8" ht="18">
      <c r="A37" s="102"/>
      <c r="B37" s="102"/>
      <c r="C37" s="102"/>
      <c r="D37" s="102"/>
      <c r="E37" s="102"/>
      <c r="F37" s="102"/>
      <c r="G37" s="102"/>
      <c r="H37" s="102"/>
    </row>
    <row r="38" spans="1:8" ht="18">
      <c r="A38" s="102"/>
      <c r="B38" s="102"/>
      <c r="C38" s="102"/>
      <c r="D38" s="102"/>
      <c r="E38" s="102"/>
      <c r="F38" s="102"/>
      <c r="G38" s="102"/>
      <c r="H38" s="102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4"/>
      <c r="B40" s="104"/>
      <c r="C40" s="104"/>
      <c r="D40" s="104"/>
      <c r="E40" s="104"/>
      <c r="F40" s="104"/>
      <c r="G40" s="104"/>
      <c r="H40" s="104"/>
    </row>
    <row r="41" spans="1:8" ht="18">
      <c r="A41" s="103"/>
      <c r="B41" s="103"/>
      <c r="C41" s="103"/>
      <c r="D41" s="103"/>
      <c r="E41" s="103"/>
      <c r="F41" s="103"/>
      <c r="G41" s="103"/>
      <c r="H41" s="103"/>
    </row>
    <row r="42" spans="1:8" ht="18">
      <c r="A42" s="105"/>
      <c r="B42" s="105"/>
      <c r="C42" s="105"/>
      <c r="D42" s="105"/>
      <c r="E42" s="105"/>
      <c r="F42" s="105"/>
      <c r="G42" s="105"/>
      <c r="H42" s="105"/>
    </row>
    <row r="43" spans="1:8" ht="18">
      <c r="A43" s="103"/>
      <c r="B43" s="103"/>
      <c r="C43" s="103"/>
      <c r="D43" s="103"/>
      <c r="E43" s="103"/>
      <c r="F43" s="103"/>
      <c r="G43" s="103"/>
      <c r="H43" s="103"/>
    </row>
    <row r="44" spans="1:8" ht="18">
      <c r="A44" s="105"/>
      <c r="B44" s="105"/>
      <c r="C44" s="105"/>
      <c r="D44" s="105"/>
      <c r="E44" s="105"/>
      <c r="F44" s="105"/>
      <c r="G44" s="105"/>
      <c r="H44" s="10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6">
      <selection activeCell="A1" sqref="A1:U40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13.421875" style="0" customWidth="1"/>
    <col min="5" max="17" width="4.7109375" style="0" customWidth="1"/>
    <col min="18" max="18" width="19.00390625" style="0" customWidth="1"/>
    <col min="19" max="19" width="9.7109375" style="0" customWidth="1"/>
    <col min="20" max="20" width="11.7109375" style="0" customWidth="1"/>
    <col min="21" max="21" width="4.7109375" style="0" customWidth="1"/>
  </cols>
  <sheetData>
    <row r="1" spans="1:21" ht="24" customHeight="1">
      <c r="A1" s="192" t="s">
        <v>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27.75" customHeight="1" thickBot="1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3:18" ht="33" customHeight="1" thickBot="1">
      <c r="C3" s="399" t="str">
        <f>HYPERLINK('[1]реквизиты'!$A$2)</f>
        <v>Международный турнир категории "А" на призы заслуженного мастера спорта России А.А.Аслаханова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1"/>
    </row>
    <row r="4" spans="1:19" ht="15.75" customHeight="1" thickBot="1">
      <c r="A4" s="9"/>
      <c r="B4" s="9"/>
      <c r="C4" s="321" t="str">
        <f>HYPERLINK('[1]реквизиты'!$A$3)</f>
        <v>19-22 ноября 2015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9"/>
    </row>
    <row r="5" spans="9:13" ht="20.25" customHeight="1" thickBot="1">
      <c r="I5" s="73"/>
      <c r="J5" s="402" t="str">
        <f>HYPERLINK('пр.взв.'!D4)</f>
        <v>в.к. 82 кг.</v>
      </c>
      <c r="K5" s="403"/>
      <c r="L5" s="404"/>
      <c r="M5" s="73"/>
    </row>
    <row r="6" spans="1:21" ht="18" customHeight="1" thickBot="1">
      <c r="A6" s="320" t="s">
        <v>0</v>
      </c>
      <c r="B6" s="320"/>
      <c r="C6" s="5"/>
      <c r="J6" s="358" t="s">
        <v>99</v>
      </c>
      <c r="K6" s="359"/>
      <c r="L6" s="360"/>
      <c r="R6" s="42"/>
      <c r="S6" s="42"/>
      <c r="U6" s="42" t="s">
        <v>1</v>
      </c>
    </row>
    <row r="7" spans="1:29" ht="12.75" customHeight="1" thickBot="1">
      <c r="A7" s="322">
        <v>1</v>
      </c>
      <c r="B7" s="324" t="str">
        <f>VLOOKUP(A7,'пр.взв.'!B7:C38,2,FALSE)</f>
        <v>ЖОЛДОШКАЗИЕВ Турарбек</v>
      </c>
      <c r="C7" s="324" t="str">
        <f>VLOOKUP(A7,'пр.взв.'!B7:F38,3,FALSE)</f>
        <v>20.10.1995, мс</v>
      </c>
      <c r="D7" s="324" t="str">
        <f>VLOOKUP(A7,'пр.взв.'!B7:E38,4,FALSE)</f>
        <v>КЫРГЫЗСТАН</v>
      </c>
      <c r="E7" s="117"/>
      <c r="F7" s="106"/>
      <c r="G7" s="106"/>
      <c r="H7" s="106"/>
      <c r="I7" s="66" t="s">
        <v>28</v>
      </c>
      <c r="J7" s="106"/>
      <c r="K7" s="106"/>
      <c r="L7" s="106"/>
      <c r="M7" s="118"/>
      <c r="N7" s="118"/>
      <c r="O7" s="118"/>
      <c r="P7" s="118"/>
      <c r="Q7" s="72"/>
      <c r="R7" s="324" t="str">
        <f>VLOOKUP(U7,'пр.взв.'!B7:E38,2,FALSE)</f>
        <v>ЖУКОВС Германс</v>
      </c>
      <c r="S7" s="324" t="str">
        <f>VLOOKUP(U7,'пр.взв.'!B7:E38,3,FALSE)</f>
        <v>20.05.1995, мс</v>
      </c>
      <c r="T7" s="324" t="str">
        <f>VLOOKUP(U7,'пр.взв.'!B7:E38,4,FALSE)</f>
        <v>ЛАТВИЯ</v>
      </c>
      <c r="U7" s="415">
        <v>2</v>
      </c>
      <c r="Y7" s="4"/>
      <c r="Z7" s="4"/>
      <c r="AA7" s="4"/>
      <c r="AB7" s="4"/>
      <c r="AC7" s="4"/>
    </row>
    <row r="8" spans="1:29" ht="12.75" customHeight="1">
      <c r="A8" s="323"/>
      <c r="B8" s="325"/>
      <c r="C8" s="325"/>
      <c r="D8" s="325"/>
      <c r="E8" s="149">
        <v>9</v>
      </c>
      <c r="F8" s="119"/>
      <c r="G8" s="119"/>
      <c r="H8" s="65">
        <v>6</v>
      </c>
      <c r="I8" s="405" t="str">
        <f>VLOOKUP(H8,'пр.взв.'!B7:E38,2,FALSE)</f>
        <v>КИРЮХИН Сергей </v>
      </c>
      <c r="J8" s="406"/>
      <c r="K8" s="406"/>
      <c r="L8" s="406"/>
      <c r="M8" s="407"/>
      <c r="N8" s="118"/>
      <c r="O8" s="118"/>
      <c r="P8" s="118"/>
      <c r="Q8" s="149">
        <v>10</v>
      </c>
      <c r="R8" s="325"/>
      <c r="S8" s="325"/>
      <c r="T8" s="325"/>
      <c r="U8" s="413"/>
      <c r="Y8" s="4"/>
      <c r="Z8" s="4"/>
      <c r="AA8" s="4"/>
      <c r="AB8" s="4"/>
      <c r="AC8" s="4"/>
    </row>
    <row r="9" spans="1:29" ht="12.75" customHeight="1" thickBot="1">
      <c r="A9" s="323">
        <v>9</v>
      </c>
      <c r="B9" s="327" t="str">
        <f>VLOOKUP(A9,'пр.взв.'!B9:C40,2,FALSE)</f>
        <v>ГРИГОРЯН Давид</v>
      </c>
      <c r="C9" s="327" t="str">
        <f>VLOOKUP(A9,'пр.взв.'!B7:F38,3,FALSE)</f>
        <v>07.12.1990, мс</v>
      </c>
      <c r="D9" s="327" t="str">
        <f>VLOOKUP(A9,'пр.взв.'!B7:G38,4,FALSE)</f>
        <v>АРМЕНИЯ</v>
      </c>
      <c r="E9" s="417" t="s">
        <v>101</v>
      </c>
      <c r="F9" s="121"/>
      <c r="G9" s="119"/>
      <c r="H9" s="106"/>
      <c r="I9" s="408"/>
      <c r="J9" s="409"/>
      <c r="K9" s="409"/>
      <c r="L9" s="409"/>
      <c r="M9" s="410"/>
      <c r="N9" s="118"/>
      <c r="O9" s="118"/>
      <c r="P9" s="122"/>
      <c r="Q9" s="417" t="s">
        <v>102</v>
      </c>
      <c r="R9" s="327" t="str">
        <f>VLOOKUP(U9,'пр.взв.'!B9:E40,2,FALSE)</f>
        <v>ЮСУПОВ Азимжон</v>
      </c>
      <c r="S9" s="327" t="str">
        <f>VLOOKUP(U9,'пр.взв.'!B9:E40,3,FALSE)</f>
        <v>18.10.1994, кмс</v>
      </c>
      <c r="T9" s="327" t="str">
        <f>VLOOKUP(U9,'пр.взв.'!B9:E40,4,FALSE)</f>
        <v>РОССИЯ</v>
      </c>
      <c r="U9" s="413">
        <v>10</v>
      </c>
      <c r="Y9" s="4"/>
      <c r="Z9" s="4"/>
      <c r="AA9" s="4"/>
      <c r="AB9" s="4"/>
      <c r="AC9" s="4"/>
    </row>
    <row r="10" spans="1:29" ht="12.75" customHeight="1" thickBot="1">
      <c r="A10" s="326"/>
      <c r="B10" s="328"/>
      <c r="C10" s="328"/>
      <c r="D10" s="328"/>
      <c r="E10" s="123"/>
      <c r="F10" s="124"/>
      <c r="G10" s="149">
        <v>9</v>
      </c>
      <c r="H10" s="106"/>
      <c r="I10" s="72"/>
      <c r="J10" s="72"/>
      <c r="K10" s="72"/>
      <c r="L10" s="72"/>
      <c r="M10" s="118"/>
      <c r="N10" s="118"/>
      <c r="O10" s="149">
        <v>6</v>
      </c>
      <c r="P10" s="125"/>
      <c r="Q10" s="72"/>
      <c r="R10" s="328"/>
      <c r="S10" s="328"/>
      <c r="T10" s="328"/>
      <c r="U10" s="414"/>
      <c r="Y10" s="4"/>
      <c r="Z10" s="4"/>
      <c r="AA10" s="4"/>
      <c r="AB10" s="4"/>
      <c r="AC10" s="4"/>
    </row>
    <row r="11" spans="1:29" ht="12.75" customHeight="1" thickBot="1">
      <c r="A11" s="322">
        <v>5</v>
      </c>
      <c r="B11" s="324" t="str">
        <f>VLOOKUP(A11,'пр.взв.'!B11:C42,2,FALSE)</f>
        <v>ПОПОВ Степан</v>
      </c>
      <c r="C11" s="324" t="str">
        <f>VLOOKUP(A11,'пр.взв.'!B7:E38,3,FALSE)</f>
        <v>11.06.1984, мсмк</v>
      </c>
      <c r="D11" s="324" t="str">
        <f>VLOOKUP(A11,'пр.взв.'!B7:E38,4,FALSE)</f>
        <v>БЕЛАРУСЬ</v>
      </c>
      <c r="E11" s="117"/>
      <c r="F11" s="124"/>
      <c r="G11" s="417" t="s">
        <v>101</v>
      </c>
      <c r="H11" s="126"/>
      <c r="I11" s="106"/>
      <c r="J11" s="72"/>
      <c r="K11" s="72"/>
      <c r="L11" s="72"/>
      <c r="M11" s="118"/>
      <c r="N11" s="122"/>
      <c r="O11" s="417" t="s">
        <v>102</v>
      </c>
      <c r="P11" s="125"/>
      <c r="Q11" s="72"/>
      <c r="R11" s="324" t="str">
        <f>VLOOKUP(U11,'пр.взв.'!B11:E42,2,FALSE)</f>
        <v>КИРЮХИН Сергей </v>
      </c>
      <c r="S11" s="324" t="str">
        <f>VLOOKUP(U11,'пр.взв.'!B11:E42,3,FALSE)</f>
        <v>23.02.1987. змс</v>
      </c>
      <c r="T11" s="324" t="str">
        <f>VLOOKUP(U11,'пр.взв.'!B11:E42,4,FALSE)</f>
        <v>РОССИЯ</v>
      </c>
      <c r="U11" s="412">
        <v>6</v>
      </c>
      <c r="Y11" s="4"/>
      <c r="Z11" s="4"/>
      <c r="AA11" s="4"/>
      <c r="AB11" s="4"/>
      <c r="AC11" s="4"/>
    </row>
    <row r="12" spans="1:29" ht="12.75" customHeight="1">
      <c r="A12" s="323"/>
      <c r="B12" s="325"/>
      <c r="C12" s="325"/>
      <c r="D12" s="325"/>
      <c r="E12" s="149">
        <v>5</v>
      </c>
      <c r="F12" s="127"/>
      <c r="G12" s="119"/>
      <c r="H12" s="128"/>
      <c r="I12" s="106"/>
      <c r="J12" s="363" t="s">
        <v>20</v>
      </c>
      <c r="K12" s="363"/>
      <c r="L12" s="363"/>
      <c r="M12" s="118"/>
      <c r="N12" s="125"/>
      <c r="O12" s="118"/>
      <c r="P12" s="129"/>
      <c r="Q12" s="149">
        <v>6</v>
      </c>
      <c r="R12" s="325"/>
      <c r="S12" s="325"/>
      <c r="T12" s="325"/>
      <c r="U12" s="413"/>
      <c r="Y12" s="4"/>
      <c r="Z12" s="4"/>
      <c r="AA12" s="4"/>
      <c r="AB12" s="4"/>
      <c r="AC12" s="4"/>
    </row>
    <row r="13" spans="1:29" ht="12.75" customHeight="1" thickBot="1">
      <c r="A13" s="323">
        <v>13</v>
      </c>
      <c r="B13" s="327" t="str">
        <f>VLOOKUP(A13,'пр.взв.'!B7:C38,2,FALSE)</f>
        <v>МОШЕНКО Никита</v>
      </c>
      <c r="C13" s="327" t="str">
        <f>VLOOKUP(A13,'пр.взв.'!B7:E38,3,FALSE)</f>
        <v>27.12.1990, мс</v>
      </c>
      <c r="D13" s="327" t="str">
        <f>VLOOKUP(A13,'пр.взв.'!B7:E38,4,FALSE)</f>
        <v>РОССИЯ</v>
      </c>
      <c r="E13" s="417" t="s">
        <v>102</v>
      </c>
      <c r="F13" s="119"/>
      <c r="G13" s="119"/>
      <c r="H13" s="128"/>
      <c r="I13" s="130"/>
      <c r="J13" s="131"/>
      <c r="K13" s="131"/>
      <c r="L13" s="106"/>
      <c r="M13" s="118"/>
      <c r="N13" s="125"/>
      <c r="O13" s="118"/>
      <c r="P13" s="118"/>
      <c r="Q13" s="120"/>
      <c r="R13" s="330">
        <f>VLOOKUP(U13,'пр.взв.'!B13:E44,2,FALSE)</f>
        <v>0</v>
      </c>
      <c r="S13" s="330">
        <f>VLOOKUP(U13,'пр.взв.'!B13:E44,3,FALSE)</f>
        <v>0</v>
      </c>
      <c r="T13" s="330">
        <f>VLOOKUP(U13,'пр.взв.'!B13:E44,4,FALSE)</f>
        <v>0</v>
      </c>
      <c r="U13" s="413">
        <v>14</v>
      </c>
      <c r="Y13" s="4"/>
      <c r="Z13" s="4"/>
      <c r="AA13" s="4"/>
      <c r="AB13" s="4"/>
      <c r="AC13" s="4"/>
    </row>
    <row r="14" spans="1:29" ht="12.75" customHeight="1" thickBot="1">
      <c r="A14" s="326"/>
      <c r="B14" s="328"/>
      <c r="C14" s="328"/>
      <c r="D14" s="328"/>
      <c r="E14" s="123"/>
      <c r="F14" s="411"/>
      <c r="G14" s="411"/>
      <c r="H14" s="128"/>
      <c r="I14" s="149">
        <v>3</v>
      </c>
      <c r="J14" s="106"/>
      <c r="K14" s="106"/>
      <c r="L14" s="106"/>
      <c r="M14" s="149">
        <v>6</v>
      </c>
      <c r="N14" s="130"/>
      <c r="O14" s="118"/>
      <c r="P14" s="118"/>
      <c r="Q14" s="72"/>
      <c r="R14" s="331"/>
      <c r="S14" s="331"/>
      <c r="T14" s="331"/>
      <c r="U14" s="416"/>
      <c r="Y14" s="4"/>
      <c r="Z14" s="4"/>
      <c r="AA14" s="4"/>
      <c r="AB14" s="4"/>
      <c r="AC14" s="4"/>
    </row>
    <row r="15" spans="1:29" ht="12.75" customHeight="1" thickBot="1">
      <c r="A15" s="322">
        <v>3</v>
      </c>
      <c r="B15" s="324" t="str">
        <f>VLOOKUP(A15,'пр.взв.'!B7:C38,2,FALSE)</f>
        <v>ПЕРЕПЕЛЮК Андрей </v>
      </c>
      <c r="C15" s="324" t="str">
        <f>VLOOKUP(A15,'пр.взв.'!B7:E38,3,FALSE)</f>
        <v>06.08.1985, мс</v>
      </c>
      <c r="D15" s="324" t="str">
        <f>VLOOKUP(A15,'пр.взв.'!B7:E38,4,FALSE)</f>
        <v>РОССИЯ</v>
      </c>
      <c r="E15" s="117"/>
      <c r="F15" s="119"/>
      <c r="G15" s="119"/>
      <c r="H15" s="128"/>
      <c r="I15" s="417" t="s">
        <v>102</v>
      </c>
      <c r="J15" s="106"/>
      <c r="K15" s="106"/>
      <c r="L15" s="106"/>
      <c r="M15" s="417" t="s">
        <v>102</v>
      </c>
      <c r="N15" s="125"/>
      <c r="O15" s="118"/>
      <c r="P15" s="118"/>
      <c r="Q15" s="72"/>
      <c r="R15" s="324" t="str">
        <f>VLOOKUP(U15,'пр.взв.'!B7:C38,2,FALSE)</f>
        <v>ЗУРАБИАНИ Лаша</v>
      </c>
      <c r="S15" s="324" t="str">
        <f>VLOOKUP(U15,'пр.взв.'!B7:E38,3,FALSE)</f>
        <v>1981, мс</v>
      </c>
      <c r="T15" s="324" t="str">
        <f>VLOOKUP(U15,'пр.взв.'!B7:E38,4,FALSE)</f>
        <v>ГРУЗИЯ</v>
      </c>
      <c r="U15" s="415">
        <v>4</v>
      </c>
      <c r="Y15" s="4"/>
      <c r="Z15" s="4"/>
      <c r="AA15" s="4"/>
      <c r="AB15" s="4"/>
      <c r="AC15" s="4"/>
    </row>
    <row r="16" spans="1:29" ht="12.75" customHeight="1">
      <c r="A16" s="323"/>
      <c r="B16" s="325"/>
      <c r="C16" s="325"/>
      <c r="D16" s="325"/>
      <c r="E16" s="149">
        <v>3</v>
      </c>
      <c r="F16" s="119"/>
      <c r="G16" s="119"/>
      <c r="H16" s="128"/>
      <c r="I16" s="106"/>
      <c r="J16" s="106"/>
      <c r="K16" s="106"/>
      <c r="L16" s="106"/>
      <c r="M16" s="118"/>
      <c r="N16" s="125"/>
      <c r="O16" s="118"/>
      <c r="P16" s="118"/>
      <c r="Q16" s="149">
        <v>4</v>
      </c>
      <c r="R16" s="325"/>
      <c r="S16" s="325"/>
      <c r="T16" s="325"/>
      <c r="U16" s="413"/>
      <c r="Y16" s="4"/>
      <c r="Z16" s="4"/>
      <c r="AA16" s="4"/>
      <c r="AB16" s="4"/>
      <c r="AC16" s="4"/>
    </row>
    <row r="17" spans="1:29" ht="12.75" customHeight="1" thickBot="1">
      <c r="A17" s="323">
        <v>11</v>
      </c>
      <c r="B17" s="327" t="str">
        <f>VLOOKUP(A17,'пр.взв.'!B17:C47,2,FALSE)</f>
        <v>АБДУАЛИЕВ Бекжан</v>
      </c>
      <c r="C17" s="327" t="str">
        <f>VLOOKUP(A17,'пр.взв.'!B7:E38,3,FALSE)</f>
        <v>13.12.1991. мс</v>
      </c>
      <c r="D17" s="327" t="str">
        <f>VLOOKUP(A17,'пр.взв.'!B7:F38,4,FALSE)</f>
        <v>КАЗАХСТАН</v>
      </c>
      <c r="E17" s="417" t="s">
        <v>102</v>
      </c>
      <c r="F17" s="121"/>
      <c r="G17" s="119"/>
      <c r="H17" s="128"/>
      <c r="I17" s="106"/>
      <c r="J17" s="106"/>
      <c r="K17" s="106"/>
      <c r="L17" s="106"/>
      <c r="M17" s="118"/>
      <c r="N17" s="125"/>
      <c r="O17" s="118"/>
      <c r="P17" s="122"/>
      <c r="Q17" s="417" t="s">
        <v>103</v>
      </c>
      <c r="R17" s="327" t="str">
        <f>VLOOKUP(U17,'пр.взв.'!B17:E47,2,FALSE)</f>
        <v>ДАРТАЕВ Айдын</v>
      </c>
      <c r="S17" s="327" t="str">
        <f>VLOOKUP(U17,'пр.взв.'!B17:E47,3,FALSE)</f>
        <v>05.10.1992, мс</v>
      </c>
      <c r="T17" s="327" t="str">
        <f>VLOOKUP(U17,'пр.взв.'!B17:E47,4,FALSE)</f>
        <v>КАЗАХСТАН</v>
      </c>
      <c r="U17" s="413">
        <v>12</v>
      </c>
      <c r="Y17" s="4"/>
      <c r="Z17" s="4"/>
      <c r="AA17" s="4"/>
      <c r="AB17" s="4"/>
      <c r="AC17" s="4"/>
    </row>
    <row r="18" spans="1:21" ht="12.75" customHeight="1" thickBot="1">
      <c r="A18" s="326"/>
      <c r="B18" s="328"/>
      <c r="C18" s="328"/>
      <c r="D18" s="328"/>
      <c r="E18" s="123"/>
      <c r="F18" s="124"/>
      <c r="G18" s="149">
        <v>3</v>
      </c>
      <c r="H18" s="132"/>
      <c r="I18" s="66" t="s">
        <v>29</v>
      </c>
      <c r="J18" s="106"/>
      <c r="K18" s="106"/>
      <c r="L18" s="106"/>
      <c r="M18" s="118"/>
      <c r="N18" s="129"/>
      <c r="O18" s="149">
        <v>4</v>
      </c>
      <c r="P18" s="125"/>
      <c r="Q18" s="72"/>
      <c r="R18" s="328"/>
      <c r="S18" s="328"/>
      <c r="T18" s="328"/>
      <c r="U18" s="414"/>
    </row>
    <row r="19" spans="1:21" ht="12.75" customHeight="1" thickBot="1">
      <c r="A19" s="322">
        <v>7</v>
      </c>
      <c r="B19" s="324" t="str">
        <f>VLOOKUP(A19,'пр.взв.'!B19:C49,2,FALSE)</f>
        <v>МАТЕВОСЯН Левон</v>
      </c>
      <c r="C19" s="324" t="str">
        <f>VLOOKUP(A19,'пр.взв.'!B7:E38,3,FALSE)</f>
        <v>30.10.1988, мс</v>
      </c>
      <c r="D19" s="324" t="str">
        <f>VLOOKUP(A19,'пр.взв.'!B7:E38,4,FALSE)</f>
        <v>РОССИЯ</v>
      </c>
      <c r="E19" s="117"/>
      <c r="F19" s="133"/>
      <c r="G19" s="417" t="s">
        <v>102</v>
      </c>
      <c r="H19" s="65"/>
      <c r="I19" s="72"/>
      <c r="J19" s="72"/>
      <c r="K19" s="72"/>
      <c r="L19" s="72"/>
      <c r="M19" s="72"/>
      <c r="N19" s="118"/>
      <c r="O19" s="417" t="s">
        <v>101</v>
      </c>
      <c r="P19" s="125"/>
      <c r="Q19" s="72"/>
      <c r="R19" s="324" t="str">
        <f>VLOOKUP(U19,'пр.взв.'!B19:E49,2,FALSE)</f>
        <v>АЙНУЛИН Равиль</v>
      </c>
      <c r="S19" s="324" t="str">
        <f>VLOOKUP(U19,'пр.взв.'!B19:E49,3,FALSE)</f>
        <v>17.06.1989, мс</v>
      </c>
      <c r="T19" s="324" t="str">
        <f>VLOOKUP(U19,'пр.взв.'!B19:E49,4,FALSE)</f>
        <v>РОССИЯ</v>
      </c>
      <c r="U19" s="412">
        <v>8</v>
      </c>
    </row>
    <row r="20" spans="1:21" ht="12.75" customHeight="1">
      <c r="A20" s="323"/>
      <c r="B20" s="325"/>
      <c r="C20" s="325"/>
      <c r="D20" s="325"/>
      <c r="E20" s="149">
        <v>7</v>
      </c>
      <c r="F20" s="134"/>
      <c r="G20" s="123"/>
      <c r="H20" s="65">
        <v>3</v>
      </c>
      <c r="I20" s="377" t="s">
        <v>62</v>
      </c>
      <c r="J20" s="378"/>
      <c r="K20" s="378"/>
      <c r="L20" s="378"/>
      <c r="M20" s="379"/>
      <c r="N20" s="118"/>
      <c r="O20" s="118"/>
      <c r="P20" s="135"/>
      <c r="Q20" s="149">
        <v>8</v>
      </c>
      <c r="R20" s="325"/>
      <c r="S20" s="325"/>
      <c r="T20" s="325"/>
      <c r="U20" s="413"/>
    </row>
    <row r="21" spans="1:21" ht="12.75" customHeight="1" thickBot="1">
      <c r="A21" s="323">
        <v>15</v>
      </c>
      <c r="B21" s="330">
        <f>VLOOKUP(A21,'пр.взв.'!B21:C51,2,FALSE)</f>
        <v>0</v>
      </c>
      <c r="C21" s="330">
        <f>VLOOKUP(A21,'пр.взв.'!B7:E38,3,FALSE)</f>
        <v>0</v>
      </c>
      <c r="D21" s="330">
        <f>VLOOKUP(A21,'пр.взв.'!B7:E38,4,FALSE)</f>
        <v>0</v>
      </c>
      <c r="E21" s="120"/>
      <c r="F21" s="123"/>
      <c r="G21" s="123"/>
      <c r="H21" s="87"/>
      <c r="I21" s="380"/>
      <c r="J21" s="381"/>
      <c r="K21" s="381"/>
      <c r="L21" s="381"/>
      <c r="M21" s="382"/>
      <c r="N21" s="118"/>
      <c r="O21" s="118"/>
      <c r="P21" s="118"/>
      <c r="Q21" s="120"/>
      <c r="R21" s="330">
        <f>VLOOKUP(U21,'пр.взв.'!B21:E51,2,FALSE)</f>
        <v>0</v>
      </c>
      <c r="S21" s="330">
        <f>VLOOKUP(U21,'пр.взв.'!B21:E51,3,FALSE)</f>
        <v>0</v>
      </c>
      <c r="T21" s="330">
        <f>VLOOKUP(U21,'пр.взв.'!B7:E38,4,FALSE)</f>
        <v>0</v>
      </c>
      <c r="U21" s="413">
        <v>16</v>
      </c>
    </row>
    <row r="22" spans="1:21" ht="12.75" customHeight="1" thickBot="1">
      <c r="A22" s="326"/>
      <c r="B22" s="331"/>
      <c r="C22" s="331"/>
      <c r="D22" s="331"/>
      <c r="E22" s="123"/>
      <c r="F22" s="117"/>
      <c r="G22" s="117"/>
      <c r="H22" s="72"/>
      <c r="I22" s="72"/>
      <c r="J22" s="72"/>
      <c r="K22" s="72"/>
      <c r="L22" s="72"/>
      <c r="M22" s="72"/>
      <c r="N22" s="72"/>
      <c r="O22" s="106"/>
      <c r="P22" s="106"/>
      <c r="Q22" s="72"/>
      <c r="R22" s="331"/>
      <c r="S22" s="331"/>
      <c r="T22" s="331"/>
      <c r="U22" s="414"/>
    </row>
    <row r="23" spans="1:20" ht="12.75" customHeight="1">
      <c r="A23" s="1"/>
      <c r="B23" s="1"/>
      <c r="C23" s="7"/>
      <c r="D23" s="4"/>
      <c r="E23" s="71"/>
      <c r="F23" s="71"/>
      <c r="G23" s="71"/>
      <c r="H23" s="364" t="s">
        <v>27</v>
      </c>
      <c r="I23" s="364"/>
      <c r="J23" s="364"/>
      <c r="K23" s="364"/>
      <c r="L23" s="364"/>
      <c r="M23" s="364"/>
      <c r="N23" s="364"/>
      <c r="O23" s="136"/>
      <c r="P23" s="136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</v>
      </c>
      <c r="B25" s="389" t="str">
        <f>VLOOKUP(A25,'пр.взв.'!B7:E38,2,FALSE)</f>
        <v>ЖОЛДОШКАЗИЕВ Турарбек</v>
      </c>
      <c r="I25" s="418">
        <v>0</v>
      </c>
      <c r="J25" s="419" t="e">
        <f>VLOOKUP(I25,'пр.взв.'!B5:D38,2,FALSE)</f>
        <v>#N/A</v>
      </c>
      <c r="K25" s="420"/>
      <c r="L25" s="42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91"/>
      <c r="C26" s="137" t="s">
        <v>105</v>
      </c>
      <c r="D26" s="34"/>
      <c r="E26" s="36"/>
      <c r="F26" s="36"/>
      <c r="G26" s="36"/>
      <c r="H26" s="36"/>
      <c r="I26" s="422" t="s">
        <v>104</v>
      </c>
      <c r="J26" s="423"/>
      <c r="K26" s="424"/>
      <c r="L26" s="425"/>
      <c r="M26" s="15" t="s">
        <v>104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92" t="str">
        <f>VLOOKUP(A27,'пр.взв.'!B7:D38,2,FALSE)</f>
        <v>ПОПОВ Степан</v>
      </c>
      <c r="C27" s="138"/>
      <c r="D27" s="34"/>
      <c r="E27" s="67"/>
      <c r="F27" s="67"/>
      <c r="G27" s="67"/>
      <c r="H27" s="67"/>
      <c r="I27" s="426">
        <v>0</v>
      </c>
      <c r="J27" s="427" t="e">
        <f>VLOOKUP(I27,'пр.взв.'!B7:D38,2,FALSE)</f>
        <v>#N/A</v>
      </c>
      <c r="K27" s="428"/>
      <c r="L27" s="429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90"/>
      <c r="C28" s="139"/>
      <c r="D28" s="34"/>
      <c r="E28" s="66"/>
      <c r="F28" s="66"/>
      <c r="G28" s="67"/>
      <c r="H28" s="67"/>
      <c r="I28" s="426"/>
      <c r="J28" s="430"/>
      <c r="K28" s="431"/>
      <c r="L28" s="432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9"/>
      <c r="D29" s="106">
        <v>7</v>
      </c>
      <c r="E29" s="66"/>
      <c r="F29" s="66"/>
      <c r="G29" s="67"/>
      <c r="H29" s="67"/>
      <c r="I29" s="93"/>
      <c r="J29" s="87"/>
      <c r="K29" s="13"/>
      <c r="L29" s="8"/>
      <c r="M29" s="21"/>
      <c r="N29" s="85"/>
      <c r="O29" s="107">
        <v>8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9"/>
      <c r="D30" s="26"/>
      <c r="E30" s="66"/>
      <c r="F30" t="s">
        <v>48</v>
      </c>
      <c r="G30" s="67"/>
      <c r="H30" s="67"/>
      <c r="I30" s="93"/>
      <c r="J30" s="87"/>
      <c r="K30" s="88"/>
      <c r="L30" s="8"/>
      <c r="M30" s="21"/>
      <c r="N30" s="66"/>
      <c r="O30" s="66"/>
      <c r="P30" s="39"/>
      <c r="Q30" s="66"/>
      <c r="R30" t="s">
        <v>48</v>
      </c>
      <c r="S30" s="34"/>
      <c r="T30" s="34"/>
      <c r="U30" s="4"/>
      <c r="V30" s="4"/>
    </row>
    <row r="31" spans="1:22" ht="13.5" thickBot="1">
      <c r="A31" s="91">
        <v>11</v>
      </c>
      <c r="B31" s="389" t="str">
        <f>VLOOKUP(A31,'пр.взв.'!B7:D38,2,FALSE)</f>
        <v>АБДУАЛИЕВ Бекжан</v>
      </c>
      <c r="C31" s="140"/>
      <c r="D31" s="25"/>
      <c r="E31" s="65"/>
      <c r="F31" s="66"/>
      <c r="G31" s="66"/>
      <c r="H31" s="66"/>
      <c r="I31" s="65">
        <v>12</v>
      </c>
      <c r="J31" s="371" t="str">
        <f>VLOOKUP(I31,'пр.взв.'!B7:D38,2,FALSE)</f>
        <v>ДАРТАЕВ Айдын</v>
      </c>
      <c r="K31" s="372"/>
      <c r="L31" s="373"/>
      <c r="M31" s="143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91"/>
      <c r="C32" s="141" t="s">
        <v>106</v>
      </c>
      <c r="D32" s="25"/>
      <c r="E32" s="84">
        <v>7</v>
      </c>
      <c r="F32" s="393" t="str">
        <f>VLOOKUP(E32,'пр.взв.'!B7:D38,2,FALSE)</f>
        <v>МАТЕВОСЯН Левон</v>
      </c>
      <c r="G32" s="394"/>
      <c r="H32" s="395"/>
      <c r="I32" s="94"/>
      <c r="J32" s="374"/>
      <c r="K32" s="375"/>
      <c r="L32" s="376"/>
      <c r="M32" s="144" t="s">
        <v>107</v>
      </c>
      <c r="N32" s="86"/>
      <c r="O32" s="86"/>
      <c r="P32" s="41"/>
      <c r="Q32" s="84">
        <v>8</v>
      </c>
      <c r="R32" s="361" t="str">
        <f>VLOOKUP(Q32,'пр.взв.'!B7:D38,2,FALSE)</f>
        <v>АЙНУЛИН Равиль</v>
      </c>
      <c r="S32" s="86"/>
      <c r="T32" s="86"/>
      <c r="U32" s="86"/>
      <c r="V32" s="4"/>
    </row>
    <row r="33" spans="1:22" ht="13.5" customHeight="1" thickBot="1">
      <c r="A33" s="91">
        <v>7</v>
      </c>
      <c r="B33" s="392" t="str">
        <f>VLOOKUP(A33,'пр.взв.'!B7:E38,2,FALSE)</f>
        <v>МАТЕВОСЯН Левон</v>
      </c>
      <c r="C33" s="14"/>
      <c r="D33" s="25"/>
      <c r="E33" s="68"/>
      <c r="F33" s="396"/>
      <c r="G33" s="397"/>
      <c r="H33" s="398"/>
      <c r="I33" s="95">
        <v>8</v>
      </c>
      <c r="J33" s="365" t="str">
        <f>VLOOKUP(I33,'пр.взв.'!B7:D38,2,FALSE)</f>
        <v>АЙНУЛИН Равиль</v>
      </c>
      <c r="K33" s="366"/>
      <c r="L33" s="367"/>
      <c r="M33" s="142"/>
      <c r="N33" s="86"/>
      <c r="O33" s="86"/>
      <c r="P33" s="41"/>
      <c r="Q33" s="66"/>
      <c r="R33" s="362"/>
      <c r="S33" s="86"/>
      <c r="T33" s="86"/>
      <c r="U33" s="86"/>
      <c r="V33" s="4"/>
    </row>
    <row r="34" spans="1:22" ht="13.5" customHeight="1" thickBot="1">
      <c r="A34" s="91"/>
      <c r="B34" s="390"/>
      <c r="C34" s="34"/>
      <c r="D34" s="25"/>
      <c r="E34" s="66"/>
      <c r="F34" s="66"/>
      <c r="G34" s="66"/>
      <c r="H34" s="66"/>
      <c r="I34" s="96"/>
      <c r="J34" s="368"/>
      <c r="K34" s="369"/>
      <c r="L34" s="370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4</v>
      </c>
      <c r="D35" s="389" t="str">
        <f>VLOOKUP(C35,'пр.взв.'!B7:D38,2,FALSE)</f>
        <v>ЗУРАБИАНИ Лаша</v>
      </c>
      <c r="E35" s="66"/>
      <c r="F35" s="66"/>
      <c r="G35" s="66"/>
      <c r="H35" s="66"/>
      <c r="I35" s="65"/>
      <c r="J35" s="67"/>
      <c r="K35" s="66"/>
      <c r="L35" s="66"/>
      <c r="M35" s="65">
        <v>9</v>
      </c>
      <c r="N35" s="371" t="str">
        <f>VLOOKUP(M35,'пр.взв.'!B7:D38,2,FALSE)</f>
        <v>ГРИГОРЯН Давид</v>
      </c>
      <c r="O35" s="384"/>
      <c r="P35" s="385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90"/>
      <c r="E36" s="66"/>
      <c r="F36" s="66"/>
      <c r="G36" s="66"/>
      <c r="H36" s="66"/>
      <c r="I36" s="66"/>
      <c r="J36" s="67"/>
      <c r="K36" s="66"/>
      <c r="L36" s="66"/>
      <c r="M36" s="66"/>
      <c r="N36" s="386"/>
      <c r="O36" s="387"/>
      <c r="P36" s="388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7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83" t="str">
        <f>HYPERLINK('[1]реквизиты'!$A$6)</f>
        <v>Гл. судья, судья МК</v>
      </c>
      <c r="B38" s="383"/>
      <c r="C38" s="383"/>
      <c r="E38" s="76"/>
      <c r="F38" s="77"/>
      <c r="J38" s="79" t="str">
        <f>'[1]реквизиты'!$G$6</f>
        <v>Гарник В.</v>
      </c>
      <c r="K38" s="5"/>
      <c r="N38" s="71"/>
      <c r="O38" s="80" t="str">
        <f>'[1]реквизиты'!$G$7</f>
        <v>Москва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8" t="str">
        <f>HYPERLINK('[1]реквизиты'!$A$8)</f>
        <v>Гл. секретарь, судья МК</v>
      </c>
      <c r="B40" s="99"/>
      <c r="C40" s="100"/>
      <c r="D40" s="81"/>
      <c r="E40" s="81"/>
      <c r="F40" s="4"/>
      <c r="G40" s="4"/>
      <c r="H40" s="4"/>
      <c r="I40" s="4"/>
      <c r="J40" s="79" t="str">
        <f>HYPERLINK('[1]реквизиты'!$G$8)</f>
        <v>Курбатов Д.</v>
      </c>
      <c r="K40" s="71"/>
      <c r="L40" s="71"/>
      <c r="M40" s="71"/>
      <c r="O40" s="80" t="str">
        <f>'[1]реквизиты'!$G$9</f>
        <v>Рязань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J6:L6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5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2015-10-21T15:02:26Z</cp:lastPrinted>
  <dcterms:created xsi:type="dcterms:W3CDTF">1996-10-08T23:32:33Z</dcterms:created>
  <dcterms:modified xsi:type="dcterms:W3CDTF">2015-10-21T16:03:04Z</dcterms:modified>
  <cp:category/>
  <cp:version/>
  <cp:contentType/>
  <cp:contentStatus/>
</cp:coreProperties>
</file>