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<sst xmlns="http://schemas.openxmlformats.org/spreadsheetml/2006/main" count="291" uniqueCount="116">
  <si>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</si>
  <si>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</si>
  <si>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</si>
  <si>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</si>
  <si>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</si>
  <si>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</si>
  <si>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</si>
  <si>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</si>
  <si>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</si>
  <si>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</si>
  <si>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</si>
  <si>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</si>
  <si>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</si>
  <si>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</si>
  <si>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</si>
  <si>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</si>
  <si>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</si>
  <si>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</si>
  <si>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</si>
  <si>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</si>
  <si>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</si>
  <si>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</si>
  <si>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</si>
  <si>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</si>
  <si>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</si>
  <si>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</si>
  <si>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</si>
  <si>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</si>
  <si>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</si>
  <si>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</si>
  <si>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</si>
  <si>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</si>
  <si>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</si>
  <si>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</si>
  <si>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</si>
  <si>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</si>
  <si>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</si>
  <si>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</si>
  <si>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</si>
  <si>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</si>
  <si>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</si>
  <si>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</si>
  <si>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</si>
  <si>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</si>
  <si>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</si>
  <si>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</si>
  <si>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</si>
  <si>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</si>
  <si>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</si>
  <si>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</si>
  <si>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</si>
  <si>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</si>
  <si>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АБДУРАШЕДОВ Иса Рамзанович</t>
  </si>
  <si>
    <t>13.101991  КМС</t>
  </si>
  <si>
    <t>ПФО</t>
  </si>
  <si>
    <t>Республика Татарстан   Казань , ВС</t>
  </si>
  <si>
    <t>Иванов В.А.</t>
  </si>
  <si>
    <t>РЖАНОВ Владимир Анатольевич</t>
  </si>
  <si>
    <t>09.04.1996  КМС</t>
  </si>
  <si>
    <t>ЦФО</t>
  </si>
  <si>
    <t xml:space="preserve">Московская обл. Можайск </t>
  </si>
  <si>
    <t>Нагулин В.А.                 Степанов И.В.</t>
  </si>
  <si>
    <t>МИЛОВИДОВ Алексей Павлович</t>
  </si>
  <si>
    <t>07.01.1992  МС</t>
  </si>
  <si>
    <t>Костромская обл. Кострома,Д</t>
  </si>
  <si>
    <t>ЛАЗУТИН Павел Алексеевич</t>
  </si>
  <si>
    <t>05.03.1994  МС</t>
  </si>
  <si>
    <t>Владимирская обл.  Ковров , Д</t>
  </si>
  <si>
    <t>Сипач А.Н.</t>
  </si>
  <si>
    <t>АСКАНАКОВ Родион Рафаилович</t>
  </si>
  <si>
    <t>22.09.1990  МС</t>
  </si>
  <si>
    <t>СФО</t>
  </si>
  <si>
    <t>Республика Алтай ШВСМ</t>
  </si>
  <si>
    <t>Яйтаков М.Я.                     Бачимов Г.Ю.</t>
  </si>
  <si>
    <t>КЕЙТУКОВ Кемран Арсеньевич</t>
  </si>
  <si>
    <t>19.11.1994  КМС</t>
  </si>
  <si>
    <t>ЮФО</t>
  </si>
  <si>
    <t>Республика Адыгея Майкоп  ПР</t>
  </si>
  <si>
    <t>Хапай Х.Ю. Хапай А.Ю.</t>
  </si>
  <si>
    <t>АКОПЯН Марлен Эмильевич</t>
  </si>
  <si>
    <t>15.09.1993  КМС</t>
  </si>
  <si>
    <t>Ростовская обл. Ростов-на Дону ,МО</t>
  </si>
  <si>
    <t>Угрюмов О.В.</t>
  </si>
  <si>
    <t>КАЗАНИН Игорь Владимирович</t>
  </si>
  <si>
    <t xml:space="preserve">11.03.1992  МС </t>
  </si>
  <si>
    <t>Яйтаков М.Я.                     Майчиков А.В.</t>
  </si>
  <si>
    <t>ПАНКРАТОВ Семен Вениаминович</t>
  </si>
  <si>
    <t>15.02.1996 КМС</t>
  </si>
  <si>
    <t>Нижегородская обл. Выкса ПР</t>
  </si>
  <si>
    <t>Мартьянов В.А. Аверьянов А.М.</t>
  </si>
  <si>
    <t>АЛИЕВ Ризван Магамедович</t>
  </si>
  <si>
    <t>18.02.1988  КМС</t>
  </si>
  <si>
    <t>МОС</t>
  </si>
  <si>
    <t>Москва Самбо 70</t>
  </si>
  <si>
    <t>Ганчук Ю.Е.                  Елесин Н.А.</t>
  </si>
  <si>
    <t>КАЗАКОВ Кантемир Асланович</t>
  </si>
  <si>
    <t>09.03.1994  КМС</t>
  </si>
  <si>
    <t>Москва Москомспорт</t>
  </si>
  <si>
    <t>Журавицкий С.В. Журавицкий А.В.</t>
  </si>
  <si>
    <t>ЛАМАНОВ Владимир Александрович</t>
  </si>
  <si>
    <t>20.11.1992 КМС</t>
  </si>
  <si>
    <t>Нижегородская обл. Кстово  МО</t>
  </si>
  <si>
    <t>Чугреев А.В.              Аверьянов А.М.</t>
  </si>
  <si>
    <t>в.к.52кг.</t>
  </si>
  <si>
    <t>вк 52 кг</t>
  </si>
  <si>
    <t xml:space="preserve"> (1Круг)</t>
  </si>
  <si>
    <t>3\1</t>
  </si>
  <si>
    <t>4\0</t>
  </si>
  <si>
    <t xml:space="preserve"> (2 Круг)</t>
  </si>
  <si>
    <t>52кг</t>
  </si>
  <si>
    <t>11</t>
  </si>
  <si>
    <t>8</t>
  </si>
  <si>
    <t>10</t>
  </si>
  <si>
    <t>5</t>
  </si>
  <si>
    <t>Кушнерик Г.Г.   Пшеничных И.А.</t>
  </si>
  <si>
    <t>Гл.секретарь судья ВК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</si>
</sst>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 Narrow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2"/>
      <color indexed="9"/>
      <name val="Arial Narrow"/>
      <family val="2"/>
    </font>
    <font>
      <b/>
      <sz val="12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2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26" fillId="0" borderId="19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52" fillId="0" borderId="0" xfId="0" applyNumberFormat="1" applyFont="1" applyBorder="1" applyAlignment="1">
      <alignment horizontal="right" vertical="center" wrapText="1"/>
    </xf>
    <xf numFmtId="0" fontId="53" fillId="0" borderId="0" xfId="0" applyNumberFormat="1" applyFont="1" applyBorder="1" applyAlignment="1">
      <alignment horizontal="right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11" fillId="0" borderId="0" xfId="42" applyFont="1" applyAlignment="1" applyProtection="1">
      <alignment/>
      <protection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24" borderId="30" xfId="42" applyFont="1" applyFill="1" applyBorder="1" applyAlignment="1" applyProtection="1">
      <alignment horizontal="center" vertical="center" wrapText="1"/>
      <protection/>
    </xf>
    <xf numFmtId="0" fontId="12" fillId="24" borderId="31" xfId="42" applyFont="1" applyFill="1" applyBorder="1" applyAlignment="1" applyProtection="1">
      <alignment horizontal="center" vertical="center" wrapText="1"/>
      <protection/>
    </xf>
    <xf numFmtId="0" fontId="12" fillId="24" borderId="32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1" xfId="42" applyFont="1" applyFill="1" applyBorder="1" applyAlignment="1" applyProtection="1">
      <alignment horizontal="center" vertical="center" wrapText="1"/>
      <protection/>
    </xf>
    <xf numFmtId="49" fontId="7" fillId="0" borderId="44" xfId="0" applyNumberFormat="1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5" xfId="42" applyFont="1" applyFill="1" applyBorder="1" applyAlignment="1" applyProtection="1">
      <alignment horizontal="left" vertical="center" wrapText="1"/>
      <protection/>
    </xf>
    <xf numFmtId="0" fontId="7" fillId="0" borderId="39" xfId="0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12" fillId="0" borderId="52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25" borderId="50" xfId="0" applyFont="1" applyFill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6" fillId="0" borderId="51" xfId="42" applyFont="1" applyFill="1" applyBorder="1" applyAlignment="1" applyProtection="1">
      <alignment horizontal="left" vertical="center" wrapText="1"/>
      <protection/>
    </xf>
    <xf numFmtId="0" fontId="6" fillId="0" borderId="53" xfId="42" applyFont="1" applyFill="1" applyBorder="1" applyAlignment="1" applyProtection="1">
      <alignment horizontal="left" vertical="center" wrapText="1"/>
      <protection/>
    </xf>
    <xf numFmtId="0" fontId="6" fillId="17" borderId="50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0" fillId="0" borderId="50" xfId="0" applyNumberFormat="1" applyBorder="1" applyAlignment="1">
      <alignment horizontal="center" vertical="center" wrapText="1"/>
    </xf>
    <xf numFmtId="0" fontId="6" fillId="0" borderId="50" xfId="0" applyFont="1" applyBorder="1" applyAlignment="1">
      <alignment horizontal="left" vertical="center" wrapText="1"/>
    </xf>
    <xf numFmtId="0" fontId="0" fillId="0" borderId="50" xfId="0" applyFont="1" applyBorder="1" applyAlignment="1">
      <alignment/>
    </xf>
    <xf numFmtId="0" fontId="6" fillId="0" borderId="50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vertical="center" wrapText="1"/>
    </xf>
    <xf numFmtId="0" fontId="29" fillId="0" borderId="39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left" vertical="center" wrapText="1"/>
    </xf>
    <xf numFmtId="0" fontId="26" fillId="0" borderId="50" xfId="0" applyNumberFormat="1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14" fontId="6" fillId="0" borderId="50" xfId="0" applyNumberFormat="1" applyFont="1" applyBorder="1" applyAlignment="1">
      <alignment horizontal="center" vertical="center" wrapText="1"/>
    </xf>
    <xf numFmtId="14" fontId="6" fillId="0" borderId="54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/>
    </xf>
    <xf numFmtId="0" fontId="9" fillId="0" borderId="51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22" fillId="0" borderId="51" xfId="0" applyNumberFormat="1" applyFont="1" applyBorder="1" applyAlignment="1">
      <alignment horizontal="center" vertical="center" wrapText="1"/>
    </xf>
    <xf numFmtId="0" fontId="22" fillId="0" borderId="36" xfId="0" applyNumberFormat="1" applyFont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left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0" fontId="23" fillId="0" borderId="50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>
      <alignment horizontal="left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7" fillId="0" borderId="43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49" fontId="24" fillId="0" borderId="58" xfId="0" applyNumberFormat="1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7" fillId="0" borderId="50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49" fontId="24" fillId="0" borderId="35" xfId="0" applyNumberFormat="1" applyFont="1" applyBorder="1" applyAlignment="1">
      <alignment horizontal="center" vertical="center" wrapText="1"/>
    </xf>
    <xf numFmtId="49" fontId="24" fillId="0" borderId="36" xfId="0" applyNumberFormat="1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5" fillId="0" borderId="38" xfId="0" applyNumberFormat="1" applyFont="1" applyBorder="1" applyAlignment="1">
      <alignment horizontal="center" vertical="center" wrapText="1"/>
    </xf>
    <xf numFmtId="0" fontId="25" fillId="0" borderId="43" xfId="0" applyNumberFormat="1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0" fillId="0" borderId="56" xfId="42" applyFont="1" applyBorder="1" applyAlignment="1" applyProtection="1">
      <alignment horizontal="center" vertical="center" wrapText="1"/>
      <protection/>
    </xf>
    <xf numFmtId="0" fontId="23" fillId="0" borderId="53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left" vertical="center" wrapText="1"/>
      <protection/>
    </xf>
    <xf numFmtId="0" fontId="49" fillId="0" borderId="50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50" fillId="0" borderId="39" xfId="42" applyFont="1" applyBorder="1" applyAlignment="1" applyProtection="1">
      <alignment horizontal="left" vertical="center" wrapText="1"/>
      <protection/>
    </xf>
    <xf numFmtId="0" fontId="51" fillId="0" borderId="43" xfId="0" applyFont="1" applyBorder="1" applyAlignment="1">
      <alignment horizontal="left" vertical="center" wrapText="1"/>
    </xf>
    <xf numFmtId="0" fontId="49" fillId="0" borderId="55" xfId="0" applyFont="1" applyBorder="1" applyAlignment="1">
      <alignment horizontal="center" vertical="center" wrapText="1"/>
    </xf>
    <xf numFmtId="0" fontId="50" fillId="0" borderId="50" xfId="42" applyFont="1" applyBorder="1" applyAlignment="1" applyProtection="1">
      <alignment horizontal="left" vertical="center" wrapText="1"/>
      <protection/>
    </xf>
    <xf numFmtId="0" fontId="51" fillId="0" borderId="55" xfId="0" applyFont="1" applyBorder="1" applyAlignment="1">
      <alignment horizontal="left" vertical="center" wrapText="1"/>
    </xf>
    <xf numFmtId="0" fontId="50" fillId="0" borderId="50" xfId="42" applyFont="1" applyBorder="1" applyAlignment="1" applyProtection="1">
      <alignment horizontal="center" vertical="center" wrapText="1"/>
      <protection/>
    </xf>
    <xf numFmtId="0" fontId="51" fillId="0" borderId="5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0" fontId="51" fillId="0" borderId="50" xfId="0" applyFont="1" applyBorder="1" applyAlignment="1">
      <alignment horizontal="left" vertical="center" wrapText="1"/>
    </xf>
    <xf numFmtId="0" fontId="51" fillId="0" borderId="50" xfId="0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49" fontId="23" fillId="0" borderId="50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3" fillId="0" borderId="53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26" xfId="42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64" xfId="42" applyFont="1" applyBorder="1" applyAlignment="1" applyProtection="1">
      <alignment horizontal="left" vertical="center" wrapText="1"/>
      <protection/>
    </xf>
    <xf numFmtId="0" fontId="6" fillId="0" borderId="27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5" borderId="30" xfId="42" applyFont="1" applyFill="1" applyBorder="1" applyAlignment="1" applyProtection="1">
      <alignment horizontal="center" vertical="center"/>
      <protection/>
    </xf>
    <xf numFmtId="0" fontId="19" fillId="25" borderId="31" xfId="42" applyFont="1" applyFill="1" applyBorder="1" applyAlignment="1" applyProtection="1">
      <alignment horizontal="center" vertical="center"/>
      <protection/>
    </xf>
    <xf numFmtId="0" fontId="19" fillId="25" borderId="32" xfId="42" applyFont="1" applyFill="1" applyBorder="1" applyAlignment="1" applyProtection="1">
      <alignment horizontal="center" vertical="center"/>
      <protection/>
    </xf>
    <xf numFmtId="0" fontId="20" fillId="17" borderId="69" xfId="0" applyFont="1" applyFill="1" applyBorder="1" applyAlignment="1">
      <alignment horizontal="center" vertical="center"/>
    </xf>
    <xf numFmtId="0" fontId="20" fillId="17" borderId="52" xfId="0" applyFont="1" applyFill="1" applyBorder="1" applyAlignment="1">
      <alignment horizontal="center" vertical="center"/>
    </xf>
    <xf numFmtId="0" fontId="20" fillId="17" borderId="70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20" fillId="26" borderId="69" xfId="0" applyFont="1" applyFill="1" applyBorder="1" applyAlignment="1">
      <alignment horizontal="center" vertical="center"/>
    </xf>
    <xf numFmtId="0" fontId="20" fillId="26" borderId="52" xfId="0" applyFont="1" applyFill="1" applyBorder="1" applyAlignment="1">
      <alignment horizontal="center" vertical="center"/>
    </xf>
    <xf numFmtId="0" fontId="20" fillId="26" borderId="70" xfId="0" applyFont="1" applyFill="1" applyBorder="1" applyAlignment="1">
      <alignment horizontal="center" vertical="center"/>
    </xf>
    <xf numFmtId="0" fontId="20" fillId="25" borderId="69" xfId="0" applyFont="1" applyFill="1" applyBorder="1" applyAlignment="1">
      <alignment horizontal="center" vertical="center"/>
    </xf>
    <xf numFmtId="0" fontId="20" fillId="25" borderId="52" xfId="0" applyFont="1" applyFill="1" applyBorder="1" applyAlignment="1">
      <alignment horizontal="center" vertical="center"/>
    </xf>
    <xf numFmtId="0" fontId="20" fillId="25" borderId="70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8" fillId="0" borderId="26" xfId="42" applyFont="1" applyBorder="1" applyAlignment="1" applyProtection="1">
      <alignment horizontal="left" vertical="center" wrapText="1"/>
      <protection/>
    </xf>
    <xf numFmtId="0" fontId="48" fillId="0" borderId="44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62" xfId="0" applyFont="1" applyBorder="1" applyAlignment="1">
      <alignment horizontal="center" vertical="center" wrapText="1"/>
    </xf>
    <xf numFmtId="0" fontId="47" fillId="0" borderId="63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9" fillId="0" borderId="71" xfId="0" applyNumberFormat="1" applyFont="1" applyBorder="1" applyAlignment="1">
      <alignment horizontal="center" vertical="center" wrapText="1"/>
    </xf>
    <xf numFmtId="0" fontId="9" fillId="0" borderId="72" xfId="0" applyNumberFormat="1" applyFont="1" applyBorder="1" applyAlignment="1">
      <alignment horizontal="center" vertical="center" wrapText="1"/>
    </xf>
    <xf numFmtId="0" fontId="9" fillId="0" borderId="73" xfId="0" applyNumberFormat="1" applyFont="1" applyBorder="1" applyAlignment="1">
      <alignment horizontal="center" vertical="center" wrapText="1"/>
    </xf>
    <xf numFmtId="0" fontId="9" fillId="0" borderId="74" xfId="0" applyNumberFormat="1" applyFont="1" applyBorder="1" applyAlignment="1">
      <alignment horizontal="center" vertical="center" wrapText="1"/>
    </xf>
    <xf numFmtId="0" fontId="9" fillId="0" borderId="75" xfId="0" applyNumberFormat="1" applyFont="1" applyBorder="1" applyAlignment="1">
      <alignment horizontal="center" vertical="center" wrapText="1"/>
    </xf>
    <xf numFmtId="0" fontId="9" fillId="0" borderId="76" xfId="0" applyNumberFormat="1" applyFont="1" applyBorder="1" applyAlignment="1">
      <alignment horizontal="center" vertical="center" wrapText="1"/>
    </xf>
    <xf numFmtId="0" fontId="5" fillId="24" borderId="30" xfId="42" applyFont="1" applyFill="1" applyBorder="1" applyAlignment="1" applyProtection="1">
      <alignment horizontal="center" vertical="center" wrapText="1"/>
      <protection/>
    </xf>
    <xf numFmtId="0" fontId="5" fillId="24" borderId="31" xfId="42" applyFont="1" applyFill="1" applyBorder="1" applyAlignment="1" applyProtection="1">
      <alignment horizontal="center" vertical="center" wrapText="1"/>
      <protection/>
    </xf>
    <xf numFmtId="0" fontId="5" fillId="24" borderId="32" xfId="42" applyFont="1" applyFill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/>
      <protection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7" xfId="0" applyBorder="1" applyAlignment="1">
      <alignment horizontal="center"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42" applyFont="1" applyBorder="1" applyAlignment="1" applyProtection="1">
      <alignment horizontal="center" vertical="center" wrapText="1"/>
      <protection/>
    </xf>
    <xf numFmtId="0" fontId="48" fillId="0" borderId="26" xfId="42" applyFont="1" applyBorder="1" applyAlignment="1" applyProtection="1">
      <alignment horizontal="center" vertical="center" wrapText="1"/>
      <protection/>
    </xf>
    <xf numFmtId="0" fontId="48" fillId="0" borderId="44" xfId="0" applyFont="1" applyBorder="1" applyAlignment="1">
      <alignment horizontal="center" vertical="center" wrapText="1"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14" fillId="0" borderId="79" xfId="0" applyNumberFormat="1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14" fillId="0" borderId="86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8" fillId="0" borderId="87" xfId="42" applyFont="1" applyBorder="1" applyAlignment="1" applyProtection="1">
      <alignment horizontal="center" vertical="center" wrapText="1"/>
      <protection/>
    </xf>
    <xf numFmtId="0" fontId="48" fillId="0" borderId="11" xfId="42" applyFont="1" applyBorder="1" applyAlignment="1" applyProtection="1">
      <alignment horizontal="center" vertical="center" wrapText="1"/>
      <protection/>
    </xf>
    <xf numFmtId="0" fontId="48" fillId="0" borderId="88" xfId="42" applyFont="1" applyBorder="1" applyAlignment="1" applyProtection="1">
      <alignment horizontal="center" vertical="center" wrapText="1"/>
      <protection/>
    </xf>
    <xf numFmtId="0" fontId="48" fillId="0" borderId="70" xfId="42" applyFont="1" applyBorder="1" applyAlignment="1" applyProtection="1">
      <alignment horizontal="center" vertical="center" wrapText="1"/>
      <protection/>
    </xf>
    <xf numFmtId="0" fontId="48" fillId="0" borderId="18" xfId="42" applyFont="1" applyBorder="1" applyAlignment="1" applyProtection="1">
      <alignment horizontal="center" vertical="center" wrapText="1"/>
      <protection/>
    </xf>
    <xf numFmtId="0" fontId="48" fillId="0" borderId="67" xfId="42" applyFont="1" applyBorder="1" applyAlignment="1" applyProtection="1">
      <alignment horizontal="center" vertical="center" wrapText="1"/>
      <protection/>
    </xf>
    <xf numFmtId="0" fontId="15" fillId="0" borderId="89" xfId="0" applyNumberFormat="1" applyFont="1" applyBorder="1" applyAlignment="1">
      <alignment horizontal="center" vertical="center" wrapText="1"/>
    </xf>
    <xf numFmtId="0" fontId="15" fillId="0" borderId="90" xfId="0" applyNumberFormat="1" applyFont="1" applyBorder="1" applyAlignment="1">
      <alignment horizontal="center" vertical="center" wrapText="1"/>
    </xf>
    <xf numFmtId="0" fontId="15" fillId="0" borderId="91" xfId="0" applyNumberFormat="1" applyFont="1" applyBorder="1" applyAlignment="1">
      <alignment horizontal="center" vertical="center" wrapText="1"/>
    </xf>
    <xf numFmtId="0" fontId="15" fillId="0" borderId="92" xfId="0" applyNumberFormat="1" applyFont="1" applyBorder="1" applyAlignment="1">
      <alignment horizontal="center" vertical="center" wrapText="1"/>
    </xf>
    <xf numFmtId="0" fontId="15" fillId="0" borderId="93" xfId="0" applyNumberFormat="1" applyFont="1" applyBorder="1" applyAlignment="1">
      <alignment horizontal="center" vertical="center" wrapText="1"/>
    </xf>
    <xf numFmtId="0" fontId="15" fillId="0" borderId="94" xfId="0" applyNumberFormat="1" applyFont="1" applyBorder="1" applyAlignment="1">
      <alignment horizontal="center" vertical="center" wrapText="1"/>
    </xf>
    <xf numFmtId="0" fontId="48" fillId="0" borderId="57" xfId="0" applyNumberFormat="1" applyFont="1" applyBorder="1" applyAlignment="1">
      <alignment horizontal="center" vertical="center" wrapText="1"/>
    </xf>
    <xf numFmtId="0" fontId="48" fillId="0" borderId="51" xfId="0" applyNumberFormat="1" applyFont="1" applyBorder="1" applyAlignment="1">
      <alignment horizontal="center" vertical="center" wrapText="1"/>
    </xf>
    <xf numFmtId="0" fontId="48" fillId="0" borderId="53" xfId="0" applyNumberFormat="1" applyFont="1" applyBorder="1" applyAlignment="1">
      <alignment horizontal="center" vertical="center" wrapText="1"/>
    </xf>
    <xf numFmtId="0" fontId="48" fillId="0" borderId="36" xfId="0" applyNumberFormat="1" applyFont="1" applyBorder="1" applyAlignment="1">
      <alignment horizontal="center" vertical="center" wrapText="1"/>
    </xf>
    <xf numFmtId="0" fontId="29" fillId="0" borderId="64" xfId="42" applyFont="1" applyBorder="1" applyAlignment="1" applyProtection="1">
      <alignment horizontal="center" vertical="center" wrapText="1"/>
      <protection/>
    </xf>
    <xf numFmtId="0" fontId="29" fillId="0" borderId="27" xfId="0" applyFont="1" applyBorder="1" applyAlignment="1">
      <alignment horizontal="center" vertical="center" wrapText="1"/>
    </xf>
    <xf numFmtId="0" fontId="29" fillId="0" borderId="69" xfId="42" applyFont="1" applyBorder="1" applyAlignment="1" applyProtection="1">
      <alignment horizontal="center" vertical="center" wrapText="1"/>
      <protection/>
    </xf>
    <xf numFmtId="0" fontId="29" fillId="0" borderId="49" xfId="42" applyFont="1" applyBorder="1" applyAlignment="1" applyProtection="1">
      <alignment horizontal="center" vertical="center" wrapText="1"/>
      <protection/>
    </xf>
    <xf numFmtId="0" fontId="29" fillId="0" borderId="68" xfId="42" applyFont="1" applyBorder="1" applyAlignment="1" applyProtection="1">
      <alignment horizontal="center" vertical="center" wrapText="1"/>
      <protection/>
    </xf>
    <xf numFmtId="0" fontId="29" fillId="0" borderId="77" xfId="42" applyFont="1" applyBorder="1" applyAlignment="1" applyProtection="1">
      <alignment horizontal="center" vertical="center" wrapText="1"/>
      <protection/>
    </xf>
    <xf numFmtId="0" fontId="29" fillId="0" borderId="10" xfId="42" applyFont="1" applyBorder="1" applyAlignment="1" applyProtection="1">
      <alignment horizontal="center" vertical="center" wrapText="1"/>
      <protection/>
    </xf>
    <xf numFmtId="0" fontId="29" fillId="0" borderId="78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</v>
          </cell>
        </row>
        <row r="3">
          <cell r="A3" t="str">
            <v>01-05 октября 2015года г.Кстово</v>
          </cell>
        </row>
        <row r="6">
          <cell r="A6" t="str">
            <v>Гл. судья, судья МК</v>
          </cell>
        </row>
        <row r="7">
          <cell r="G7" t="str">
            <v>Бабоян Р.М.</v>
          </cell>
        </row>
        <row r="8">
          <cell r="A8" t="str">
            <v>Гл. секретарь, судья ВК</v>
          </cell>
          <cell r="G8" t="str">
            <v>/Армавир/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4"/>
  <sheetViews>
    <sheetView zoomScalePageLayoutView="0" workbookViewId="0" topLeftCell="A13">
      <selection activeCell="G8" sqref="G8:G27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53" t="s">
        <v>24</v>
      </c>
      <c r="B1" s="153"/>
      <c r="C1" s="153"/>
      <c r="D1" s="153"/>
      <c r="E1" s="153"/>
      <c r="F1" s="153"/>
      <c r="G1" s="153"/>
      <c r="H1" s="153"/>
    </row>
    <row r="2" spans="1:8" ht="25.5" customHeight="1" thickBot="1">
      <c r="A2" s="154" t="s">
        <v>26</v>
      </c>
      <c r="B2" s="154"/>
      <c r="C2" s="154"/>
      <c r="D2" s="154"/>
      <c r="E2" s="154"/>
      <c r="F2" s="154"/>
      <c r="G2" s="154"/>
      <c r="H2" s="154"/>
    </row>
    <row r="3" spans="1:8" ht="32.25" customHeight="1" thickBot="1">
      <c r="A3" s="155" t="str">
        <f>HYPERLINK('[1]реквизиты'!$A$2)</f>
        <v>КУБОК РОССИИ ПО БОЕВОМУ САМБО</v>
      </c>
      <c r="B3" s="156"/>
      <c r="C3" s="156"/>
      <c r="D3" s="156"/>
      <c r="E3" s="156"/>
      <c r="F3" s="156"/>
      <c r="G3" s="156"/>
      <c r="H3" s="157"/>
    </row>
    <row r="4" spans="1:8" ht="15" customHeight="1">
      <c r="A4" s="158" t="str">
        <f>HYPERLINK('[1]реквизиты'!$A$3)</f>
        <v>01-05 октября 2015года г.Кстово</v>
      </c>
      <c r="B4" s="158"/>
      <c r="C4" s="158"/>
      <c r="D4" s="158"/>
      <c r="E4" s="158"/>
      <c r="F4" s="158"/>
      <c r="G4" s="158"/>
      <c r="H4" s="158"/>
    </row>
    <row r="5" spans="4:6" ht="24" customHeight="1" thickBot="1">
      <c r="D5" s="159" t="str">
        <f>HYPERLINK('пр.взв.'!D4)</f>
        <v>в.к.52кг.</v>
      </c>
      <c r="E5" s="159"/>
      <c r="F5" s="159"/>
    </row>
    <row r="6" spans="1:8" ht="12.75" customHeight="1">
      <c r="A6" s="186" t="s">
        <v>50</v>
      </c>
      <c r="B6" s="188" t="s">
        <v>4</v>
      </c>
      <c r="C6" s="190" t="s">
        <v>5</v>
      </c>
      <c r="D6" s="173" t="s">
        <v>6</v>
      </c>
      <c r="E6" s="172" t="s">
        <v>7</v>
      </c>
      <c r="F6" s="173"/>
      <c r="G6" s="163" t="s">
        <v>10</v>
      </c>
      <c r="H6" s="160" t="s">
        <v>8</v>
      </c>
    </row>
    <row r="7" spans="1:8" ht="13.5" thickBot="1">
      <c r="A7" s="187"/>
      <c r="B7" s="189"/>
      <c r="C7" s="191"/>
      <c r="D7" s="175"/>
      <c r="E7" s="174"/>
      <c r="F7" s="175"/>
      <c r="G7" s="164"/>
      <c r="H7" s="161"/>
    </row>
    <row r="8" spans="1:8" ht="12.75" customHeight="1">
      <c r="A8" s="192">
        <v>1</v>
      </c>
      <c r="B8" s="193">
        <f>'пр.хода'!H8</f>
        <v>7</v>
      </c>
      <c r="C8" s="142" t="str">
        <f>VLOOKUP(B8,'пр.взв.'!B7:H38,2,FALSE)</f>
        <v>КАЗАНИН Игорь Владимирович</v>
      </c>
      <c r="D8" s="194" t="str">
        <f>VLOOKUP(B8,'пр.взв.'!B7:H131,3,FALSE)</f>
        <v>11.03.1992  МС </v>
      </c>
      <c r="E8" s="165" t="str">
        <f>VLOOKUP(B8,'пр.взв.'!B7:H38,4,FALSE)</f>
        <v>СФО</v>
      </c>
      <c r="F8" s="167" t="str">
        <f>VLOOKUP(B8,'пр.взв.'!B7:H38,5,FALSE)</f>
        <v>Республика Алтай ШВСМ</v>
      </c>
      <c r="G8" s="416">
        <f>VLOOKUP(B8,'пр.взв.'!B7:H38,6,FALSE)</f>
        <v>0</v>
      </c>
      <c r="H8" s="162" t="str">
        <f>VLOOKUP(B8,'пр.взв.'!B7:H133,7,FALSE)</f>
        <v>Яйтаков М.Я.                     Майчиков А.В.</v>
      </c>
    </row>
    <row r="9" spans="1:8" ht="12.75">
      <c r="A9" s="184"/>
      <c r="B9" s="144"/>
      <c r="C9" s="143"/>
      <c r="D9" s="194"/>
      <c r="E9" s="166"/>
      <c r="F9" s="168"/>
      <c r="G9" s="416"/>
      <c r="H9" s="162"/>
    </row>
    <row r="10" spans="1:8" ht="12.75" customHeight="1">
      <c r="A10" s="184">
        <v>2</v>
      </c>
      <c r="B10" s="144">
        <f>'пр.хода'!H20</f>
        <v>2</v>
      </c>
      <c r="C10" s="142" t="str">
        <f>VLOOKUP(B10,'пр.взв.'!B1:H40,2,FALSE)</f>
        <v>МИЛОВИДОВ Алексей Павлович</v>
      </c>
      <c r="D10" s="181" t="str">
        <f>VLOOKUP(B10,'пр.взв.'!B1:H133,3,FALSE)</f>
        <v>07.01.1992  МС</v>
      </c>
      <c r="E10" s="169" t="str">
        <f>VLOOKUP(B10,'пр.взв.'!B1:H40,4,FALSE)</f>
        <v>ЦФО</v>
      </c>
      <c r="F10" s="171" t="str">
        <f>VLOOKUP(B10,'пр.взв.'!B1:H40,5,FALSE)</f>
        <v>Костромская обл. Кострома,Д</v>
      </c>
      <c r="G10" s="417">
        <f>VLOOKUP(B10,'пр.взв.'!B1:H40,6,FALSE)</f>
        <v>0</v>
      </c>
      <c r="H10" s="150" t="str">
        <f>VLOOKUP(B10,'пр.взв.'!B1:H135,7,FALSE)</f>
        <v>Кушнерик Г.Г.   Пшеничных И.А.</v>
      </c>
    </row>
    <row r="11" spans="1:8" ht="12.75">
      <c r="A11" s="184"/>
      <c r="B11" s="144"/>
      <c r="C11" s="143"/>
      <c r="D11" s="183"/>
      <c r="E11" s="170"/>
      <c r="F11" s="171"/>
      <c r="G11" s="418"/>
      <c r="H11" s="151"/>
    </row>
    <row r="12" spans="1:8" ht="12.75" customHeight="1">
      <c r="A12" s="184">
        <v>3</v>
      </c>
      <c r="B12" s="144">
        <f>'пр.хода'!E32</f>
        <v>4</v>
      </c>
      <c r="C12" s="185" t="str">
        <f>VLOOKUP(B12,'пр.взв.'!B1:H42,2,FALSE)</f>
        <v>АСКАНАКОВ Родион Рафаилович</v>
      </c>
      <c r="D12" s="181" t="str">
        <f>VLOOKUP(B12,'пр.взв.'!B1:H135,3,FALSE)</f>
        <v>22.09.1990  МС</v>
      </c>
      <c r="E12" s="169" t="str">
        <f>VLOOKUP(B12,'пр.взв.'!B1:H42,4,FALSE)</f>
        <v>СФО</v>
      </c>
      <c r="F12" s="171" t="str">
        <f>VLOOKUP(B12,'пр.взв.'!B1:H42,5,FALSE)</f>
        <v>Республика Алтай ШВСМ</v>
      </c>
      <c r="G12" s="417">
        <f>VLOOKUP(B12,'пр.взв.'!B1:H42,6,FALSE)</f>
        <v>0</v>
      </c>
      <c r="H12" s="150" t="str">
        <f>VLOOKUP(B12,'пр.взв.'!B1:H137,7,FALSE)</f>
        <v>Яйтаков М.Я.                     Бачимов Г.Ю.</v>
      </c>
    </row>
    <row r="13" spans="1:8" ht="12.75">
      <c r="A13" s="184"/>
      <c r="B13" s="144"/>
      <c r="C13" s="143"/>
      <c r="D13" s="183"/>
      <c r="E13" s="170"/>
      <c r="F13" s="171"/>
      <c r="G13" s="418"/>
      <c r="H13" s="151"/>
    </row>
    <row r="14" spans="1:8" ht="12.75" customHeight="1">
      <c r="A14" s="184">
        <v>3</v>
      </c>
      <c r="B14" s="144">
        <f>'пр.хода'!Q32</f>
        <v>1</v>
      </c>
      <c r="C14" s="142" t="str">
        <f>VLOOKUP(B14,'пр.взв.'!B1:H44,2,FALSE)</f>
        <v>АБДУРАШЕДОВ Иса Рамзанович</v>
      </c>
      <c r="D14" s="181" t="str">
        <f>VLOOKUP(B14,'пр.взв.'!B1:H137,3,FALSE)</f>
        <v>13.101991  КМС</v>
      </c>
      <c r="E14" s="169" t="str">
        <f>VLOOKUP(B14,'пр.взв.'!B1:H44,4,FALSE)</f>
        <v>ПФО</v>
      </c>
      <c r="F14" s="171" t="str">
        <f>VLOOKUP(B14,'пр.взв.'!B1:H44,5,FALSE)</f>
        <v>Республика Татарстан   Казань , ВС</v>
      </c>
      <c r="G14" s="417">
        <f>VLOOKUP(B14,'пр.взв.'!B1:H44,6,FALSE)</f>
        <v>0</v>
      </c>
      <c r="H14" s="150" t="str">
        <f>VLOOKUP(B14,'пр.взв.'!B1:H139,7,FALSE)</f>
        <v>Иванов В.А.</v>
      </c>
    </row>
    <row r="15" spans="1:8" ht="12.75">
      <c r="A15" s="184"/>
      <c r="B15" s="144"/>
      <c r="C15" s="143"/>
      <c r="D15" s="183"/>
      <c r="E15" s="170"/>
      <c r="F15" s="171"/>
      <c r="G15" s="418"/>
      <c r="H15" s="151"/>
    </row>
    <row r="16" spans="1:8" ht="12.75" customHeight="1">
      <c r="A16" s="184">
        <v>5</v>
      </c>
      <c r="B16" s="144">
        <v>5</v>
      </c>
      <c r="C16" s="142" t="str">
        <f>VLOOKUP(B16,'пр.взв.'!B1:H46,2,FALSE)</f>
        <v>КЕЙТУКОВ Кемран Арсеньевич</v>
      </c>
      <c r="D16" s="181" t="str">
        <f>VLOOKUP(B16,'пр.взв.'!B1:H139,3,FALSE)</f>
        <v>19.11.1994  КМС</v>
      </c>
      <c r="E16" s="169" t="str">
        <f>VLOOKUP(B16,'пр.взв.'!B1:H46,4,FALSE)</f>
        <v>ЮФО</v>
      </c>
      <c r="F16" s="171" t="str">
        <f>VLOOKUP(B16,'пр.взв.'!B1:H46,5,FALSE)</f>
        <v>Республика Адыгея Майкоп  ПР</v>
      </c>
      <c r="G16" s="417">
        <f>VLOOKUP(B16,'пр.взв.'!B1:H46,6,FALSE)</f>
        <v>0</v>
      </c>
      <c r="H16" s="150" t="str">
        <f>VLOOKUP(B16,'пр.взв.'!B1:H141,7,FALSE)</f>
        <v>Хапай Х.Ю. Хапай А.Ю.</v>
      </c>
    </row>
    <row r="17" spans="1:8" ht="12.75">
      <c r="A17" s="184"/>
      <c r="B17" s="144"/>
      <c r="C17" s="143"/>
      <c r="D17" s="183"/>
      <c r="E17" s="170"/>
      <c r="F17" s="171"/>
      <c r="G17" s="418"/>
      <c r="H17" s="151"/>
    </row>
    <row r="18" spans="1:8" ht="12.75" customHeight="1">
      <c r="A18" s="184">
        <v>5</v>
      </c>
      <c r="B18" s="144">
        <v>8</v>
      </c>
      <c r="C18" s="142" t="str">
        <f>VLOOKUP(B18,'пр.взв.'!B1:H48,2,FALSE)</f>
        <v>ПАНКРАТОВ Семен Вениаминович</v>
      </c>
      <c r="D18" s="181" t="str">
        <f>VLOOKUP(B18,'пр.взв.'!B1:H141,3,FALSE)</f>
        <v>15.02.1996 КМС</v>
      </c>
      <c r="E18" s="169" t="str">
        <f>VLOOKUP(B18,'пр.взв.'!B1:H48,4,FALSE)</f>
        <v>ПФО</v>
      </c>
      <c r="F18" s="171" t="str">
        <f>VLOOKUP(B18,'пр.взв.'!B1:H48,5,FALSE)</f>
        <v>Нижегородская обл. Выкса ПР</v>
      </c>
      <c r="G18" s="417">
        <f>VLOOKUP(B18,'пр.взв.'!B1:H48,6,FALSE)</f>
        <v>0</v>
      </c>
      <c r="H18" s="150" t="str">
        <f>VLOOKUP(B18,'пр.взв.'!B1:H143,7,FALSE)</f>
        <v>Мартьянов В.А. Аверьянов А.М.</v>
      </c>
    </row>
    <row r="19" spans="1:8" ht="12.75">
      <c r="A19" s="184"/>
      <c r="B19" s="144"/>
      <c r="C19" s="143"/>
      <c r="D19" s="183"/>
      <c r="E19" s="170"/>
      <c r="F19" s="171"/>
      <c r="G19" s="418"/>
      <c r="H19" s="151"/>
    </row>
    <row r="20" spans="1:8" ht="12.75" customHeight="1">
      <c r="A20" s="148" t="s">
        <v>49</v>
      </c>
      <c r="B20" s="144">
        <v>11</v>
      </c>
      <c r="C20" s="142" t="str">
        <f>VLOOKUP(B20,'пр.взв.'!B1:H50,2,FALSE)</f>
        <v>ЛАМАНОВ Владимир Александрович</v>
      </c>
      <c r="D20" s="181" t="str">
        <f>VLOOKUP(B20,'пр.взв.'!B1:H143,3,FALSE)</f>
        <v>20.11.1992 КМС</v>
      </c>
      <c r="E20" s="169" t="str">
        <f>VLOOKUP(B20,'пр.взв.'!B1:H50,4,FALSE)</f>
        <v>ПФО</v>
      </c>
      <c r="F20" s="171" t="str">
        <f>VLOOKUP(B20,'пр.взв.'!B1:H50,5,FALSE)</f>
        <v>Нижегородская обл. Кстово  МО</v>
      </c>
      <c r="G20" s="417">
        <f>VLOOKUP(B20,'пр.взв.'!B1:H50,6,FALSE)</f>
        <v>0</v>
      </c>
      <c r="H20" s="150" t="str">
        <f>VLOOKUP(B20,'пр.взв.'!B1:H145,7,FALSE)</f>
        <v>Чугреев А.В.              Аверьянов А.М.</v>
      </c>
    </row>
    <row r="21" spans="1:8" ht="12.75">
      <c r="A21" s="148"/>
      <c r="B21" s="144"/>
      <c r="C21" s="143"/>
      <c r="D21" s="183"/>
      <c r="E21" s="170"/>
      <c r="F21" s="171"/>
      <c r="G21" s="418"/>
      <c r="H21" s="151"/>
    </row>
    <row r="22" spans="1:8" ht="12.75" customHeight="1">
      <c r="A22" s="148" t="s">
        <v>49</v>
      </c>
      <c r="B22" s="144">
        <v>10</v>
      </c>
      <c r="C22" s="142" t="str">
        <f>VLOOKUP(B22,'пр.взв.'!B2:H52,2,FALSE)</f>
        <v>КАЗАКОВ Кантемир Асланович</v>
      </c>
      <c r="D22" s="181" t="str">
        <f>VLOOKUP(B22,'пр.взв.'!B2:H145,3,FALSE)</f>
        <v>09.03.1994  КМС</v>
      </c>
      <c r="E22" s="169" t="str">
        <f>VLOOKUP(B22,'пр.взв.'!B2:H52,4,FALSE)</f>
        <v>МОС</v>
      </c>
      <c r="F22" s="171" t="str">
        <f>VLOOKUP(B22,'пр.взв.'!B2:H52,5,FALSE)</f>
        <v>Москва Москомспорт</v>
      </c>
      <c r="G22" s="417">
        <f>VLOOKUP(B22,'пр.взв.'!B2:H52,6,FALSE)</f>
        <v>0</v>
      </c>
      <c r="H22" s="150" t="str">
        <f>VLOOKUP(B22,'пр.взв.'!B2:H147,7,FALSE)</f>
        <v>Журавицкий С.В. Журавицкий А.В.</v>
      </c>
    </row>
    <row r="23" spans="1:8" ht="12.75">
      <c r="A23" s="148"/>
      <c r="B23" s="144"/>
      <c r="C23" s="143"/>
      <c r="D23" s="183"/>
      <c r="E23" s="170"/>
      <c r="F23" s="171"/>
      <c r="G23" s="418"/>
      <c r="H23" s="151"/>
    </row>
    <row r="24" spans="1:8" ht="12.75" customHeight="1">
      <c r="A24" s="148">
        <v>9</v>
      </c>
      <c r="B24" s="144">
        <v>9</v>
      </c>
      <c r="C24" s="142" t="str">
        <f>VLOOKUP(B24,'пр.взв.'!B2:H54,2,FALSE)</f>
        <v>АЛИЕВ Ризван Магамедович</v>
      </c>
      <c r="D24" s="181" t="str">
        <f>VLOOKUP(B24,'пр.взв.'!B2:H147,3,FALSE)</f>
        <v>18.02.1988  КМС</v>
      </c>
      <c r="E24" s="169" t="str">
        <f>VLOOKUP(B24,'пр.взв.'!B2:H54,4,FALSE)</f>
        <v>МОС</v>
      </c>
      <c r="F24" s="171" t="str">
        <f>VLOOKUP(B24,'пр.взв.'!B2:H54,5,FALSE)</f>
        <v>Москва Самбо 70</v>
      </c>
      <c r="G24" s="417">
        <f>VLOOKUP(B24,'пр.взв.'!B2:H54,6,FALSE)</f>
        <v>0</v>
      </c>
      <c r="H24" s="150" t="str">
        <f>VLOOKUP(B24,'пр.взв.'!B2:H149,7,FALSE)</f>
        <v>Ганчук Ю.Е.                  Елесин Н.А.</v>
      </c>
    </row>
    <row r="25" spans="1:8" ht="12.75">
      <c r="A25" s="148"/>
      <c r="B25" s="144"/>
      <c r="C25" s="143"/>
      <c r="D25" s="183"/>
      <c r="E25" s="170"/>
      <c r="F25" s="171"/>
      <c r="G25" s="418"/>
      <c r="H25" s="151"/>
    </row>
    <row r="26" spans="1:8" ht="12.75" customHeight="1">
      <c r="A26" s="148">
        <v>10</v>
      </c>
      <c r="B26" s="144">
        <v>6</v>
      </c>
      <c r="C26" s="142" t="str">
        <f>VLOOKUP(B26,'пр.взв.'!B2:H56,2,FALSE)</f>
        <v>АКОПЯН Марлен Эмильевич</v>
      </c>
      <c r="D26" s="181" t="str">
        <f>VLOOKUP(B26,'пр.взв.'!B2:H149,3,FALSE)</f>
        <v>15.09.1993  КМС</v>
      </c>
      <c r="E26" s="169" t="str">
        <f>VLOOKUP(B26,'пр.взв.'!B2:H56,4,FALSE)</f>
        <v>ЮФО</v>
      </c>
      <c r="F26" s="171" t="str">
        <f>VLOOKUP(B26,'пр.взв.'!B2:H56,5,FALSE)</f>
        <v>Ростовская обл. Ростов-на Дону ,МО</v>
      </c>
      <c r="G26" s="417">
        <f>VLOOKUP(B26,'пр.взв.'!B2:H56,6,FALSE)</f>
        <v>0</v>
      </c>
      <c r="H26" s="150" t="str">
        <f>VLOOKUP(B26,'пр.взв.'!B2:H151,7,FALSE)</f>
        <v>Угрюмов О.В.</v>
      </c>
    </row>
    <row r="27" spans="1:8" ht="13.5" thickBot="1">
      <c r="A27" s="178"/>
      <c r="B27" s="179"/>
      <c r="C27" s="180"/>
      <c r="D27" s="182"/>
      <c r="E27" s="177"/>
      <c r="F27" s="176"/>
      <c r="G27" s="419"/>
      <c r="H27" s="152"/>
    </row>
    <row r="30" spans="1:7" ht="15">
      <c r="A30" s="74" t="str">
        <f>HYPERLINK('[2]реквизиты'!$A$6)</f>
        <v>Гл. судья, судья МК</v>
      </c>
      <c r="B30" s="75"/>
      <c r="C30" s="76"/>
      <c r="D30" s="77"/>
      <c r="E30" s="77"/>
      <c r="F30" s="77"/>
      <c r="G30" s="78" t="str">
        <f>'[1]реквизиты'!$G$7</f>
        <v>Бабоян Р.М.</v>
      </c>
    </row>
    <row r="31" spans="1:7" ht="15">
      <c r="A31" s="75"/>
      <c r="B31" s="75"/>
      <c r="C31" s="76"/>
      <c r="D31" s="5"/>
      <c r="E31" s="5"/>
      <c r="F31" s="5"/>
      <c r="G31" s="79" t="str">
        <f>'[1]реквизиты'!$G$8</f>
        <v>/Армавир/</v>
      </c>
    </row>
    <row r="32" spans="1:7" ht="15">
      <c r="A32" s="75"/>
      <c r="B32" s="75"/>
      <c r="C32" s="76"/>
      <c r="D32" s="5"/>
      <c r="E32" s="5"/>
      <c r="F32" s="5"/>
      <c r="G32" s="5"/>
    </row>
    <row r="33" spans="1:7" ht="15">
      <c r="A33" s="149" t="s">
        <v>115</v>
      </c>
      <c r="B33" s="75"/>
      <c r="C33" s="76"/>
      <c r="D33" s="77"/>
      <c r="E33" s="77"/>
      <c r="F33" s="77"/>
      <c r="G33" s="78" t="str">
        <f>'[1]реквизиты'!$G$9</f>
        <v>Тимошин А.С.</v>
      </c>
    </row>
    <row r="34" spans="1:8" ht="15">
      <c r="A34" s="75"/>
      <c r="B34" s="75"/>
      <c r="C34" s="75"/>
      <c r="D34" s="5"/>
      <c r="E34" s="5"/>
      <c r="F34" s="5"/>
      <c r="G34" s="79" t="str">
        <f>'[1]реквизиты'!$G$10</f>
        <v>/Рыбинск/</v>
      </c>
      <c r="H34" s="5"/>
    </row>
  </sheetData>
  <sheetProtection/>
  <mergeCells count="92">
    <mergeCell ref="C8:C9"/>
    <mergeCell ref="D8:D9"/>
    <mergeCell ref="C12:C13"/>
    <mergeCell ref="D12:D13"/>
    <mergeCell ref="A6:A7"/>
    <mergeCell ref="B6:B7"/>
    <mergeCell ref="C6:C7"/>
    <mergeCell ref="D6:D7"/>
    <mergeCell ref="C10:C11"/>
    <mergeCell ref="D10:D11"/>
    <mergeCell ref="A8:A9"/>
    <mergeCell ref="B8:B9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C20:C21"/>
    <mergeCell ref="D20:D21"/>
    <mergeCell ref="C18:C19"/>
    <mergeCell ref="D18:D19"/>
    <mergeCell ref="A18:A19"/>
    <mergeCell ref="B18:B19"/>
    <mergeCell ref="A20:A21"/>
    <mergeCell ref="B20:B21"/>
    <mergeCell ref="A22:A23"/>
    <mergeCell ref="B22:B23"/>
    <mergeCell ref="C22:C23"/>
    <mergeCell ref="D22:D23"/>
    <mergeCell ref="F26:F27"/>
    <mergeCell ref="E24:E25"/>
    <mergeCell ref="E26:E27"/>
    <mergeCell ref="A26:A27"/>
    <mergeCell ref="B26:B27"/>
    <mergeCell ref="C26:C27"/>
    <mergeCell ref="D26:D27"/>
    <mergeCell ref="D24:D25"/>
    <mergeCell ref="F24:F25"/>
    <mergeCell ref="A24:A25"/>
    <mergeCell ref="B24:B25"/>
    <mergeCell ref="C24:C25"/>
    <mergeCell ref="G16:G17"/>
    <mergeCell ref="G18:G19"/>
    <mergeCell ref="E22:E23"/>
    <mergeCell ref="F22:F23"/>
    <mergeCell ref="E20:E21"/>
    <mergeCell ref="F20:F21"/>
    <mergeCell ref="E16:E17"/>
    <mergeCell ref="F16:F17"/>
    <mergeCell ref="E18:E19"/>
    <mergeCell ref="F18:F19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8:E9"/>
    <mergeCell ref="F8:F9"/>
    <mergeCell ref="E10:E11"/>
    <mergeCell ref="F10:F11"/>
    <mergeCell ref="E6:F7"/>
    <mergeCell ref="G20:G21"/>
    <mergeCell ref="G22:G23"/>
    <mergeCell ref="G24:G25"/>
    <mergeCell ref="G26:G27"/>
    <mergeCell ref="H18:H19"/>
    <mergeCell ref="H20:H21"/>
    <mergeCell ref="H6:H7"/>
    <mergeCell ref="H8:H9"/>
    <mergeCell ref="H10:H11"/>
    <mergeCell ref="H12:H13"/>
    <mergeCell ref="H24:H25"/>
    <mergeCell ref="H26:H27"/>
    <mergeCell ref="H22:H23"/>
    <mergeCell ref="A1:H1"/>
    <mergeCell ref="A2:H2"/>
    <mergeCell ref="A3:H3"/>
    <mergeCell ref="A4:H4"/>
    <mergeCell ref="D5:F5"/>
    <mergeCell ref="H14:H15"/>
    <mergeCell ref="H16:H1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06" t="str">
        <f>HYPERLINK('[1]реквизиты'!$A$2)</f>
        <v>КУБОК РОССИИ ПО БОЕВОМУ САМБО</v>
      </c>
      <c r="B1" s="207"/>
      <c r="C1" s="207"/>
      <c r="D1" s="207"/>
      <c r="E1" s="207"/>
      <c r="F1" s="207"/>
      <c r="G1" s="207"/>
      <c r="H1" s="207"/>
      <c r="I1" s="207"/>
    </row>
    <row r="2" spans="4:5" ht="27" customHeight="1">
      <c r="D2" s="55" t="s">
        <v>11</v>
      </c>
      <c r="E2" s="82" t="str">
        <f>HYPERLINK('пр.взв.'!D4)</f>
        <v>в.к.52кг.</v>
      </c>
    </row>
    <row r="3" ht="21" customHeight="1">
      <c r="C3" s="56" t="s">
        <v>22</v>
      </c>
    </row>
    <row r="4" ht="19.5" customHeight="1">
      <c r="C4" s="57" t="s">
        <v>12</v>
      </c>
    </row>
    <row r="5" spans="1:9" ht="12.75" customHeight="1">
      <c r="A5" s="195" t="s">
        <v>13</v>
      </c>
      <c r="B5" s="195" t="s">
        <v>4</v>
      </c>
      <c r="C5" s="213" t="s">
        <v>5</v>
      </c>
      <c r="D5" s="195" t="s">
        <v>14</v>
      </c>
      <c r="E5" s="197" t="s">
        <v>15</v>
      </c>
      <c r="F5" s="198"/>
      <c r="G5" s="195" t="s">
        <v>16</v>
      </c>
      <c r="H5" s="195" t="s">
        <v>17</v>
      </c>
      <c r="I5" s="195" t="s">
        <v>18</v>
      </c>
    </row>
    <row r="6" spans="1:9" ht="12.75">
      <c r="A6" s="196"/>
      <c r="B6" s="196"/>
      <c r="C6" s="196"/>
      <c r="D6" s="196"/>
      <c r="E6" s="199"/>
      <c r="F6" s="200"/>
      <c r="G6" s="196"/>
      <c r="H6" s="196"/>
      <c r="I6" s="196"/>
    </row>
    <row r="7" spans="1:9" ht="12.75">
      <c r="A7" s="212"/>
      <c r="B7" s="209">
        <v>5</v>
      </c>
      <c r="C7" s="210" t="str">
        <f>VLOOKUP(B7,'пр.взв.'!B7:D22,2,FALSE)</f>
        <v>КЕЙТУКОВ Кемран Арсеньевич</v>
      </c>
      <c r="D7" s="210" t="str">
        <f>VLOOKUP(B7,'пр.взв.'!B7:F22,3,FALSE)</f>
        <v>19.11.1994  КМС</v>
      </c>
      <c r="E7" s="169" t="str">
        <f>VLOOKUP(B7,'пр.взв.'!B7:F22,4,FALSE)</f>
        <v>ЮФО</v>
      </c>
      <c r="F7" s="201" t="str">
        <f>VLOOKUP(B7,'пр.взв.'!B7:G22,5,FALSE)</f>
        <v>Республика Адыгея Майкоп  ПР</v>
      </c>
      <c r="G7" s="203"/>
      <c r="H7" s="204"/>
      <c r="I7" s="195"/>
    </row>
    <row r="8" spans="1:9" ht="12.75">
      <c r="A8" s="212"/>
      <c r="B8" s="195"/>
      <c r="C8" s="211"/>
      <c r="D8" s="211"/>
      <c r="E8" s="166"/>
      <c r="F8" s="202"/>
      <c r="G8" s="203"/>
      <c r="H8" s="204"/>
      <c r="I8" s="195"/>
    </row>
    <row r="9" spans="1:9" ht="12.75">
      <c r="A9" s="208"/>
      <c r="B9" s="209">
        <v>4</v>
      </c>
      <c r="C9" s="210" t="str">
        <f>VLOOKUP(B9,'пр.взв.'!B7:D24,2,FALSE)</f>
        <v>АСКАНАКОВ Родион Рафаилович</v>
      </c>
      <c r="D9" s="210" t="str">
        <f>VLOOKUP(B9,'пр.взв.'!B7:F24,3,FALSE)</f>
        <v>22.09.1990  МС</v>
      </c>
      <c r="E9" s="169" t="str">
        <f>VLOOKUP(B9,'пр.взв.'!B9:F24,4,FALSE)</f>
        <v>СФО</v>
      </c>
      <c r="F9" s="201" t="str">
        <f>VLOOKUP(B9,'пр.взв.'!B7:G24,5,FALSE)</f>
        <v>Республика Алтай ШВСМ</v>
      </c>
      <c r="G9" s="203"/>
      <c r="H9" s="195"/>
      <c r="I9" s="195"/>
    </row>
    <row r="10" spans="1:9" ht="12.75">
      <c r="A10" s="208"/>
      <c r="B10" s="195"/>
      <c r="C10" s="211"/>
      <c r="D10" s="211"/>
      <c r="E10" s="170"/>
      <c r="F10" s="205"/>
      <c r="G10" s="203"/>
      <c r="H10" s="195"/>
      <c r="I10" s="195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3" t="s">
        <v>23</v>
      </c>
    </row>
    <row r="16" spans="3:5" ht="24.75" customHeight="1">
      <c r="C16" s="57" t="s">
        <v>20</v>
      </c>
      <c r="E16" s="82" t="str">
        <f>HYPERLINK('пр.взв.'!D4)</f>
        <v>в.к.52кг.</v>
      </c>
    </row>
    <row r="17" spans="1:9" ht="12.75" customHeight="1">
      <c r="A17" s="195" t="s">
        <v>13</v>
      </c>
      <c r="B17" s="195" t="s">
        <v>4</v>
      </c>
      <c r="C17" s="213" t="s">
        <v>5</v>
      </c>
      <c r="D17" s="195" t="s">
        <v>14</v>
      </c>
      <c r="E17" s="197" t="s">
        <v>15</v>
      </c>
      <c r="F17" s="198"/>
      <c r="G17" s="195" t="s">
        <v>16</v>
      </c>
      <c r="H17" s="195" t="s">
        <v>17</v>
      </c>
      <c r="I17" s="195" t="s">
        <v>18</v>
      </c>
    </row>
    <row r="18" spans="1:9" ht="12.75">
      <c r="A18" s="196"/>
      <c r="B18" s="196"/>
      <c r="C18" s="196"/>
      <c r="D18" s="196"/>
      <c r="E18" s="199"/>
      <c r="F18" s="200"/>
      <c r="G18" s="196"/>
      <c r="H18" s="196"/>
      <c r="I18" s="196"/>
    </row>
    <row r="19" spans="1:9" ht="12.75">
      <c r="A19" s="212"/>
      <c r="B19" s="209">
        <v>8</v>
      </c>
      <c r="C19" s="210" t="str">
        <f>VLOOKUP(B19,'пр.взв.'!B1:D34,2,FALSE)</f>
        <v>ПАНКРАТОВ Семен Вениаминович</v>
      </c>
      <c r="D19" s="210" t="str">
        <f>VLOOKUP(B19,'пр.взв.'!B1:F34,3,FALSE)</f>
        <v>15.02.1996 КМС</v>
      </c>
      <c r="E19" s="169" t="str">
        <f>VLOOKUP(B19,'пр.взв.'!B1:F34,4,FALSE)</f>
        <v>ПФО</v>
      </c>
      <c r="F19" s="201" t="str">
        <f>VLOOKUP(B19,'пр.взв.'!B1:G34,5,FALSE)</f>
        <v>Нижегородская обл. Выкса ПР</v>
      </c>
      <c r="G19" s="203"/>
      <c r="H19" s="204"/>
      <c r="I19" s="195"/>
    </row>
    <row r="20" spans="1:9" ht="12.75">
      <c r="A20" s="212"/>
      <c r="B20" s="195"/>
      <c r="C20" s="211"/>
      <c r="D20" s="211"/>
      <c r="E20" s="166"/>
      <c r="F20" s="202"/>
      <c r="G20" s="203"/>
      <c r="H20" s="204"/>
      <c r="I20" s="195"/>
    </row>
    <row r="21" spans="1:9" ht="12.75">
      <c r="A21" s="208"/>
      <c r="B21" s="209">
        <v>1</v>
      </c>
      <c r="C21" s="210" t="str">
        <f>VLOOKUP(B21,'пр.взв.'!B1:D36,2,FALSE)</f>
        <v>АБДУРАШЕДОВ Иса Рамзанович</v>
      </c>
      <c r="D21" s="210" t="str">
        <f>VLOOKUP(B21,'пр.взв.'!B1:F36,3,FALSE)</f>
        <v>13.101991  КМС</v>
      </c>
      <c r="E21" s="169" t="str">
        <f>VLOOKUP(B21,'пр.взв.'!B2:F36,4,FALSE)</f>
        <v>ПФО</v>
      </c>
      <c r="F21" s="201" t="str">
        <f>VLOOKUP(B21,'пр.взв.'!B1:G36,5,FALSE)</f>
        <v>Республика Татарстан   Казань , ВС</v>
      </c>
      <c r="G21" s="203"/>
      <c r="H21" s="195"/>
      <c r="I21" s="195"/>
    </row>
    <row r="22" spans="1:9" ht="12.75">
      <c r="A22" s="208"/>
      <c r="B22" s="195"/>
      <c r="C22" s="211"/>
      <c r="D22" s="211"/>
      <c r="E22" s="170"/>
      <c r="F22" s="205"/>
      <c r="G22" s="203"/>
      <c r="H22" s="195"/>
      <c r="I22" s="195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21</v>
      </c>
      <c r="E29" s="82" t="str">
        <f>HYPERLINK('пр.взв.'!D4)</f>
        <v>в.к.52кг.</v>
      </c>
    </row>
    <row r="30" spans="1:9" ht="12.75" customHeight="1">
      <c r="A30" s="195" t="s">
        <v>13</v>
      </c>
      <c r="B30" s="195" t="s">
        <v>4</v>
      </c>
      <c r="C30" s="213" t="s">
        <v>5</v>
      </c>
      <c r="D30" s="195" t="s">
        <v>14</v>
      </c>
      <c r="E30" s="197" t="s">
        <v>15</v>
      </c>
      <c r="F30" s="198"/>
      <c r="G30" s="195" t="s">
        <v>16</v>
      </c>
      <c r="H30" s="195" t="s">
        <v>17</v>
      </c>
      <c r="I30" s="195" t="s">
        <v>18</v>
      </c>
    </row>
    <row r="31" spans="1:9" ht="12.75">
      <c r="A31" s="196"/>
      <c r="B31" s="196"/>
      <c r="C31" s="196"/>
      <c r="D31" s="196"/>
      <c r="E31" s="199"/>
      <c r="F31" s="200"/>
      <c r="G31" s="196"/>
      <c r="H31" s="196"/>
      <c r="I31" s="196"/>
    </row>
    <row r="32" spans="1:9" ht="12.75">
      <c r="A32" s="212"/>
      <c r="B32" s="209">
        <v>7</v>
      </c>
      <c r="C32" s="210" t="str">
        <f>VLOOKUP(B32,'пр.взв.'!B3:D47,2,FALSE)</f>
        <v>КАЗАНИН Игорь Владимирович</v>
      </c>
      <c r="D32" s="210" t="str">
        <f>VLOOKUP(B32,'пр.взв.'!B3:F47,3,FALSE)</f>
        <v>11.03.1992  МС </v>
      </c>
      <c r="E32" s="169" t="str">
        <f>VLOOKUP(B32,'пр.взв.'!B3:F47,4,FALSE)</f>
        <v>СФО</v>
      </c>
      <c r="F32" s="201" t="str">
        <f>VLOOKUP(B32,'пр.взв.'!B3:G47,5,FALSE)</f>
        <v>Республика Алтай ШВСМ</v>
      </c>
      <c r="G32" s="203"/>
      <c r="H32" s="204"/>
      <c r="I32" s="195"/>
    </row>
    <row r="33" spans="1:9" ht="12.75">
      <c r="A33" s="212"/>
      <c r="B33" s="195"/>
      <c r="C33" s="211"/>
      <c r="D33" s="211"/>
      <c r="E33" s="166"/>
      <c r="F33" s="202"/>
      <c r="G33" s="203"/>
      <c r="H33" s="204"/>
      <c r="I33" s="195"/>
    </row>
    <row r="34" spans="1:9" ht="12.75">
      <c r="A34" s="208"/>
      <c r="B34" s="209">
        <v>2</v>
      </c>
      <c r="C34" s="210" t="str">
        <f>VLOOKUP(B34,'пр.взв.'!B3:D49,2,FALSE)</f>
        <v>МИЛОВИДОВ Алексей Павлович</v>
      </c>
      <c r="D34" s="210" t="str">
        <f>VLOOKUP(B34,'пр.взв.'!B3:F49,3,FALSE)</f>
        <v>07.01.1992  МС</v>
      </c>
      <c r="E34" s="169" t="str">
        <f>VLOOKUP(B34,'пр.взв.'!B3:F49,4,FALSE)</f>
        <v>ЦФО</v>
      </c>
      <c r="F34" s="201" t="str">
        <f>VLOOKUP(B34,'пр.взв.'!B3:G49,5,FALSE)</f>
        <v>Костромская обл. Кострома,Д</v>
      </c>
      <c r="G34" s="203"/>
      <c r="H34" s="195"/>
      <c r="I34" s="195"/>
    </row>
    <row r="35" spans="1:9" ht="12.75">
      <c r="A35" s="208"/>
      <c r="B35" s="195"/>
      <c r="C35" s="211"/>
      <c r="D35" s="211"/>
      <c r="E35" s="170"/>
      <c r="F35" s="205"/>
      <c r="G35" s="203"/>
      <c r="H35" s="195"/>
      <c r="I35" s="195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E5:F6"/>
    <mergeCell ref="A5:A6"/>
    <mergeCell ref="B5:B6"/>
    <mergeCell ref="C5:C6"/>
    <mergeCell ref="D5:D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E17:F18"/>
    <mergeCell ref="A17:A18"/>
    <mergeCell ref="B17:B18"/>
    <mergeCell ref="C17:C18"/>
    <mergeCell ref="D17:D18"/>
    <mergeCell ref="E19:E20"/>
    <mergeCell ref="F19:F20"/>
    <mergeCell ref="H19:H20"/>
    <mergeCell ref="A19:A20"/>
    <mergeCell ref="B19:B20"/>
    <mergeCell ref="C19:C20"/>
    <mergeCell ref="D19:D20"/>
    <mergeCell ref="A21:A22"/>
    <mergeCell ref="B21:B22"/>
    <mergeCell ref="C21:C22"/>
    <mergeCell ref="D21:D22"/>
    <mergeCell ref="A30:A31"/>
    <mergeCell ref="B30:B31"/>
    <mergeCell ref="C30:C31"/>
    <mergeCell ref="D30:D31"/>
    <mergeCell ref="A32:A33"/>
    <mergeCell ref="B32:B33"/>
    <mergeCell ref="C32:C33"/>
    <mergeCell ref="D32:D33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E21:E22"/>
    <mergeCell ref="F21:F22"/>
    <mergeCell ref="G21:G22"/>
    <mergeCell ref="H21:H22"/>
    <mergeCell ref="I5:I6"/>
    <mergeCell ref="I7:I8"/>
    <mergeCell ref="I9:I10"/>
    <mergeCell ref="G30:G31"/>
    <mergeCell ref="H30:H31"/>
    <mergeCell ref="G19:G20"/>
    <mergeCell ref="G17:G18"/>
    <mergeCell ref="H17:H18"/>
    <mergeCell ref="G5:G6"/>
    <mergeCell ref="H5:H6"/>
    <mergeCell ref="E30:F31"/>
    <mergeCell ref="I30:I31"/>
    <mergeCell ref="F32:F33"/>
    <mergeCell ref="G32:G33"/>
    <mergeCell ref="H32:H33"/>
    <mergeCell ref="I32:I33"/>
    <mergeCell ref="I34:I35"/>
    <mergeCell ref="I17:I18"/>
    <mergeCell ref="I19:I20"/>
    <mergeCell ref="I21:I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8" width="11.421875" style="0" customWidth="1"/>
  </cols>
  <sheetData>
    <row r="1" spans="1:8" ht="29.25" customHeight="1">
      <c r="A1" s="154" t="s">
        <v>27</v>
      </c>
      <c r="B1" s="154"/>
      <c r="C1" s="154"/>
      <c r="D1" s="154"/>
      <c r="E1" s="154"/>
      <c r="F1" s="154"/>
      <c r="G1" s="154"/>
      <c r="H1" s="154"/>
    </row>
    <row r="2" spans="1:8" ht="29.25" customHeight="1">
      <c r="A2" s="206" t="str">
        <f>HYPERLINK('[1]реквизиты'!$A$2)</f>
        <v>КУБОК РОССИИ ПО БОЕВОМУ САМБО</v>
      </c>
      <c r="B2" s="207"/>
      <c r="C2" s="207"/>
      <c r="D2" s="207"/>
      <c r="E2" s="207"/>
      <c r="F2" s="207"/>
      <c r="G2" s="207"/>
      <c r="H2" s="207"/>
    </row>
    <row r="3" spans="1:7" ht="12.75" customHeight="1">
      <c r="A3" s="158" t="str">
        <f>HYPERLINK('[1]реквизиты'!$A$3)</f>
        <v>01-05 октября 2015года г.Кстово</v>
      </c>
      <c r="B3" s="158"/>
      <c r="C3" s="158"/>
      <c r="D3" s="158"/>
      <c r="E3" s="158"/>
      <c r="F3" s="158"/>
      <c r="G3" s="158"/>
    </row>
    <row r="4" spans="4:5" ht="12.75" customHeight="1">
      <c r="D4" s="224" t="s">
        <v>103</v>
      </c>
      <c r="E4" s="224"/>
    </row>
    <row r="5" spans="1:8" ht="12.75" customHeight="1">
      <c r="A5" s="196" t="s">
        <v>9</v>
      </c>
      <c r="B5" s="232" t="s">
        <v>4</v>
      </c>
      <c r="C5" s="196" t="s">
        <v>5</v>
      </c>
      <c r="D5" s="196" t="s">
        <v>6</v>
      </c>
      <c r="E5" s="218" t="s">
        <v>7</v>
      </c>
      <c r="F5" s="168"/>
      <c r="G5" s="196" t="s">
        <v>10</v>
      </c>
      <c r="H5" s="196" t="s">
        <v>8</v>
      </c>
    </row>
    <row r="6" spans="1:8" ht="12.75">
      <c r="A6" s="213"/>
      <c r="B6" s="233"/>
      <c r="C6" s="213"/>
      <c r="D6" s="213"/>
      <c r="E6" s="219"/>
      <c r="F6" s="220"/>
      <c r="G6" s="213"/>
      <c r="H6" s="213"/>
    </row>
    <row r="7" spans="1:8" ht="12.75">
      <c r="A7" s="195"/>
      <c r="B7" s="228">
        <v>1</v>
      </c>
      <c r="C7" s="217" t="s">
        <v>52</v>
      </c>
      <c r="D7" s="221" t="s">
        <v>53</v>
      </c>
      <c r="E7" s="218" t="s">
        <v>54</v>
      </c>
      <c r="F7" s="223" t="s">
        <v>55</v>
      </c>
      <c r="G7" s="221"/>
      <c r="H7" s="217" t="s">
        <v>56</v>
      </c>
    </row>
    <row r="8" spans="1:8" ht="12.75" customHeight="1">
      <c r="A8" s="195"/>
      <c r="B8" s="228"/>
      <c r="C8" s="217"/>
      <c r="D8" s="221"/>
      <c r="E8" s="219"/>
      <c r="F8" s="223"/>
      <c r="G8" s="221"/>
      <c r="H8" s="217"/>
    </row>
    <row r="9" spans="1:8" ht="12.75">
      <c r="A9" s="195"/>
      <c r="B9" s="227">
        <v>1</v>
      </c>
      <c r="C9" s="215" t="s">
        <v>57</v>
      </c>
      <c r="D9" s="230" t="s">
        <v>58</v>
      </c>
      <c r="E9" s="218" t="s">
        <v>59</v>
      </c>
      <c r="F9" s="222" t="s">
        <v>60</v>
      </c>
      <c r="G9" s="204"/>
      <c r="H9" s="215" t="s">
        <v>61</v>
      </c>
    </row>
    <row r="10" spans="1:8" ht="15" customHeight="1">
      <c r="A10" s="195"/>
      <c r="B10" s="227"/>
      <c r="C10" s="215"/>
      <c r="D10" s="231"/>
      <c r="E10" s="219"/>
      <c r="F10" s="222"/>
      <c r="G10" s="204"/>
      <c r="H10" s="216"/>
    </row>
    <row r="11" spans="1:8" ht="12.75">
      <c r="A11" s="195"/>
      <c r="B11" s="227">
        <v>2</v>
      </c>
      <c r="C11" s="215" t="s">
        <v>62</v>
      </c>
      <c r="D11" s="229" t="s">
        <v>63</v>
      </c>
      <c r="E11" s="218" t="s">
        <v>59</v>
      </c>
      <c r="F11" s="222" t="s">
        <v>64</v>
      </c>
      <c r="G11" s="204"/>
      <c r="H11" s="215" t="s">
        <v>114</v>
      </c>
    </row>
    <row r="12" spans="1:8" ht="15" customHeight="1">
      <c r="A12" s="195"/>
      <c r="B12" s="227"/>
      <c r="C12" s="215"/>
      <c r="D12" s="216"/>
      <c r="E12" s="219"/>
      <c r="F12" s="222"/>
      <c r="G12" s="204"/>
      <c r="H12" s="216"/>
    </row>
    <row r="13" spans="1:8" ht="15" customHeight="1">
      <c r="A13" s="195"/>
      <c r="B13" s="227">
        <v>3</v>
      </c>
      <c r="C13" s="215" t="s">
        <v>65</v>
      </c>
      <c r="D13" s="229" t="s">
        <v>66</v>
      </c>
      <c r="E13" s="218" t="s">
        <v>59</v>
      </c>
      <c r="F13" s="171" t="s">
        <v>67</v>
      </c>
      <c r="G13" s="204"/>
      <c r="H13" s="215" t="s">
        <v>68</v>
      </c>
    </row>
    <row r="14" spans="1:8" ht="15.75" customHeight="1">
      <c r="A14" s="195"/>
      <c r="B14" s="227"/>
      <c r="C14" s="215"/>
      <c r="D14" s="216"/>
      <c r="E14" s="219"/>
      <c r="F14" s="171"/>
      <c r="G14" s="204"/>
      <c r="H14" s="216"/>
    </row>
    <row r="15" spans="1:8" ht="12.75">
      <c r="A15" s="195"/>
      <c r="B15" s="227">
        <v>4</v>
      </c>
      <c r="C15" s="215" t="s">
        <v>69</v>
      </c>
      <c r="D15" s="229" t="s">
        <v>70</v>
      </c>
      <c r="E15" s="218" t="s">
        <v>71</v>
      </c>
      <c r="F15" s="222" t="s">
        <v>72</v>
      </c>
      <c r="G15" s="204"/>
      <c r="H15" s="215" t="s">
        <v>73</v>
      </c>
    </row>
    <row r="16" spans="1:8" ht="15" customHeight="1">
      <c r="A16" s="195"/>
      <c r="B16" s="227"/>
      <c r="C16" s="215"/>
      <c r="D16" s="216"/>
      <c r="E16" s="219"/>
      <c r="F16" s="222"/>
      <c r="G16" s="204"/>
      <c r="H16" s="216"/>
    </row>
    <row r="17" spans="1:8" ht="12.75">
      <c r="A17" s="195"/>
      <c r="B17" s="228">
        <v>5</v>
      </c>
      <c r="C17" s="215" t="s">
        <v>74</v>
      </c>
      <c r="D17" s="221" t="s">
        <v>75</v>
      </c>
      <c r="E17" s="218" t="s">
        <v>76</v>
      </c>
      <c r="F17" s="222" t="s">
        <v>77</v>
      </c>
      <c r="G17" s="204"/>
      <c r="H17" s="215" t="s">
        <v>78</v>
      </c>
    </row>
    <row r="18" spans="1:8" ht="15" customHeight="1">
      <c r="A18" s="195"/>
      <c r="B18" s="228"/>
      <c r="C18" s="215"/>
      <c r="D18" s="221"/>
      <c r="E18" s="219"/>
      <c r="F18" s="222"/>
      <c r="G18" s="204"/>
      <c r="H18" s="216"/>
    </row>
    <row r="19" spans="1:8" ht="12.75">
      <c r="A19" s="195"/>
      <c r="B19" s="227">
        <v>6</v>
      </c>
      <c r="C19" s="215" t="s">
        <v>79</v>
      </c>
      <c r="D19" s="229" t="s">
        <v>80</v>
      </c>
      <c r="E19" s="218" t="s">
        <v>76</v>
      </c>
      <c r="F19" s="222" t="s">
        <v>81</v>
      </c>
      <c r="G19" s="204"/>
      <c r="H19" s="215" t="s">
        <v>82</v>
      </c>
    </row>
    <row r="20" spans="1:8" ht="15" customHeight="1">
      <c r="A20" s="195"/>
      <c r="B20" s="227"/>
      <c r="C20" s="215"/>
      <c r="D20" s="216"/>
      <c r="E20" s="219"/>
      <c r="F20" s="222"/>
      <c r="G20" s="204"/>
      <c r="H20" s="216"/>
    </row>
    <row r="21" spans="1:8" ht="12.75">
      <c r="A21" s="195"/>
      <c r="B21" s="227">
        <v>7</v>
      </c>
      <c r="C21" s="215" t="s">
        <v>83</v>
      </c>
      <c r="D21" s="229" t="s">
        <v>84</v>
      </c>
      <c r="E21" s="218" t="s">
        <v>71</v>
      </c>
      <c r="F21" s="222" t="s">
        <v>72</v>
      </c>
      <c r="G21" s="204"/>
      <c r="H21" s="215" t="s">
        <v>85</v>
      </c>
    </row>
    <row r="22" spans="1:8" ht="15" customHeight="1">
      <c r="A22" s="195"/>
      <c r="B22" s="227"/>
      <c r="C22" s="215"/>
      <c r="D22" s="216"/>
      <c r="E22" s="219"/>
      <c r="F22" s="222"/>
      <c r="G22" s="204"/>
      <c r="H22" s="216"/>
    </row>
    <row r="23" spans="1:8" ht="12.75">
      <c r="A23" s="195"/>
      <c r="B23" s="228">
        <v>8</v>
      </c>
      <c r="C23" s="217" t="s">
        <v>86</v>
      </c>
      <c r="D23" s="221" t="s">
        <v>87</v>
      </c>
      <c r="E23" s="218" t="s">
        <v>54</v>
      </c>
      <c r="F23" s="222" t="s">
        <v>88</v>
      </c>
      <c r="G23" s="221"/>
      <c r="H23" s="217" t="s">
        <v>89</v>
      </c>
    </row>
    <row r="24" spans="1:8" ht="15" customHeight="1">
      <c r="A24" s="195"/>
      <c r="B24" s="228"/>
      <c r="C24" s="217"/>
      <c r="D24" s="221"/>
      <c r="E24" s="219"/>
      <c r="F24" s="222"/>
      <c r="G24" s="221"/>
      <c r="H24" s="217"/>
    </row>
    <row r="25" spans="1:8" ht="12.75">
      <c r="A25" s="195"/>
      <c r="B25" s="228">
        <v>9</v>
      </c>
      <c r="C25" s="217" t="s">
        <v>90</v>
      </c>
      <c r="D25" s="221" t="s">
        <v>91</v>
      </c>
      <c r="E25" s="218" t="s">
        <v>92</v>
      </c>
      <c r="F25" s="222" t="s">
        <v>93</v>
      </c>
      <c r="G25" s="221"/>
      <c r="H25" s="217" t="s">
        <v>94</v>
      </c>
    </row>
    <row r="26" spans="1:8" ht="15" customHeight="1">
      <c r="A26" s="195"/>
      <c r="B26" s="228"/>
      <c r="C26" s="217"/>
      <c r="D26" s="221"/>
      <c r="E26" s="219"/>
      <c r="F26" s="222"/>
      <c r="G26" s="221"/>
      <c r="H26" s="217"/>
    </row>
    <row r="27" spans="1:8" ht="12.75">
      <c r="A27" s="195"/>
      <c r="B27" s="227">
        <v>10</v>
      </c>
      <c r="C27" s="215" t="s">
        <v>95</v>
      </c>
      <c r="D27" s="221" t="s">
        <v>96</v>
      </c>
      <c r="E27" s="218" t="s">
        <v>92</v>
      </c>
      <c r="F27" s="222" t="s">
        <v>97</v>
      </c>
      <c r="G27" s="204"/>
      <c r="H27" s="215" t="s">
        <v>98</v>
      </c>
    </row>
    <row r="28" spans="1:8" ht="15" customHeight="1">
      <c r="A28" s="195"/>
      <c r="B28" s="227"/>
      <c r="C28" s="215"/>
      <c r="D28" s="221"/>
      <c r="E28" s="219"/>
      <c r="F28" s="222"/>
      <c r="G28" s="204"/>
      <c r="H28" s="216"/>
    </row>
    <row r="29" spans="1:8" ht="12.75">
      <c r="A29" s="195"/>
      <c r="B29" s="227">
        <v>11</v>
      </c>
      <c r="C29" s="217" t="s">
        <v>99</v>
      </c>
      <c r="D29" s="221" t="s">
        <v>100</v>
      </c>
      <c r="E29" s="218" t="s">
        <v>54</v>
      </c>
      <c r="F29" s="222" t="s">
        <v>101</v>
      </c>
      <c r="G29" s="221"/>
      <c r="H29" s="217" t="s">
        <v>102</v>
      </c>
    </row>
    <row r="30" spans="1:8" ht="15" customHeight="1">
      <c r="A30" s="195"/>
      <c r="B30" s="227"/>
      <c r="C30" s="217"/>
      <c r="D30" s="221"/>
      <c r="E30" s="219"/>
      <c r="F30" s="222"/>
      <c r="G30" s="221"/>
      <c r="H30" s="217"/>
    </row>
    <row r="31" spans="1:8" ht="15.75" customHeight="1">
      <c r="A31" s="195"/>
      <c r="B31" s="225">
        <v>13</v>
      </c>
      <c r="C31" s="226"/>
      <c r="D31" s="214"/>
      <c r="E31" s="218"/>
      <c r="F31" s="171"/>
      <c r="G31" s="204"/>
      <c r="H31" s="214"/>
    </row>
    <row r="32" spans="1:8" ht="15" customHeight="1">
      <c r="A32" s="195"/>
      <c r="B32" s="225"/>
      <c r="C32" s="226"/>
      <c r="D32" s="214"/>
      <c r="E32" s="219"/>
      <c r="F32" s="171"/>
      <c r="G32" s="204"/>
      <c r="H32" s="214"/>
    </row>
    <row r="33" spans="1:8" ht="12.75">
      <c r="A33" s="195"/>
      <c r="B33" s="225">
        <v>14</v>
      </c>
      <c r="C33" s="226"/>
      <c r="D33" s="214"/>
      <c r="E33" s="218"/>
      <c r="F33" s="171"/>
      <c r="G33" s="204"/>
      <c r="H33" s="214"/>
    </row>
    <row r="34" spans="1:8" ht="15" customHeight="1">
      <c r="A34" s="195"/>
      <c r="B34" s="225"/>
      <c r="C34" s="226"/>
      <c r="D34" s="214"/>
      <c r="E34" s="219"/>
      <c r="F34" s="171"/>
      <c r="G34" s="204"/>
      <c r="H34" s="214"/>
    </row>
    <row r="35" spans="1:8" ht="12.75">
      <c r="A35" s="195"/>
      <c r="B35" s="225">
        <v>15</v>
      </c>
      <c r="C35" s="226"/>
      <c r="D35" s="214"/>
      <c r="E35" s="218"/>
      <c r="F35" s="171"/>
      <c r="G35" s="204"/>
      <c r="H35" s="214"/>
    </row>
    <row r="36" spans="1:8" ht="15" customHeight="1">
      <c r="A36" s="195"/>
      <c r="B36" s="225"/>
      <c r="C36" s="226"/>
      <c r="D36" s="214"/>
      <c r="E36" s="219"/>
      <c r="F36" s="171"/>
      <c r="G36" s="204"/>
      <c r="H36" s="214"/>
    </row>
    <row r="37" spans="1:8" ht="12.75">
      <c r="A37" s="195"/>
      <c r="B37" s="225">
        <v>16</v>
      </c>
      <c r="C37" s="226"/>
      <c r="D37" s="214"/>
      <c r="E37" s="218"/>
      <c r="F37" s="171"/>
      <c r="G37" s="204"/>
      <c r="H37" s="214"/>
    </row>
    <row r="38" spans="1:8" ht="15" customHeight="1">
      <c r="A38" s="195"/>
      <c r="B38" s="225"/>
      <c r="C38" s="226"/>
      <c r="D38" s="214"/>
      <c r="E38" s="219"/>
      <c r="F38" s="171"/>
      <c r="G38" s="204"/>
      <c r="H38" s="214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2">
        <f>HYPERLINK('[1]реквизиты'!$A$22)</f>
      </c>
      <c r="B43" s="51"/>
      <c r="C43" s="51"/>
      <c r="D43" s="51"/>
      <c r="E43" s="52">
        <f>HYPERLINK('[1]реквизиты'!$G$22)</f>
      </c>
      <c r="F43" s="54">
        <f>HYPERLINK('[1]реквизиты'!$G$23)</f>
      </c>
    </row>
    <row r="44" spans="1:5" ht="12.75">
      <c r="A44" s="2"/>
      <c r="B44" s="2"/>
      <c r="C44" s="51"/>
      <c r="D44" s="51"/>
      <c r="E44" s="4"/>
    </row>
  </sheetData>
  <sheetProtection/>
  <mergeCells count="139"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  <mergeCell ref="A21:A22"/>
    <mergeCell ref="B21:B22"/>
    <mergeCell ref="C21:C22"/>
    <mergeCell ref="D21:D22"/>
    <mergeCell ref="B13:B14"/>
    <mergeCell ref="C13:C14"/>
    <mergeCell ref="D13:D14"/>
    <mergeCell ref="E13:E14"/>
    <mergeCell ref="A11:A12"/>
    <mergeCell ref="B11:B12"/>
    <mergeCell ref="C11:C12"/>
    <mergeCell ref="D11:D12"/>
    <mergeCell ref="A37:A38"/>
    <mergeCell ref="B37:B38"/>
    <mergeCell ref="C37:C38"/>
    <mergeCell ref="D37:D38"/>
    <mergeCell ref="E7:E8"/>
    <mergeCell ref="G21:G22"/>
    <mergeCell ref="G23:G24"/>
    <mergeCell ref="G25:G26"/>
    <mergeCell ref="G11:G12"/>
    <mergeCell ref="E11:E12"/>
    <mergeCell ref="F11:F12"/>
    <mergeCell ref="E21:E22"/>
    <mergeCell ref="F21:F22"/>
    <mergeCell ref="C5:C6"/>
    <mergeCell ref="D5:D6"/>
    <mergeCell ref="C7:C8"/>
    <mergeCell ref="D7:D8"/>
    <mergeCell ref="A7:A8"/>
    <mergeCell ref="B7:B8"/>
    <mergeCell ref="A5:A6"/>
    <mergeCell ref="B5:B6"/>
    <mergeCell ref="A9:A10"/>
    <mergeCell ref="B9:B10"/>
    <mergeCell ref="C9:C10"/>
    <mergeCell ref="D9:D10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E23:E24"/>
    <mergeCell ref="F23:F24"/>
    <mergeCell ref="A25:A26"/>
    <mergeCell ref="B25:B26"/>
    <mergeCell ref="C25:C26"/>
    <mergeCell ref="D25:D26"/>
    <mergeCell ref="E25:E26"/>
    <mergeCell ref="F25:F26"/>
    <mergeCell ref="A23:A24"/>
    <mergeCell ref="B23:B24"/>
    <mergeCell ref="A27:A28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33:A34"/>
    <mergeCell ref="B33:B34"/>
    <mergeCell ref="C33:C34"/>
    <mergeCell ref="D33:D34"/>
    <mergeCell ref="G35:G36"/>
    <mergeCell ref="A35:A36"/>
    <mergeCell ref="B35:B36"/>
    <mergeCell ref="C35:C36"/>
    <mergeCell ref="D35:D36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28">
      <selection activeCell="A44" sqref="A44:I51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77" t="s">
        <v>41</v>
      </c>
      <c r="C1" s="277"/>
      <c r="D1" s="277"/>
      <c r="E1" s="277"/>
      <c r="F1" s="277"/>
      <c r="G1" s="277"/>
      <c r="H1" s="277"/>
      <c r="I1" s="277"/>
      <c r="K1" s="277" t="s">
        <v>41</v>
      </c>
      <c r="L1" s="277"/>
      <c r="M1" s="277"/>
      <c r="N1" s="277"/>
      <c r="O1" s="277"/>
      <c r="P1" s="277"/>
      <c r="Q1" s="277"/>
      <c r="R1" s="277"/>
    </row>
    <row r="2" spans="1:18" ht="15.75" customHeight="1">
      <c r="A2" s="314" t="s">
        <v>104</v>
      </c>
      <c r="B2" s="314"/>
      <c r="C2" s="314"/>
      <c r="D2" s="314"/>
      <c r="E2" s="314"/>
      <c r="F2" s="314"/>
      <c r="G2" s="314"/>
      <c r="H2" s="314"/>
      <c r="I2" s="314"/>
      <c r="J2" s="314" t="s">
        <v>104</v>
      </c>
      <c r="K2" s="314"/>
      <c r="L2" s="314"/>
      <c r="M2" s="314"/>
      <c r="N2" s="314"/>
      <c r="O2" s="314"/>
      <c r="P2" s="314"/>
      <c r="Q2" s="314"/>
      <c r="R2" s="314"/>
    </row>
    <row r="4" spans="2:18" ht="16.5" thickBot="1">
      <c r="B4" s="106" t="s">
        <v>36</v>
      </c>
      <c r="C4" s="108" t="s">
        <v>105</v>
      </c>
      <c r="D4" s="107" t="s">
        <v>39</v>
      </c>
      <c r="E4" s="108"/>
      <c r="F4" s="106"/>
      <c r="G4" s="108"/>
      <c r="H4" s="108"/>
      <c r="I4" s="108"/>
      <c r="J4" s="108"/>
      <c r="K4" s="106" t="s">
        <v>1</v>
      </c>
      <c r="L4" s="108" t="s">
        <v>105</v>
      </c>
      <c r="M4" s="107" t="s">
        <v>39</v>
      </c>
      <c r="N4" s="108"/>
      <c r="O4" s="106"/>
      <c r="P4" s="108"/>
      <c r="Q4" s="108"/>
      <c r="R4" s="108"/>
    </row>
    <row r="5" spans="1:18" ht="12.75" customHeight="1">
      <c r="A5" s="271" t="s">
        <v>42</v>
      </c>
      <c r="B5" s="275" t="s">
        <v>4</v>
      </c>
      <c r="C5" s="267" t="s">
        <v>5</v>
      </c>
      <c r="D5" s="267" t="s">
        <v>14</v>
      </c>
      <c r="E5" s="267" t="s">
        <v>15</v>
      </c>
      <c r="F5" s="267" t="s">
        <v>16</v>
      </c>
      <c r="G5" s="269" t="s">
        <v>43</v>
      </c>
      <c r="H5" s="256" t="s">
        <v>44</v>
      </c>
      <c r="I5" s="258" t="s">
        <v>18</v>
      </c>
      <c r="J5" s="271" t="s">
        <v>42</v>
      </c>
      <c r="K5" s="275" t="s">
        <v>4</v>
      </c>
      <c r="L5" s="267" t="s">
        <v>5</v>
      </c>
      <c r="M5" s="267" t="s">
        <v>14</v>
      </c>
      <c r="N5" s="267" t="s">
        <v>15</v>
      </c>
      <c r="O5" s="267" t="s">
        <v>16</v>
      </c>
      <c r="P5" s="269" t="s">
        <v>43</v>
      </c>
      <c r="Q5" s="256" t="s">
        <v>44</v>
      </c>
      <c r="R5" s="258" t="s">
        <v>18</v>
      </c>
    </row>
    <row r="6" spans="1:18" ht="21" customHeight="1" thickBot="1">
      <c r="A6" s="272"/>
      <c r="B6" s="278" t="s">
        <v>37</v>
      </c>
      <c r="C6" s="268"/>
      <c r="D6" s="268"/>
      <c r="E6" s="268"/>
      <c r="F6" s="268"/>
      <c r="G6" s="270"/>
      <c r="H6" s="257"/>
      <c r="I6" s="259" t="s">
        <v>38</v>
      </c>
      <c r="J6" s="272"/>
      <c r="K6" s="278" t="s">
        <v>37</v>
      </c>
      <c r="L6" s="268"/>
      <c r="M6" s="268"/>
      <c r="N6" s="268"/>
      <c r="O6" s="268"/>
      <c r="P6" s="270"/>
      <c r="Q6" s="257"/>
      <c r="R6" s="259" t="s">
        <v>38</v>
      </c>
    </row>
    <row r="7" spans="1:18" ht="12.75" customHeight="1">
      <c r="A7" s="279">
        <v>1</v>
      </c>
      <c r="B7" s="282">
        <v>1</v>
      </c>
      <c r="C7" s="262" t="str">
        <f>VLOOKUP(B7,'пр.взв.'!B7:E70,2,FALSE)</f>
        <v>АБДУРАШЕДОВ Иса Рамзанович</v>
      </c>
      <c r="D7" s="242" t="str">
        <f>VLOOKUP(B7,'пр.взв.'!B7:F106,3,FALSE)</f>
        <v>13.101991  КМС</v>
      </c>
      <c r="E7" s="242" t="str">
        <f>VLOOKUP(B7,'пр.взв.'!B7:G106,4,FALSE)</f>
        <v>ПФО</v>
      </c>
      <c r="F7" s="244"/>
      <c r="G7" s="245"/>
      <c r="H7" s="237"/>
      <c r="I7" s="213"/>
      <c r="J7" s="279">
        <v>5</v>
      </c>
      <c r="K7" s="282">
        <v>2</v>
      </c>
      <c r="L7" s="252" t="str">
        <f>VLOOKUP(K7,'пр.взв.'!B7:E70,2,FALSE)</f>
        <v>МИЛОВИДОВ Алексей Павлович</v>
      </c>
      <c r="M7" s="242" t="str">
        <f>VLOOKUP(K7,'пр.взв.'!B7:F106,3,FALSE)</f>
        <v>07.01.1992  МС</v>
      </c>
      <c r="N7" s="242" t="str">
        <f>VLOOKUP(K7,'пр.взв.'!B7:G106,4,FALSE)</f>
        <v>ЦФО</v>
      </c>
      <c r="O7" s="244"/>
      <c r="P7" s="245"/>
      <c r="Q7" s="237"/>
      <c r="R7" s="213"/>
    </row>
    <row r="8" spans="1:18" ht="12.75" customHeight="1">
      <c r="A8" s="280"/>
      <c r="B8" s="282"/>
      <c r="C8" s="263"/>
      <c r="D8" s="243"/>
      <c r="E8" s="243"/>
      <c r="F8" s="243"/>
      <c r="G8" s="243"/>
      <c r="H8" s="204"/>
      <c r="I8" s="195"/>
      <c r="J8" s="280"/>
      <c r="K8" s="282"/>
      <c r="L8" s="253"/>
      <c r="M8" s="243"/>
      <c r="N8" s="243"/>
      <c r="O8" s="243"/>
      <c r="P8" s="243"/>
      <c r="Q8" s="204"/>
      <c r="R8" s="195"/>
    </row>
    <row r="9" spans="1:18" ht="12.75" customHeight="1">
      <c r="A9" s="280"/>
      <c r="B9" s="282">
        <v>9</v>
      </c>
      <c r="C9" s="240" t="str">
        <f>VLOOKUP(B9,'пр.взв.'!B7:E70,2,FALSE)</f>
        <v>АЛИЕВ Ризван Магамедович</v>
      </c>
      <c r="D9" s="209" t="str">
        <f>VLOOKUP(B9,'пр.взв.'!B7:F108,3,FALSE)</f>
        <v>18.02.1988  КМС</v>
      </c>
      <c r="E9" s="209" t="str">
        <f>VLOOKUP(B9,'пр.взв.'!B7:G108,4,FALSE)</f>
        <v>МОС</v>
      </c>
      <c r="F9" s="235"/>
      <c r="G9" s="235"/>
      <c r="H9" s="196"/>
      <c r="I9" s="196"/>
      <c r="J9" s="280"/>
      <c r="K9" s="282">
        <v>10</v>
      </c>
      <c r="L9" s="254" t="str">
        <f>VLOOKUP(K9,'пр.взв.'!B7:E70,2,FALSE)</f>
        <v>КАЗАКОВ Кантемир Асланович</v>
      </c>
      <c r="M9" s="209" t="str">
        <f>VLOOKUP(K9,'пр.взв.'!B7:F108,3,FALSE)</f>
        <v>09.03.1994  КМС</v>
      </c>
      <c r="N9" s="209" t="str">
        <f>VLOOKUP(K9,'пр.взв.'!B7:G108,4,FALSE)</f>
        <v>МОС</v>
      </c>
      <c r="O9" s="235"/>
      <c r="P9" s="235"/>
      <c r="Q9" s="196"/>
      <c r="R9" s="196"/>
    </row>
    <row r="10" spans="1:18" ht="13.5" customHeight="1" thickBot="1">
      <c r="A10" s="281"/>
      <c r="B10" s="283"/>
      <c r="C10" s="241"/>
      <c r="D10" s="234"/>
      <c r="E10" s="234"/>
      <c r="F10" s="236"/>
      <c r="G10" s="236"/>
      <c r="H10" s="164"/>
      <c r="I10" s="164"/>
      <c r="J10" s="281"/>
      <c r="K10" s="283"/>
      <c r="L10" s="255"/>
      <c r="M10" s="234"/>
      <c r="N10" s="234"/>
      <c r="O10" s="236"/>
      <c r="P10" s="236"/>
      <c r="Q10" s="164"/>
      <c r="R10" s="164"/>
    </row>
    <row r="11" spans="1:18" ht="12.75" customHeight="1">
      <c r="A11" s="279">
        <v>2</v>
      </c>
      <c r="B11" s="284">
        <v>5</v>
      </c>
      <c r="C11" s="285" t="str">
        <f>VLOOKUP(B11,'пр.взв.'!B7:E70,2,FALSE)</f>
        <v>КЕЙТУКОВ Кемран Арсеньевич</v>
      </c>
      <c r="D11" s="286" t="str">
        <f>VLOOKUP(B11,'пр.взв.'!B7:F110,3,FALSE)</f>
        <v>19.11.1994  КМС</v>
      </c>
      <c r="E11" s="286" t="str">
        <f>VLOOKUP(B11,'пр.взв.'!B7:G110,4,FALSE)</f>
        <v>ЮФО</v>
      </c>
      <c r="F11" s="264"/>
      <c r="G11" s="265"/>
      <c r="H11" s="266"/>
      <c r="I11" s="286"/>
      <c r="J11" s="279">
        <v>6</v>
      </c>
      <c r="K11" s="287">
        <v>6</v>
      </c>
      <c r="L11" s="288" t="str">
        <f>VLOOKUP(K11,'пр.взв.'!B7:E70,2,FALSE)</f>
        <v>АКОПЯН Марлен Эмильевич</v>
      </c>
      <c r="M11" s="286" t="str">
        <f>VLOOKUP(K11,'пр.взв.'!B7:F110,3,FALSE)</f>
        <v>15.09.1993  КМС</v>
      </c>
      <c r="N11" s="286" t="str">
        <f>VLOOKUP(K11,'пр.взв.'!B7:G110,4,FALSE)</f>
        <v>ЮФО</v>
      </c>
      <c r="O11" s="264"/>
      <c r="P11" s="265"/>
      <c r="Q11" s="266"/>
      <c r="R11" s="286"/>
    </row>
    <row r="12" spans="1:18" ht="12.75" customHeight="1">
      <c r="A12" s="280"/>
      <c r="B12" s="282"/>
      <c r="C12" s="263"/>
      <c r="D12" s="243"/>
      <c r="E12" s="243"/>
      <c r="F12" s="243"/>
      <c r="G12" s="243"/>
      <c r="H12" s="204"/>
      <c r="I12" s="195"/>
      <c r="J12" s="280"/>
      <c r="K12" s="282"/>
      <c r="L12" s="253"/>
      <c r="M12" s="243"/>
      <c r="N12" s="243"/>
      <c r="O12" s="243"/>
      <c r="P12" s="243"/>
      <c r="Q12" s="204"/>
      <c r="R12" s="195"/>
    </row>
    <row r="13" spans="1:18" ht="12.75" customHeight="1">
      <c r="A13" s="280"/>
      <c r="B13" s="289">
        <v>13</v>
      </c>
      <c r="C13" s="294">
        <f>VLOOKUP(B13,'пр.взв.'!B7:E70,2,FALSE)</f>
        <v>0</v>
      </c>
      <c r="D13" s="296">
        <f>VLOOKUP(B13,'пр.взв.'!B7:F112,3,FALSE)</f>
        <v>0</v>
      </c>
      <c r="E13" s="296">
        <f>VLOOKUP(B13,'пр.взв.'!B7:G112,4,FALSE)</f>
        <v>0</v>
      </c>
      <c r="F13" s="235"/>
      <c r="G13" s="235"/>
      <c r="H13" s="196"/>
      <c r="I13" s="196"/>
      <c r="J13" s="280"/>
      <c r="K13" s="289">
        <v>14</v>
      </c>
      <c r="L13" s="291">
        <f>VLOOKUP(K13,'пр.взв.'!B7:E70,2,FALSE)</f>
        <v>0</v>
      </c>
      <c r="M13" s="296">
        <f>VLOOKUP(K13,'пр.взв.'!B7:F112,3,FALSE)</f>
        <v>0</v>
      </c>
      <c r="N13" s="296">
        <f>VLOOKUP(K13,'пр.взв.'!B7:G112,4,FALSE)</f>
        <v>0</v>
      </c>
      <c r="O13" s="235"/>
      <c r="P13" s="235"/>
      <c r="Q13" s="196"/>
      <c r="R13" s="196"/>
    </row>
    <row r="14" spans="1:18" ht="13.5" customHeight="1" thickBot="1">
      <c r="A14" s="281"/>
      <c r="B14" s="293"/>
      <c r="C14" s="295"/>
      <c r="D14" s="297"/>
      <c r="E14" s="297"/>
      <c r="F14" s="236"/>
      <c r="G14" s="236"/>
      <c r="H14" s="164"/>
      <c r="I14" s="164"/>
      <c r="J14" s="281"/>
      <c r="K14" s="290"/>
      <c r="L14" s="292"/>
      <c r="M14" s="297"/>
      <c r="N14" s="297"/>
      <c r="O14" s="236"/>
      <c r="P14" s="236"/>
      <c r="Q14" s="164"/>
      <c r="R14" s="164"/>
    </row>
    <row r="15" spans="1:18" ht="12.75" customHeight="1">
      <c r="A15" s="279">
        <v>3</v>
      </c>
      <c r="B15" s="284">
        <v>3</v>
      </c>
      <c r="C15" s="262" t="str">
        <f>VLOOKUP(B15,'пр.взв.'!B7:E70,2,FALSE)</f>
        <v>ЛАЗУТИН Павел Алексеевич</v>
      </c>
      <c r="D15" s="242" t="str">
        <f>VLOOKUP(B15,'пр.взв.'!B7:F114,3,FALSE)</f>
        <v>05.03.1994  МС</v>
      </c>
      <c r="E15" s="242" t="str">
        <f>VLOOKUP(B15,'пр.взв.'!B7:G114,4,FALSE)</f>
        <v>ЦФО</v>
      </c>
      <c r="F15" s="244"/>
      <c r="G15" s="245"/>
      <c r="H15" s="237"/>
      <c r="I15" s="213"/>
      <c r="J15" s="279">
        <v>7</v>
      </c>
      <c r="K15" s="284">
        <v>4</v>
      </c>
      <c r="L15" s="252" t="str">
        <f>VLOOKUP(K15,'пр.взв.'!B7:E70,2,FALSE)</f>
        <v>АСКАНАКОВ Родион Рафаилович</v>
      </c>
      <c r="M15" s="242" t="str">
        <f>VLOOKUP(K15,'пр.взв.'!B7:F114,3,FALSE)</f>
        <v>22.09.1990  МС</v>
      </c>
      <c r="N15" s="242" t="str">
        <f>VLOOKUP(K15,'пр.взв.'!B7:G114,4,FALSE)</f>
        <v>СФО</v>
      </c>
      <c r="O15" s="244"/>
      <c r="P15" s="245"/>
      <c r="Q15" s="237"/>
      <c r="R15" s="213"/>
    </row>
    <row r="16" spans="1:18" ht="12.75" customHeight="1">
      <c r="A16" s="280"/>
      <c r="B16" s="282"/>
      <c r="C16" s="263"/>
      <c r="D16" s="243"/>
      <c r="E16" s="243"/>
      <c r="F16" s="243"/>
      <c r="G16" s="243"/>
      <c r="H16" s="204"/>
      <c r="I16" s="195"/>
      <c r="J16" s="280"/>
      <c r="K16" s="282"/>
      <c r="L16" s="253"/>
      <c r="M16" s="243"/>
      <c r="N16" s="243"/>
      <c r="O16" s="243"/>
      <c r="P16" s="243"/>
      <c r="Q16" s="204"/>
      <c r="R16" s="195"/>
    </row>
    <row r="17" spans="1:18" ht="12.75" customHeight="1">
      <c r="A17" s="280"/>
      <c r="B17" s="282">
        <v>11</v>
      </c>
      <c r="C17" s="240" t="str">
        <f>VLOOKUP(B17,'пр.взв.'!B7:E70,2,FALSE)</f>
        <v>ЛАМАНОВ Владимир Александрович</v>
      </c>
      <c r="D17" s="209" t="str">
        <f>VLOOKUP(B17,'пр.взв.'!B7:F116,3,FALSE)</f>
        <v>20.11.1992 КМС</v>
      </c>
      <c r="E17" s="209" t="str">
        <f>VLOOKUP(B17,'пр.взв.'!B7:G116,4,FALSE)</f>
        <v>ПФО</v>
      </c>
      <c r="F17" s="235"/>
      <c r="G17" s="235"/>
      <c r="H17" s="196"/>
      <c r="I17" s="196"/>
      <c r="J17" s="280"/>
      <c r="K17" s="282">
        <v>12</v>
      </c>
      <c r="L17" s="254" t="e">
        <f>VLOOKUP(K17,'пр.взв.'!B7:E70,2,FALSE)</f>
        <v>#N/A</v>
      </c>
      <c r="M17" s="209" t="e">
        <f>VLOOKUP(K17,'пр.взв.'!B7:F116,3,FALSE)</f>
        <v>#N/A</v>
      </c>
      <c r="N17" s="209" t="e">
        <f>VLOOKUP(K17,'пр.взв.'!B7:G116,4,FALSE)</f>
        <v>#N/A</v>
      </c>
      <c r="O17" s="235"/>
      <c r="P17" s="235"/>
      <c r="Q17" s="196"/>
      <c r="R17" s="196"/>
    </row>
    <row r="18" spans="1:18" ht="13.5" customHeight="1" thickBot="1">
      <c r="A18" s="281"/>
      <c r="B18" s="283"/>
      <c r="C18" s="241"/>
      <c r="D18" s="234"/>
      <c r="E18" s="234"/>
      <c r="F18" s="236"/>
      <c r="G18" s="236"/>
      <c r="H18" s="164"/>
      <c r="I18" s="164"/>
      <c r="J18" s="281"/>
      <c r="K18" s="283"/>
      <c r="L18" s="255"/>
      <c r="M18" s="234"/>
      <c r="N18" s="234"/>
      <c r="O18" s="236"/>
      <c r="P18" s="236"/>
      <c r="Q18" s="164"/>
      <c r="R18" s="164"/>
    </row>
    <row r="19" spans="1:18" ht="12.75" customHeight="1">
      <c r="A19" s="279">
        <v>4</v>
      </c>
      <c r="B19" s="284">
        <v>7</v>
      </c>
      <c r="C19" s="285" t="str">
        <f>VLOOKUP(B19,'пр.взв.'!B7:E70,2,FALSE)</f>
        <v>КАЗАНИН Игорь Владимирович</v>
      </c>
      <c r="D19" s="242" t="str">
        <f>VLOOKUP(B19,'пр.взв.'!B7:F118,3,FALSE)</f>
        <v>11.03.1992  МС </v>
      </c>
      <c r="E19" s="242" t="str">
        <f>VLOOKUP(B19,'пр.взв.'!B7:G118,4,FALSE)</f>
        <v>СФО</v>
      </c>
      <c r="F19" s="243"/>
      <c r="G19" s="299"/>
      <c r="H19" s="204"/>
      <c r="I19" s="209"/>
      <c r="J19" s="279">
        <v>8</v>
      </c>
      <c r="K19" s="287">
        <v>8</v>
      </c>
      <c r="L19" s="288" t="str">
        <f>VLOOKUP(K19,'пр.взв.'!B7:E70,2,FALSE)</f>
        <v>ПАНКРАТОВ Семен Вениаминович</v>
      </c>
      <c r="M19" s="242" t="str">
        <f>VLOOKUP(K19,'пр.взв.'!B7:F118,3,FALSE)</f>
        <v>15.02.1996 КМС</v>
      </c>
      <c r="N19" s="242" t="str">
        <f>VLOOKUP(K19,'пр.взв.'!B7:G118,4,FALSE)</f>
        <v>ПФО</v>
      </c>
      <c r="O19" s="243"/>
      <c r="P19" s="299"/>
      <c r="Q19" s="204"/>
      <c r="R19" s="209"/>
    </row>
    <row r="20" spans="1:18" ht="12.75" customHeight="1">
      <c r="A20" s="280"/>
      <c r="B20" s="282"/>
      <c r="C20" s="263"/>
      <c r="D20" s="243"/>
      <c r="E20" s="243"/>
      <c r="F20" s="243"/>
      <c r="G20" s="243"/>
      <c r="H20" s="204"/>
      <c r="I20" s="195"/>
      <c r="J20" s="280"/>
      <c r="K20" s="282"/>
      <c r="L20" s="253"/>
      <c r="M20" s="243"/>
      <c r="N20" s="243"/>
      <c r="O20" s="243"/>
      <c r="P20" s="243"/>
      <c r="Q20" s="204"/>
      <c r="R20" s="195"/>
    </row>
    <row r="21" spans="1:18" ht="12.75" customHeight="1">
      <c r="A21" s="280"/>
      <c r="B21" s="289">
        <v>15</v>
      </c>
      <c r="C21" s="294">
        <f>VLOOKUP(B21,'пр.взв.'!B7:E70,2,FALSE)</f>
        <v>0</v>
      </c>
      <c r="D21" s="296">
        <f>VLOOKUP(B21,'пр.взв.'!B7:F120,3,FALSE)</f>
        <v>0</v>
      </c>
      <c r="E21" s="296">
        <f>VLOOKUP(B21,'пр.взв.'!B7:G120,4,FALSE)</f>
        <v>0</v>
      </c>
      <c r="F21" s="235"/>
      <c r="G21" s="235"/>
      <c r="H21" s="196"/>
      <c r="I21" s="196"/>
      <c r="J21" s="280"/>
      <c r="K21" s="282">
        <v>16</v>
      </c>
      <c r="L21" s="254">
        <f>VLOOKUP(K21,'пр.взв.'!B7:E70,2,FALSE)</f>
        <v>0</v>
      </c>
      <c r="M21" s="209">
        <f>VLOOKUP(K21,'пр.взв.'!B7:F120,3,FALSE)</f>
        <v>0</v>
      </c>
      <c r="N21" s="209">
        <f>VLOOKUP(K21,'пр.взв.'!B7:G120,4,FALSE)</f>
        <v>0</v>
      </c>
      <c r="O21" s="235"/>
      <c r="P21" s="235"/>
      <c r="Q21" s="196"/>
      <c r="R21" s="196"/>
    </row>
    <row r="22" spans="1:18" ht="12.75" customHeight="1">
      <c r="A22" s="298"/>
      <c r="B22" s="289"/>
      <c r="C22" s="300"/>
      <c r="D22" s="301"/>
      <c r="E22" s="301"/>
      <c r="F22" s="244"/>
      <c r="G22" s="244"/>
      <c r="H22" s="213"/>
      <c r="I22" s="213"/>
      <c r="J22" s="298"/>
      <c r="K22" s="282"/>
      <c r="L22" s="253"/>
      <c r="M22" s="243"/>
      <c r="N22" s="243"/>
      <c r="O22" s="244"/>
      <c r="P22" s="244"/>
      <c r="Q22" s="213"/>
      <c r="R22" s="213"/>
    </row>
    <row r="24" spans="2:18" ht="16.5" thickBot="1">
      <c r="B24" s="106" t="s">
        <v>36</v>
      </c>
      <c r="C24" s="108" t="s">
        <v>108</v>
      </c>
      <c r="D24" s="107" t="s">
        <v>40</v>
      </c>
      <c r="E24" s="108"/>
      <c r="F24" s="106" t="s">
        <v>109</v>
      </c>
      <c r="G24" s="108"/>
      <c r="H24" s="108"/>
      <c r="I24" s="108"/>
      <c r="J24" s="108"/>
      <c r="K24" s="106" t="s">
        <v>1</v>
      </c>
      <c r="L24" s="108" t="s">
        <v>108</v>
      </c>
      <c r="M24" s="107" t="s">
        <v>40</v>
      </c>
      <c r="N24" s="108"/>
      <c r="O24" s="106">
        <f>K2</f>
        <v>0</v>
      </c>
      <c r="P24" s="108"/>
      <c r="Q24" s="108"/>
      <c r="R24" s="108"/>
    </row>
    <row r="25" spans="1:18" ht="12.75" customHeight="1">
      <c r="A25" s="271" t="s">
        <v>42</v>
      </c>
      <c r="B25" s="275" t="s">
        <v>4</v>
      </c>
      <c r="C25" s="267" t="s">
        <v>5</v>
      </c>
      <c r="D25" s="267" t="s">
        <v>14</v>
      </c>
      <c r="E25" s="267" t="s">
        <v>15</v>
      </c>
      <c r="F25" s="267" t="s">
        <v>16</v>
      </c>
      <c r="G25" s="269" t="s">
        <v>43</v>
      </c>
      <c r="H25" s="256" t="s">
        <v>44</v>
      </c>
      <c r="I25" s="258" t="s">
        <v>18</v>
      </c>
      <c r="J25" s="271" t="s">
        <v>42</v>
      </c>
      <c r="K25" s="275" t="s">
        <v>4</v>
      </c>
      <c r="L25" s="267" t="s">
        <v>5</v>
      </c>
      <c r="M25" s="267" t="s">
        <v>14</v>
      </c>
      <c r="N25" s="267" t="s">
        <v>15</v>
      </c>
      <c r="O25" s="267" t="s">
        <v>16</v>
      </c>
      <c r="P25" s="269" t="s">
        <v>43</v>
      </c>
      <c r="Q25" s="256" t="s">
        <v>44</v>
      </c>
      <c r="R25" s="258" t="s">
        <v>18</v>
      </c>
    </row>
    <row r="26" spans="1:18" ht="20.25" customHeight="1" thickBot="1">
      <c r="A26" s="272"/>
      <c r="B26" s="276" t="s">
        <v>37</v>
      </c>
      <c r="C26" s="268"/>
      <c r="D26" s="268"/>
      <c r="E26" s="268"/>
      <c r="F26" s="268"/>
      <c r="G26" s="270"/>
      <c r="H26" s="257"/>
      <c r="I26" s="259" t="s">
        <v>38</v>
      </c>
      <c r="J26" s="272"/>
      <c r="K26" s="276" t="s">
        <v>37</v>
      </c>
      <c r="L26" s="268"/>
      <c r="M26" s="268"/>
      <c r="N26" s="268"/>
      <c r="O26" s="268"/>
      <c r="P26" s="270"/>
      <c r="Q26" s="257"/>
      <c r="R26" s="259" t="s">
        <v>38</v>
      </c>
    </row>
    <row r="27" spans="1:18" ht="12.75">
      <c r="A27" s="279">
        <v>1</v>
      </c>
      <c r="B27" s="302">
        <f>'пр.хода'!E8</f>
        <v>1</v>
      </c>
      <c r="C27" s="262" t="str">
        <f>VLOOKUP(B27,'пр.взв.'!B1:E82,2,FALSE)</f>
        <v>АБДУРАШЕДОВ Иса Рамзанович</v>
      </c>
      <c r="D27" s="242" t="str">
        <f>VLOOKUP(B27,'пр.взв.'!B1:F126,3,FALSE)</f>
        <v>13.101991  КМС</v>
      </c>
      <c r="E27" s="242" t="str">
        <f>VLOOKUP(B27,'пр.взв.'!B1:G126,4,FALSE)</f>
        <v>ПФО</v>
      </c>
      <c r="F27" s="264"/>
      <c r="G27" s="265"/>
      <c r="H27" s="266"/>
      <c r="I27" s="246"/>
      <c r="J27" s="247">
        <v>5</v>
      </c>
      <c r="K27" s="302">
        <f>'пр.хода'!Q8</f>
        <v>2</v>
      </c>
      <c r="L27" s="252" t="str">
        <f>VLOOKUP(K27,'пр.взв.'!B1:E82,2,FALSE)</f>
        <v>МИЛОВИДОВ Алексей Павлович</v>
      </c>
      <c r="M27" s="242" t="str">
        <f>VLOOKUP(K27,'пр.взв.'!B1:F126,3,FALSE)</f>
        <v>07.01.1992  МС</v>
      </c>
      <c r="N27" s="242" t="str">
        <f>VLOOKUP(K27,'пр.взв.'!B1:G126,4,FALSE)</f>
        <v>ЦФО</v>
      </c>
      <c r="O27" s="264"/>
      <c r="P27" s="265"/>
      <c r="Q27" s="266"/>
      <c r="R27" s="246"/>
    </row>
    <row r="28" spans="1:18" ht="12.75">
      <c r="A28" s="280"/>
      <c r="B28" s="282"/>
      <c r="C28" s="263"/>
      <c r="D28" s="243"/>
      <c r="E28" s="243"/>
      <c r="F28" s="243"/>
      <c r="G28" s="243"/>
      <c r="H28" s="204"/>
      <c r="I28" s="195"/>
      <c r="J28" s="248"/>
      <c r="K28" s="282"/>
      <c r="L28" s="253"/>
      <c r="M28" s="243"/>
      <c r="N28" s="243"/>
      <c r="O28" s="243"/>
      <c r="P28" s="243"/>
      <c r="Q28" s="204"/>
      <c r="R28" s="195"/>
    </row>
    <row r="29" spans="1:18" ht="12.75">
      <c r="A29" s="280"/>
      <c r="B29" s="303">
        <f>'пр.хода'!E12</f>
        <v>5</v>
      </c>
      <c r="C29" s="240" t="str">
        <f>VLOOKUP(B29,'пр.взв.'!B1:E82,2,FALSE)</f>
        <v>КЕЙТУКОВ Кемран Арсеньевич</v>
      </c>
      <c r="D29" s="209" t="str">
        <f>VLOOKUP(B29,'пр.взв.'!B1:F128,3,FALSE)</f>
        <v>19.11.1994  КМС</v>
      </c>
      <c r="E29" s="209" t="str">
        <f>VLOOKUP(B29,'пр.взв.'!B1:G128,4,FALSE)</f>
        <v>ЮФО</v>
      </c>
      <c r="F29" s="235"/>
      <c r="G29" s="235"/>
      <c r="H29" s="196"/>
      <c r="I29" s="196"/>
      <c r="J29" s="248"/>
      <c r="K29" s="303">
        <f>'пр.хода'!Q12</f>
        <v>6</v>
      </c>
      <c r="L29" s="254" t="str">
        <f>VLOOKUP(K29,'пр.взв.'!B1:E82,2,FALSE)</f>
        <v>АКОПЯН Марлен Эмильевич</v>
      </c>
      <c r="M29" s="209" t="str">
        <f>VLOOKUP(K29,'пр.взв.'!B1:F128,3,FALSE)</f>
        <v>15.09.1993  КМС</v>
      </c>
      <c r="N29" s="209" t="str">
        <f>VLOOKUP(K29,'пр.взв.'!B1:G128,4,FALSE)</f>
        <v>ЮФО</v>
      </c>
      <c r="O29" s="235"/>
      <c r="P29" s="235"/>
      <c r="Q29" s="196"/>
      <c r="R29" s="196"/>
    </row>
    <row r="30" spans="1:18" ht="13.5" thickBot="1">
      <c r="A30" s="281"/>
      <c r="B30" s="283"/>
      <c r="C30" s="241"/>
      <c r="D30" s="234"/>
      <c r="E30" s="234"/>
      <c r="F30" s="236"/>
      <c r="G30" s="236"/>
      <c r="H30" s="164"/>
      <c r="I30" s="164"/>
      <c r="J30" s="249"/>
      <c r="K30" s="283"/>
      <c r="L30" s="255"/>
      <c r="M30" s="234"/>
      <c r="N30" s="234"/>
      <c r="O30" s="236"/>
      <c r="P30" s="236"/>
      <c r="Q30" s="164"/>
      <c r="R30" s="164"/>
    </row>
    <row r="31" spans="1:18" ht="12.75">
      <c r="A31" s="279">
        <v>2</v>
      </c>
      <c r="B31" s="302">
        <f>'пр.хода'!E16</f>
        <v>11</v>
      </c>
      <c r="C31" s="285" t="str">
        <f>VLOOKUP(B31,'пр.взв.'!B1:E82,2,FALSE)</f>
        <v>ЛАМАНОВ Владимир Александрович</v>
      </c>
      <c r="D31" s="242" t="str">
        <f>VLOOKUP(B31,'пр.взв.'!B1:F130,3,FALSE)</f>
        <v>20.11.1992 КМС</v>
      </c>
      <c r="E31" s="242" t="str">
        <f>VLOOKUP(B31,'пр.взв.'!B1:G130,4,FALSE)</f>
        <v>ПФО</v>
      </c>
      <c r="F31" s="264"/>
      <c r="G31" s="265"/>
      <c r="H31" s="266"/>
      <c r="I31" s="286"/>
      <c r="J31" s="247">
        <v>6</v>
      </c>
      <c r="K31" s="302">
        <f>'пр.хода'!Q16</f>
        <v>4</v>
      </c>
      <c r="L31" s="288" t="str">
        <f>VLOOKUP(K31,'пр.взв.'!B1:E82,2,FALSE)</f>
        <v>АСКАНАКОВ Родион Рафаилович</v>
      </c>
      <c r="M31" s="242" t="str">
        <f>VLOOKUP(K31,'пр.взв.'!B1:F130,3,FALSE)</f>
        <v>22.09.1990  МС</v>
      </c>
      <c r="N31" s="242" t="str">
        <f>VLOOKUP(K31,'пр.взв.'!B1:G130,4,FALSE)</f>
        <v>СФО</v>
      </c>
      <c r="O31" s="264"/>
      <c r="P31" s="265"/>
      <c r="Q31" s="266"/>
      <c r="R31" s="286"/>
    </row>
    <row r="32" spans="1:18" ht="12.75">
      <c r="A32" s="280"/>
      <c r="B32" s="282"/>
      <c r="C32" s="263"/>
      <c r="D32" s="243"/>
      <c r="E32" s="243"/>
      <c r="F32" s="243"/>
      <c r="G32" s="243"/>
      <c r="H32" s="204"/>
      <c r="I32" s="195"/>
      <c r="J32" s="248"/>
      <c r="K32" s="282"/>
      <c r="L32" s="253"/>
      <c r="M32" s="243"/>
      <c r="N32" s="243"/>
      <c r="O32" s="243"/>
      <c r="P32" s="243"/>
      <c r="Q32" s="204"/>
      <c r="R32" s="195"/>
    </row>
    <row r="33" spans="1:18" ht="12.75">
      <c r="A33" s="280"/>
      <c r="B33" s="303">
        <f>'пр.хода'!E20</f>
        <v>7</v>
      </c>
      <c r="C33" s="240" t="str">
        <f>VLOOKUP(B33,'пр.взв.'!B1:E82,2,FALSE)</f>
        <v>КАЗАНИН Игорь Владимирович</v>
      </c>
      <c r="D33" s="209" t="str">
        <f>VLOOKUP(B33,'пр.взв.'!B1:F132,3,FALSE)</f>
        <v>11.03.1992  МС </v>
      </c>
      <c r="E33" s="209" t="str">
        <f>VLOOKUP(B33,'пр.взв.'!B1:G132,4,FALSE)</f>
        <v>СФО</v>
      </c>
      <c r="F33" s="235"/>
      <c r="G33" s="235"/>
      <c r="H33" s="196"/>
      <c r="I33" s="196"/>
      <c r="J33" s="248"/>
      <c r="K33" s="303">
        <f>'пр.хода'!Q20</f>
        <v>8</v>
      </c>
      <c r="L33" s="254" t="str">
        <f>VLOOKUP(K33,'пр.взв.'!B1:E82,2,FALSE)</f>
        <v>ПАНКРАТОВ Семен Вениаминович</v>
      </c>
      <c r="M33" s="209" t="str">
        <f>VLOOKUP(K33,'пр.взв.'!B1:F132,3,FALSE)</f>
        <v>15.02.1996 КМС</v>
      </c>
      <c r="N33" s="209" t="str">
        <f>VLOOKUP(K33,'пр.взв.'!B1:G132,4,FALSE)</f>
        <v>ПФО</v>
      </c>
      <c r="O33" s="235"/>
      <c r="P33" s="235"/>
      <c r="Q33" s="196"/>
      <c r="R33" s="196"/>
    </row>
    <row r="34" spans="1:18" ht="12.75">
      <c r="A34" s="298"/>
      <c r="B34" s="282"/>
      <c r="C34" s="263"/>
      <c r="D34" s="243"/>
      <c r="E34" s="243"/>
      <c r="F34" s="244"/>
      <c r="G34" s="244"/>
      <c r="H34" s="213"/>
      <c r="I34" s="213"/>
      <c r="J34" s="260"/>
      <c r="K34" s="282"/>
      <c r="L34" s="253"/>
      <c r="M34" s="243"/>
      <c r="N34" s="243"/>
      <c r="O34" s="244"/>
      <c r="P34" s="244"/>
      <c r="Q34" s="213"/>
      <c r="R34" s="213"/>
    </row>
    <row r="36" spans="2:18" ht="16.5" thickBot="1">
      <c r="B36" s="106" t="s">
        <v>36</v>
      </c>
      <c r="C36" s="110" t="s">
        <v>45</v>
      </c>
      <c r="D36" s="110"/>
      <c r="E36" s="110"/>
      <c r="F36" s="113" t="str">
        <f>'пр.взв.'!D4</f>
        <v>в.к.52кг.</v>
      </c>
      <c r="G36" s="110"/>
      <c r="H36" s="110"/>
      <c r="I36" s="110"/>
      <c r="J36" s="109"/>
      <c r="K36" s="106" t="s">
        <v>1</v>
      </c>
      <c r="L36" s="110" t="s">
        <v>45</v>
      </c>
      <c r="M36" s="110"/>
      <c r="N36" s="110"/>
      <c r="O36" s="106" t="str">
        <f>'пр.взв.'!D4</f>
        <v>в.к.52кг.</v>
      </c>
      <c r="P36" s="110"/>
      <c r="Q36" s="110"/>
      <c r="R36" s="110"/>
    </row>
    <row r="37" spans="1:18" ht="12.75" customHeight="1">
      <c r="A37" s="271" t="s">
        <v>42</v>
      </c>
      <c r="B37" s="275" t="s">
        <v>4</v>
      </c>
      <c r="C37" s="267" t="s">
        <v>5</v>
      </c>
      <c r="D37" s="267" t="s">
        <v>14</v>
      </c>
      <c r="E37" s="267" t="s">
        <v>15</v>
      </c>
      <c r="F37" s="267" t="s">
        <v>16</v>
      </c>
      <c r="G37" s="269" t="s">
        <v>43</v>
      </c>
      <c r="H37" s="256" t="s">
        <v>44</v>
      </c>
      <c r="I37" s="258" t="s">
        <v>18</v>
      </c>
      <c r="J37" s="271" t="s">
        <v>42</v>
      </c>
      <c r="K37" s="275" t="s">
        <v>4</v>
      </c>
      <c r="L37" s="267" t="s">
        <v>5</v>
      </c>
      <c r="M37" s="267" t="s">
        <v>14</v>
      </c>
      <c r="N37" s="267" t="s">
        <v>15</v>
      </c>
      <c r="O37" s="267" t="s">
        <v>16</v>
      </c>
      <c r="P37" s="269" t="s">
        <v>43</v>
      </c>
      <c r="Q37" s="256" t="s">
        <v>44</v>
      </c>
      <c r="R37" s="258" t="s">
        <v>18</v>
      </c>
    </row>
    <row r="38" spans="1:18" ht="21.75" customHeight="1" thickBot="1">
      <c r="A38" s="272"/>
      <c r="B38" s="276" t="s">
        <v>37</v>
      </c>
      <c r="C38" s="268"/>
      <c r="D38" s="268"/>
      <c r="E38" s="268"/>
      <c r="F38" s="268"/>
      <c r="G38" s="270"/>
      <c r="H38" s="257"/>
      <c r="I38" s="259" t="s">
        <v>38</v>
      </c>
      <c r="J38" s="272"/>
      <c r="K38" s="276" t="s">
        <v>37</v>
      </c>
      <c r="L38" s="268"/>
      <c r="M38" s="268"/>
      <c r="N38" s="268"/>
      <c r="O38" s="268"/>
      <c r="P38" s="270"/>
      <c r="Q38" s="257"/>
      <c r="R38" s="259" t="s">
        <v>38</v>
      </c>
    </row>
    <row r="39" spans="1:18" ht="12.75">
      <c r="A39" s="304">
        <v>1</v>
      </c>
      <c r="B39" s="261">
        <f>'пр.хода'!G10</f>
        <v>1</v>
      </c>
      <c r="C39" s="285" t="str">
        <f>VLOOKUP(B39,'пр.взв.'!B2:E90,2,FALSE)</f>
        <v>АБДУРАШЕДОВ Иса Рамзанович</v>
      </c>
      <c r="D39" s="242" t="str">
        <f>VLOOKUP(B39,'пр.взв.'!B2:F138,3,FALSE)</f>
        <v>13.101991  КМС</v>
      </c>
      <c r="E39" s="242" t="str">
        <f>VLOOKUP(B39,'пр.взв.'!B2:G138,4,FALSE)</f>
        <v>ПФО</v>
      </c>
      <c r="F39" s="244"/>
      <c r="G39" s="245"/>
      <c r="H39" s="237"/>
      <c r="I39" s="213"/>
      <c r="J39" s="304">
        <v>2</v>
      </c>
      <c r="K39" s="261">
        <f>'пр.хода'!O10</f>
        <v>2</v>
      </c>
      <c r="L39" s="288" t="str">
        <f>VLOOKUP(K39,'пр.взв.'!B2:E90,2,FALSE)</f>
        <v>МИЛОВИДОВ Алексей Павлович</v>
      </c>
      <c r="M39" s="242" t="str">
        <f>VLOOKUP(K39,'пр.взв.'!B2:F138,3,FALSE)</f>
        <v>07.01.1992  МС</v>
      </c>
      <c r="N39" s="242" t="str">
        <f>VLOOKUP(K39,'пр.взв.'!B2:G138,4,FALSE)</f>
        <v>ЦФО</v>
      </c>
      <c r="O39" s="244"/>
      <c r="P39" s="245"/>
      <c r="Q39" s="237"/>
      <c r="R39" s="213"/>
    </row>
    <row r="40" spans="1:18" ht="12.75">
      <c r="A40" s="305"/>
      <c r="B40" s="307"/>
      <c r="C40" s="263"/>
      <c r="D40" s="243"/>
      <c r="E40" s="243"/>
      <c r="F40" s="243"/>
      <c r="G40" s="243"/>
      <c r="H40" s="204"/>
      <c r="I40" s="195"/>
      <c r="J40" s="305"/>
      <c r="K40" s="307"/>
      <c r="L40" s="253"/>
      <c r="M40" s="243"/>
      <c r="N40" s="243"/>
      <c r="O40" s="243"/>
      <c r="P40" s="243"/>
      <c r="Q40" s="204"/>
      <c r="R40" s="195"/>
    </row>
    <row r="41" spans="1:18" ht="12.75">
      <c r="A41" s="305"/>
      <c r="B41" s="238">
        <f>'пр.хода'!G18</f>
        <v>7</v>
      </c>
      <c r="C41" s="240" t="str">
        <f>VLOOKUP(B41,'пр.взв.'!B2:E90,2,FALSE)</f>
        <v>КАЗАНИН Игорь Владимирович</v>
      </c>
      <c r="D41" s="209" t="str">
        <f>VLOOKUP(B41,'пр.взв.'!B2:F140,3,FALSE)</f>
        <v>11.03.1992  МС </v>
      </c>
      <c r="E41" s="209" t="str">
        <f>VLOOKUP(B41,'пр.взв.'!B2:G140,4,FALSE)</f>
        <v>СФО</v>
      </c>
      <c r="F41" s="235"/>
      <c r="G41" s="235"/>
      <c r="H41" s="196"/>
      <c r="I41" s="196"/>
      <c r="J41" s="305"/>
      <c r="K41" s="238">
        <f>'пр.хода'!O18</f>
        <v>4</v>
      </c>
      <c r="L41" s="254" t="str">
        <f>VLOOKUP(K41,'пр.взв.'!B2:E90,2,FALSE)</f>
        <v>АСКАНАКОВ Родион Рафаилович</v>
      </c>
      <c r="M41" s="209" t="str">
        <f>VLOOKUP(K41,'пр.взв.'!B2:F140,3,FALSE)</f>
        <v>22.09.1990  МС</v>
      </c>
      <c r="N41" s="209" t="str">
        <f>VLOOKUP(K41,'пр.взв.'!B2:G140,4,FALSE)</f>
        <v>СФО</v>
      </c>
      <c r="O41" s="235"/>
      <c r="P41" s="235"/>
      <c r="Q41" s="196"/>
      <c r="R41" s="196"/>
    </row>
    <row r="42" spans="1:18" ht="12.75">
      <c r="A42" s="306"/>
      <c r="B42" s="308"/>
      <c r="C42" s="263"/>
      <c r="D42" s="243"/>
      <c r="E42" s="243"/>
      <c r="F42" s="244"/>
      <c r="G42" s="244"/>
      <c r="H42" s="213"/>
      <c r="I42" s="213"/>
      <c r="J42" s="306"/>
      <c r="K42" s="308"/>
      <c r="L42" s="253"/>
      <c r="M42" s="243"/>
      <c r="N42" s="243"/>
      <c r="O42" s="244"/>
      <c r="P42" s="244"/>
      <c r="Q42" s="213"/>
      <c r="R42" s="213"/>
    </row>
    <row r="44" spans="1:18" ht="15">
      <c r="A44" s="309" t="s">
        <v>46</v>
      </c>
      <c r="B44" s="309"/>
      <c r="C44" s="309"/>
      <c r="D44" s="309"/>
      <c r="E44" s="309"/>
      <c r="F44" s="309"/>
      <c r="G44" s="309"/>
      <c r="H44" s="309"/>
      <c r="I44" s="309"/>
      <c r="J44" s="309" t="s">
        <v>47</v>
      </c>
      <c r="K44" s="309"/>
      <c r="L44" s="309"/>
      <c r="M44" s="309"/>
      <c r="N44" s="309"/>
      <c r="O44" s="309"/>
      <c r="P44" s="309"/>
      <c r="Q44" s="309"/>
      <c r="R44" s="309"/>
    </row>
    <row r="45" spans="2:18" ht="16.5" thickBot="1">
      <c r="B45" s="106" t="s">
        <v>36</v>
      </c>
      <c r="C45" s="111"/>
      <c r="D45" s="111"/>
      <c r="E45" s="111"/>
      <c r="F45" s="114" t="str">
        <f>F36</f>
        <v>в.к.52кг.</v>
      </c>
      <c r="G45" s="111"/>
      <c r="H45" s="111"/>
      <c r="I45" s="111"/>
      <c r="J45" s="71"/>
      <c r="K45" s="112" t="s">
        <v>1</v>
      </c>
      <c r="L45" s="111"/>
      <c r="M45" s="111"/>
      <c r="N45" s="111"/>
      <c r="O45" s="114" t="str">
        <f>O36</f>
        <v>в.к.52кг.</v>
      </c>
      <c r="P45" s="109"/>
      <c r="Q45" s="109"/>
      <c r="R45" s="109"/>
    </row>
    <row r="46" spans="1:18" ht="12.75" customHeight="1">
      <c r="A46" s="271" t="s">
        <v>42</v>
      </c>
      <c r="B46" s="275" t="s">
        <v>4</v>
      </c>
      <c r="C46" s="267" t="s">
        <v>5</v>
      </c>
      <c r="D46" s="267" t="s">
        <v>14</v>
      </c>
      <c r="E46" s="267" t="s">
        <v>15</v>
      </c>
      <c r="F46" s="267" t="s">
        <v>16</v>
      </c>
      <c r="G46" s="269" t="s">
        <v>43</v>
      </c>
      <c r="H46" s="256" t="s">
        <v>44</v>
      </c>
      <c r="I46" s="258" t="s">
        <v>18</v>
      </c>
      <c r="J46" s="271" t="s">
        <v>42</v>
      </c>
      <c r="K46" s="275" t="s">
        <v>4</v>
      </c>
      <c r="L46" s="267" t="s">
        <v>5</v>
      </c>
      <c r="M46" s="267" t="s">
        <v>14</v>
      </c>
      <c r="N46" s="267" t="s">
        <v>15</v>
      </c>
      <c r="O46" s="267" t="s">
        <v>16</v>
      </c>
      <c r="P46" s="269" t="s">
        <v>43</v>
      </c>
      <c r="Q46" s="256" t="s">
        <v>44</v>
      </c>
      <c r="R46" s="258" t="s">
        <v>18</v>
      </c>
    </row>
    <row r="47" spans="1:18" ht="22.5" customHeight="1" thickBot="1">
      <c r="A47" s="272"/>
      <c r="B47" s="276" t="s">
        <v>37</v>
      </c>
      <c r="C47" s="268"/>
      <c r="D47" s="268"/>
      <c r="E47" s="268"/>
      <c r="F47" s="268"/>
      <c r="G47" s="270"/>
      <c r="H47" s="257"/>
      <c r="I47" s="259" t="s">
        <v>38</v>
      </c>
      <c r="J47" s="272"/>
      <c r="K47" s="276" t="s">
        <v>37</v>
      </c>
      <c r="L47" s="268"/>
      <c r="M47" s="268"/>
      <c r="N47" s="268"/>
      <c r="O47" s="268"/>
      <c r="P47" s="270"/>
      <c r="Q47" s="257"/>
      <c r="R47" s="259" t="s">
        <v>38</v>
      </c>
    </row>
    <row r="48" spans="1:18" ht="12.75">
      <c r="A48" s="247">
        <v>1</v>
      </c>
      <c r="B48" s="310">
        <v>5</v>
      </c>
      <c r="C48" s="262" t="str">
        <f>VLOOKUP(B48,'пр.взв.'!B4:E103,2,FALSE)</f>
        <v>КЕЙТУКОВ Кемран Арсеньевич</v>
      </c>
      <c r="D48" s="242" t="str">
        <f>VLOOKUP(B48,'пр.взв.'!B4:F147,3,FALSE)</f>
        <v>19.11.1994  КМС</v>
      </c>
      <c r="E48" s="242" t="str">
        <f>VLOOKUP(B48,'пр.взв.'!B4:G147,4,FALSE)</f>
        <v>ЮФО</v>
      </c>
      <c r="F48" s="264"/>
      <c r="G48" s="265"/>
      <c r="H48" s="266"/>
      <c r="I48" s="246"/>
      <c r="J48" s="247">
        <v>3</v>
      </c>
      <c r="K48" s="313">
        <f>'пр.хода'!I25</f>
        <v>10</v>
      </c>
      <c r="L48" s="252" t="str">
        <f>VLOOKUP(K48,'пр.взв.'!B4:E103,2,FALSE)</f>
        <v>КАЗАКОВ Кантемир Асланович</v>
      </c>
      <c r="M48" s="242" t="str">
        <f>VLOOKUP(K48,'пр.взв.'!B4:F147,3,FALSE)</f>
        <v>09.03.1994  КМС</v>
      </c>
      <c r="N48" s="242" t="str">
        <f>VLOOKUP(K48,'пр.взв.'!B4:G147,4,FALSE)</f>
        <v>МОС</v>
      </c>
      <c r="O48" s="244"/>
      <c r="P48" s="245"/>
      <c r="Q48" s="237"/>
      <c r="R48" s="213"/>
    </row>
    <row r="49" spans="1:18" ht="12.75">
      <c r="A49" s="248"/>
      <c r="B49" s="307"/>
      <c r="C49" s="263"/>
      <c r="D49" s="243"/>
      <c r="E49" s="243"/>
      <c r="F49" s="243"/>
      <c r="G49" s="243"/>
      <c r="H49" s="204"/>
      <c r="I49" s="195"/>
      <c r="J49" s="248"/>
      <c r="K49" s="307"/>
      <c r="L49" s="253"/>
      <c r="M49" s="243"/>
      <c r="N49" s="243"/>
      <c r="O49" s="243"/>
      <c r="P49" s="243"/>
      <c r="Q49" s="204"/>
      <c r="R49" s="195"/>
    </row>
    <row r="50" spans="1:18" ht="12.75">
      <c r="A50" s="248"/>
      <c r="B50" s="311">
        <v>11</v>
      </c>
      <c r="C50" s="240" t="str">
        <f>VLOOKUP(B50,'пр.взв.'!B4:E103,2,FALSE)</f>
        <v>ЛАМАНОВ Владимир Александрович</v>
      </c>
      <c r="D50" s="209" t="str">
        <f>VLOOKUP(B50,'пр.взв.'!B4:F149,3,FALSE)</f>
        <v>20.11.1992 КМС</v>
      </c>
      <c r="E50" s="209" t="str">
        <f>VLOOKUP(B50,'пр.взв.'!B4:G149,4,FALSE)</f>
        <v>ПФО</v>
      </c>
      <c r="F50" s="235"/>
      <c r="G50" s="235"/>
      <c r="H50" s="196"/>
      <c r="I50" s="196"/>
      <c r="J50" s="248"/>
      <c r="K50" s="311">
        <v>8</v>
      </c>
      <c r="L50" s="254" t="str">
        <f>VLOOKUP(K50,'пр.взв.'!B4:E103,2,FALSE)</f>
        <v>ПАНКРАТОВ Семен Вениаминович</v>
      </c>
      <c r="M50" s="209" t="str">
        <f>VLOOKUP(K50,'пр.взв.'!B4:F149,3,FALSE)</f>
        <v>15.02.1996 КМС</v>
      </c>
      <c r="N50" s="209" t="str">
        <f>VLOOKUP(K50,'пр.взв.'!B4:G149,4,FALSE)</f>
        <v>ПФО</v>
      </c>
      <c r="O50" s="235"/>
      <c r="P50" s="235"/>
      <c r="Q50" s="196"/>
      <c r="R50" s="196"/>
    </row>
    <row r="51" spans="1:18" ht="13.5" thickBot="1">
      <c r="A51" s="260"/>
      <c r="B51" s="312"/>
      <c r="C51" s="241"/>
      <c r="D51" s="234"/>
      <c r="E51" s="234"/>
      <c r="F51" s="236"/>
      <c r="G51" s="236"/>
      <c r="H51" s="164"/>
      <c r="I51" s="164"/>
      <c r="J51" s="249"/>
      <c r="K51" s="312"/>
      <c r="L51" s="255"/>
      <c r="M51" s="234"/>
      <c r="N51" s="234"/>
      <c r="O51" s="236"/>
      <c r="P51" s="236"/>
      <c r="Q51" s="164"/>
      <c r="R51" s="164"/>
    </row>
    <row r="52" spans="1:18" ht="12.75">
      <c r="A52" s="247">
        <v>2</v>
      </c>
      <c r="B52" s="310">
        <f>'пр.хода'!A3</f>
        <v>0</v>
      </c>
      <c r="C52" s="285" t="e">
        <f>VLOOKUP(B52,'пр.взв.'!B4:E103,2,FALSE)</f>
        <v>#N/A</v>
      </c>
      <c r="D52" s="242" t="e">
        <f>VLOOKUP(B52,'пр.взв.'!B4:F151,3,FALSE)</f>
        <v>#N/A</v>
      </c>
      <c r="E52" s="242" t="e">
        <f>VLOOKUP(B52,'пр.взв.'!B4:G151,4,FALSE)</f>
        <v>#N/A</v>
      </c>
      <c r="F52" s="244"/>
      <c r="G52" s="245"/>
      <c r="H52" s="237"/>
      <c r="I52" s="213"/>
      <c r="J52" s="248">
        <v>4</v>
      </c>
      <c r="K52" s="310">
        <f>'пр.хода'!I31</f>
        <v>8</v>
      </c>
      <c r="L52" s="288" t="str">
        <f>VLOOKUP(K52,'пр.взв.'!B4:E103,2,FALSE)</f>
        <v>ПАНКРАТОВ Семен Вениаминович</v>
      </c>
      <c r="M52" s="242" t="str">
        <f>VLOOKUP(K52,'пр.взв.'!B4:F151,3,FALSE)</f>
        <v>15.02.1996 КМС</v>
      </c>
      <c r="N52" s="242" t="str">
        <f>VLOOKUP(K52,'пр.взв.'!B4:G151,4,FALSE)</f>
        <v>ПФО</v>
      </c>
      <c r="O52" s="244"/>
      <c r="P52" s="245"/>
      <c r="Q52" s="237"/>
      <c r="R52" s="213"/>
    </row>
    <row r="53" spans="1:18" ht="12.75">
      <c r="A53" s="248"/>
      <c r="B53" s="307"/>
      <c r="C53" s="263"/>
      <c r="D53" s="243"/>
      <c r="E53" s="243"/>
      <c r="F53" s="243"/>
      <c r="G53" s="243"/>
      <c r="H53" s="204"/>
      <c r="I53" s="195"/>
      <c r="J53" s="248"/>
      <c r="K53" s="307"/>
      <c r="L53" s="253"/>
      <c r="M53" s="243"/>
      <c r="N53" s="243"/>
      <c r="O53" s="243"/>
      <c r="P53" s="243"/>
      <c r="Q53" s="204"/>
      <c r="R53" s="195"/>
    </row>
    <row r="54" spans="1:18" ht="12.75">
      <c r="A54" s="248"/>
      <c r="B54" s="311">
        <f>'пр.хода'!A33</f>
        <v>0</v>
      </c>
      <c r="C54" s="240" t="e">
        <f>VLOOKUP(B54,'пр.взв.'!B4:E103,2,FALSE)</f>
        <v>#N/A</v>
      </c>
      <c r="D54" s="209" t="e">
        <f>VLOOKUP(B54,'пр.взв.'!B4:F153,3,FALSE)</f>
        <v>#N/A</v>
      </c>
      <c r="E54" s="209" t="e">
        <f>VLOOKUP(B54,'пр.взв.'!B4:G153,4,FALSE)</f>
        <v>#N/A</v>
      </c>
      <c r="F54" s="235"/>
      <c r="G54" s="235"/>
      <c r="H54" s="196"/>
      <c r="I54" s="196"/>
      <c r="J54" s="248"/>
      <c r="K54" s="311">
        <f>'пр.хода'!I33</f>
        <v>0</v>
      </c>
      <c r="L54" s="254" t="e">
        <f>VLOOKUP(K54,'пр.взв.'!B4:E103,2,FALSE)</f>
        <v>#N/A</v>
      </c>
      <c r="M54" s="209" t="e">
        <f>VLOOKUP(K54,'пр.взв.'!B4:F153,3,FALSE)</f>
        <v>#N/A</v>
      </c>
      <c r="N54" s="209" t="e">
        <f>VLOOKUP(K54,'пр.взв.'!B4:G153,4,FALSE)</f>
        <v>#N/A</v>
      </c>
      <c r="O54" s="235"/>
      <c r="P54" s="235"/>
      <c r="Q54" s="196"/>
      <c r="R54" s="196"/>
    </row>
    <row r="55" spans="1:18" ht="12.75">
      <c r="A55" s="260"/>
      <c r="B55" s="308"/>
      <c r="C55" s="263"/>
      <c r="D55" s="243"/>
      <c r="E55" s="243"/>
      <c r="F55" s="244"/>
      <c r="G55" s="244"/>
      <c r="H55" s="213"/>
      <c r="I55" s="213"/>
      <c r="J55" s="260"/>
      <c r="K55" s="308"/>
      <c r="L55" s="253"/>
      <c r="M55" s="243"/>
      <c r="N55" s="243"/>
      <c r="O55" s="244"/>
      <c r="P55" s="244"/>
      <c r="Q55" s="213"/>
      <c r="R55" s="213"/>
    </row>
    <row r="56" ht="13.5" thickBot="1"/>
    <row r="57" spans="1:18" ht="12.75">
      <c r="A57" s="271" t="s">
        <v>42</v>
      </c>
      <c r="B57" s="275" t="s">
        <v>4</v>
      </c>
      <c r="C57" s="267" t="s">
        <v>5</v>
      </c>
      <c r="D57" s="267" t="s">
        <v>14</v>
      </c>
      <c r="E57" s="267" t="s">
        <v>15</v>
      </c>
      <c r="F57" s="267" t="s">
        <v>16</v>
      </c>
      <c r="G57" s="269" t="s">
        <v>43</v>
      </c>
      <c r="H57" s="256" t="s">
        <v>44</v>
      </c>
      <c r="I57" s="258" t="s">
        <v>18</v>
      </c>
      <c r="J57" s="271" t="s">
        <v>42</v>
      </c>
      <c r="K57" s="273" t="s">
        <v>4</v>
      </c>
      <c r="L57" s="267" t="s">
        <v>5</v>
      </c>
      <c r="M57" s="267" t="s">
        <v>14</v>
      </c>
      <c r="N57" s="267" t="s">
        <v>15</v>
      </c>
      <c r="O57" s="267" t="s">
        <v>16</v>
      </c>
      <c r="P57" s="269" t="s">
        <v>43</v>
      </c>
      <c r="Q57" s="256" t="s">
        <v>44</v>
      </c>
      <c r="R57" s="258" t="s">
        <v>18</v>
      </c>
    </row>
    <row r="58" spans="1:18" ht="13.5" thickBot="1">
      <c r="A58" s="272"/>
      <c r="B58" s="276" t="s">
        <v>37</v>
      </c>
      <c r="C58" s="268"/>
      <c r="D58" s="268"/>
      <c r="E58" s="268"/>
      <c r="F58" s="268"/>
      <c r="G58" s="270"/>
      <c r="H58" s="257"/>
      <c r="I58" s="259" t="s">
        <v>38</v>
      </c>
      <c r="J58" s="272"/>
      <c r="K58" s="274" t="s">
        <v>37</v>
      </c>
      <c r="L58" s="268"/>
      <c r="M58" s="268"/>
      <c r="N58" s="268"/>
      <c r="O58" s="268"/>
      <c r="P58" s="270"/>
      <c r="Q58" s="257"/>
      <c r="R58" s="259" t="s">
        <v>38</v>
      </c>
    </row>
    <row r="59" spans="1:18" ht="12.75">
      <c r="A59" s="247">
        <v>1</v>
      </c>
      <c r="B59" s="261" t="str">
        <f>'пр.хода'!C26</f>
        <v>5</v>
      </c>
      <c r="C59" s="262" t="e">
        <f>VLOOKUP(B59,'пр.взв.'!B1:E114,2,FALSE)</f>
        <v>#N/A</v>
      </c>
      <c r="D59" s="242" t="e">
        <f>VLOOKUP(B59,'пр.взв.'!B1:F158,3,FALSE)</f>
        <v>#N/A</v>
      </c>
      <c r="E59" s="242" t="e">
        <f>VLOOKUP(B59,'пр.взв.'!B15:G158,4,FALSE)</f>
        <v>#N/A</v>
      </c>
      <c r="F59" s="264"/>
      <c r="G59" s="265"/>
      <c r="H59" s="266"/>
      <c r="I59" s="246"/>
      <c r="J59" s="247">
        <v>3</v>
      </c>
      <c r="K59" s="250" t="str">
        <f>'пр.хода'!M26</f>
        <v>10</v>
      </c>
      <c r="L59" s="252" t="e">
        <f>VLOOKUP(K59,'пр.взв.'!B1:E114,2,FALSE)</f>
        <v>#N/A</v>
      </c>
      <c r="M59" s="242" t="e">
        <f>VLOOKUP(K59,'пр.взв.'!B1:F158,3,FALSE)</f>
        <v>#N/A</v>
      </c>
      <c r="N59" s="242" t="e">
        <f>VLOOKUP(K59,'пр.взв.'!B1:G158,4,FALSE)</f>
        <v>#N/A</v>
      </c>
      <c r="O59" s="244"/>
      <c r="P59" s="245"/>
      <c r="Q59" s="237"/>
      <c r="R59" s="213"/>
    </row>
    <row r="60" spans="1:18" ht="12.75">
      <c r="A60" s="248"/>
      <c r="B60" s="251"/>
      <c r="C60" s="263"/>
      <c r="D60" s="243"/>
      <c r="E60" s="243"/>
      <c r="F60" s="243"/>
      <c r="G60" s="243"/>
      <c r="H60" s="204"/>
      <c r="I60" s="195"/>
      <c r="J60" s="248"/>
      <c r="K60" s="251"/>
      <c r="L60" s="253"/>
      <c r="M60" s="243"/>
      <c r="N60" s="243"/>
      <c r="O60" s="243"/>
      <c r="P60" s="243"/>
      <c r="Q60" s="204"/>
      <c r="R60" s="195"/>
    </row>
    <row r="61" spans="1:18" ht="12.75">
      <c r="A61" s="248"/>
      <c r="B61" s="238" t="str">
        <f>'пр.хода'!C32</f>
        <v>11</v>
      </c>
      <c r="C61" s="240" t="e">
        <f>VLOOKUP(B61,'пр.взв.'!B1:E114,2,FALSE)</f>
        <v>#N/A</v>
      </c>
      <c r="D61" s="209" t="e">
        <f>VLOOKUP(B61,'пр.взв.'!B15:F160,3,FALSE)</f>
        <v>#N/A</v>
      </c>
      <c r="E61" s="209" t="e">
        <f>VLOOKUP(B61,'пр.взв.'!B1:G160,4,FALSE)</f>
        <v>#N/A</v>
      </c>
      <c r="F61" s="235"/>
      <c r="G61" s="235"/>
      <c r="H61" s="196"/>
      <c r="I61" s="196"/>
      <c r="J61" s="248"/>
      <c r="K61" s="238" t="str">
        <f>'пр.хода'!M32</f>
        <v>8</v>
      </c>
      <c r="L61" s="254" t="e">
        <f>VLOOKUP(K61,'пр.взв.'!B1:E114,2,FALSE)</f>
        <v>#N/A</v>
      </c>
      <c r="M61" s="209" t="e">
        <f>VLOOKUP(K61,'пр.взв.'!B1:F160,3,FALSE)</f>
        <v>#N/A</v>
      </c>
      <c r="N61" s="209" t="e">
        <f>VLOOKUP(K61,'пр.взв.'!B1:G160,4,FALSE)</f>
        <v>#N/A</v>
      </c>
      <c r="O61" s="235"/>
      <c r="P61" s="235"/>
      <c r="Q61" s="196"/>
      <c r="R61" s="196"/>
    </row>
    <row r="62" spans="1:18" ht="13.5" thickBot="1">
      <c r="A62" s="260"/>
      <c r="B62" s="239"/>
      <c r="C62" s="241"/>
      <c r="D62" s="234"/>
      <c r="E62" s="234"/>
      <c r="F62" s="236"/>
      <c r="G62" s="236"/>
      <c r="H62" s="164"/>
      <c r="I62" s="164"/>
      <c r="J62" s="249"/>
      <c r="K62" s="239"/>
      <c r="L62" s="255"/>
      <c r="M62" s="234"/>
      <c r="N62" s="234"/>
      <c r="O62" s="236"/>
      <c r="P62" s="236"/>
      <c r="Q62" s="164"/>
      <c r="R62" s="164"/>
    </row>
  </sheetData>
  <sheetProtection/>
  <mergeCells count="436">
    <mergeCell ref="A2:I2"/>
    <mergeCell ref="J2:R2"/>
    <mergeCell ref="Q54:Q55"/>
    <mergeCell ref="R54:R55"/>
    <mergeCell ref="M54:M55"/>
    <mergeCell ref="N54:N55"/>
    <mergeCell ref="O54:O55"/>
    <mergeCell ref="P54:P55"/>
    <mergeCell ref="B54:B55"/>
    <mergeCell ref="C54:C55"/>
    <mergeCell ref="K54:K55"/>
    <mergeCell ref="L54:L55"/>
    <mergeCell ref="H54:H55"/>
    <mergeCell ref="I54:I55"/>
    <mergeCell ref="D54:D55"/>
    <mergeCell ref="E54:E55"/>
    <mergeCell ref="F54:F55"/>
    <mergeCell ref="G54:G55"/>
    <mergeCell ref="Q52:Q53"/>
    <mergeCell ref="R52:R53"/>
    <mergeCell ref="G52:G53"/>
    <mergeCell ref="H52:H53"/>
    <mergeCell ref="I52:I53"/>
    <mergeCell ref="J52:J55"/>
    <mergeCell ref="K52:K53"/>
    <mergeCell ref="L52:L53"/>
    <mergeCell ref="M52:M53"/>
    <mergeCell ref="N52:N53"/>
    <mergeCell ref="Q50:Q51"/>
    <mergeCell ref="R50:R51"/>
    <mergeCell ref="A52:A55"/>
    <mergeCell ref="B52:B53"/>
    <mergeCell ref="C52:C53"/>
    <mergeCell ref="D52:D53"/>
    <mergeCell ref="E52:E53"/>
    <mergeCell ref="F52:F53"/>
    <mergeCell ref="O52:O53"/>
    <mergeCell ref="P52:P53"/>
    <mergeCell ref="Q48:Q49"/>
    <mergeCell ref="R48:R49"/>
    <mergeCell ref="F50:F51"/>
    <mergeCell ref="G50:G51"/>
    <mergeCell ref="H50:H51"/>
    <mergeCell ref="I50:I51"/>
    <mergeCell ref="M50:M51"/>
    <mergeCell ref="N50:N51"/>
    <mergeCell ref="O50:O51"/>
    <mergeCell ref="P50:P51"/>
    <mergeCell ref="M48:M49"/>
    <mergeCell ref="N48:N49"/>
    <mergeCell ref="O48:O49"/>
    <mergeCell ref="P48:P49"/>
    <mergeCell ref="I48:I49"/>
    <mergeCell ref="J48:J51"/>
    <mergeCell ref="K48:K49"/>
    <mergeCell ref="L48:L49"/>
    <mergeCell ref="K50:K51"/>
    <mergeCell ref="L50:L51"/>
    <mergeCell ref="D50:D51"/>
    <mergeCell ref="E50:E51"/>
    <mergeCell ref="G48:G49"/>
    <mergeCell ref="H48:H49"/>
    <mergeCell ref="Q46:Q47"/>
    <mergeCell ref="R46:R47"/>
    <mergeCell ref="A48:A51"/>
    <mergeCell ref="B48:B49"/>
    <mergeCell ref="C48:C49"/>
    <mergeCell ref="D48:D49"/>
    <mergeCell ref="E48:E49"/>
    <mergeCell ref="F48:F49"/>
    <mergeCell ref="B50:B51"/>
    <mergeCell ref="C50:C51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A44:I44"/>
    <mergeCell ref="J44:R44"/>
    <mergeCell ref="M41:M42"/>
    <mergeCell ref="N41:N42"/>
    <mergeCell ref="O41:O42"/>
    <mergeCell ref="P41:P42"/>
    <mergeCell ref="F41:F42"/>
    <mergeCell ref="G41:G42"/>
    <mergeCell ref="H41:H42"/>
    <mergeCell ref="I41:I42"/>
    <mergeCell ref="Q41:Q42"/>
    <mergeCell ref="R41:R42"/>
    <mergeCell ref="M39:M40"/>
    <mergeCell ref="N39:N40"/>
    <mergeCell ref="O39:O40"/>
    <mergeCell ref="P39:P40"/>
    <mergeCell ref="Q39:Q40"/>
    <mergeCell ref="R39:R40"/>
    <mergeCell ref="I39:I40"/>
    <mergeCell ref="J39:J42"/>
    <mergeCell ref="K39:K40"/>
    <mergeCell ref="L39:L40"/>
    <mergeCell ref="K41:K42"/>
    <mergeCell ref="L41:L42"/>
    <mergeCell ref="D41:D42"/>
    <mergeCell ref="E41:E42"/>
    <mergeCell ref="G39:G40"/>
    <mergeCell ref="H39:H40"/>
    <mergeCell ref="Q37:Q38"/>
    <mergeCell ref="R37:R38"/>
    <mergeCell ref="A39:A42"/>
    <mergeCell ref="B39:B40"/>
    <mergeCell ref="C39:C40"/>
    <mergeCell ref="D39:D40"/>
    <mergeCell ref="E39:E40"/>
    <mergeCell ref="F39:F40"/>
    <mergeCell ref="B41:B42"/>
    <mergeCell ref="C41:C42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F33:F34"/>
    <mergeCell ref="G33:G34"/>
    <mergeCell ref="Q33:Q34"/>
    <mergeCell ref="R33:R34"/>
    <mergeCell ref="M33:M34"/>
    <mergeCell ref="N33:N34"/>
    <mergeCell ref="O33:O34"/>
    <mergeCell ref="P33:P34"/>
    <mergeCell ref="B33:B34"/>
    <mergeCell ref="C33:C34"/>
    <mergeCell ref="D33:D34"/>
    <mergeCell ref="E33:E34"/>
    <mergeCell ref="O31:O32"/>
    <mergeCell ref="P31:P32"/>
    <mergeCell ref="Q31:Q32"/>
    <mergeCell ref="R31:R32"/>
    <mergeCell ref="H33:H34"/>
    <mergeCell ref="I33:I34"/>
    <mergeCell ref="M31:M32"/>
    <mergeCell ref="N31:N32"/>
    <mergeCell ref="I31:I32"/>
    <mergeCell ref="J31:J34"/>
    <mergeCell ref="K31:K32"/>
    <mergeCell ref="L31:L32"/>
    <mergeCell ref="K33:K34"/>
    <mergeCell ref="L33:L34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Q27:Q28"/>
    <mergeCell ref="R27:R28"/>
    <mergeCell ref="F29:F30"/>
    <mergeCell ref="G29:G30"/>
    <mergeCell ref="H29:H30"/>
    <mergeCell ref="I29:I30"/>
    <mergeCell ref="M29:M30"/>
    <mergeCell ref="N29:N30"/>
    <mergeCell ref="O29:O30"/>
    <mergeCell ref="P29:P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D29:D30"/>
    <mergeCell ref="E29:E30"/>
    <mergeCell ref="G27:G28"/>
    <mergeCell ref="H27:H28"/>
    <mergeCell ref="Q25:Q26"/>
    <mergeCell ref="R25:R26"/>
    <mergeCell ref="A27:A30"/>
    <mergeCell ref="B27:B28"/>
    <mergeCell ref="C27:C28"/>
    <mergeCell ref="D27:D28"/>
    <mergeCell ref="E27:E28"/>
    <mergeCell ref="F27:F28"/>
    <mergeCell ref="B29:B30"/>
    <mergeCell ref="C29:C30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O21:O22"/>
    <mergeCell ref="P21:P22"/>
    <mergeCell ref="Q21:Q22"/>
    <mergeCell ref="R21:R22"/>
    <mergeCell ref="F21:F22"/>
    <mergeCell ref="G21:G22"/>
    <mergeCell ref="M21:M22"/>
    <mergeCell ref="N21:N22"/>
    <mergeCell ref="B21:B22"/>
    <mergeCell ref="C21:C22"/>
    <mergeCell ref="D21:D22"/>
    <mergeCell ref="E21:E22"/>
    <mergeCell ref="O19:O20"/>
    <mergeCell ref="P19:P20"/>
    <mergeCell ref="Q19:Q20"/>
    <mergeCell ref="R19:R20"/>
    <mergeCell ref="H21:H22"/>
    <mergeCell ref="I21:I22"/>
    <mergeCell ref="M19:M20"/>
    <mergeCell ref="N19:N20"/>
    <mergeCell ref="I19:I20"/>
    <mergeCell ref="J19:J22"/>
    <mergeCell ref="K19:K20"/>
    <mergeCell ref="L19:L20"/>
    <mergeCell ref="K21:K22"/>
    <mergeCell ref="L21:L22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Q15:Q16"/>
    <mergeCell ref="R15:R16"/>
    <mergeCell ref="F17:F18"/>
    <mergeCell ref="G17:G18"/>
    <mergeCell ref="H17:H18"/>
    <mergeCell ref="I17:I18"/>
    <mergeCell ref="M17:M18"/>
    <mergeCell ref="N17:N18"/>
    <mergeCell ref="O17:O18"/>
    <mergeCell ref="P17:P18"/>
    <mergeCell ref="M15:M16"/>
    <mergeCell ref="N15:N16"/>
    <mergeCell ref="O15:O16"/>
    <mergeCell ref="P15:P16"/>
    <mergeCell ref="K15:K16"/>
    <mergeCell ref="L15:L16"/>
    <mergeCell ref="K17:K18"/>
    <mergeCell ref="L17:L18"/>
    <mergeCell ref="G15:G16"/>
    <mergeCell ref="H15:H16"/>
    <mergeCell ref="I15:I16"/>
    <mergeCell ref="J15:J18"/>
    <mergeCell ref="E15:E16"/>
    <mergeCell ref="F15:F16"/>
    <mergeCell ref="B17:B18"/>
    <mergeCell ref="C17:C18"/>
    <mergeCell ref="D17:D18"/>
    <mergeCell ref="E17:E18"/>
    <mergeCell ref="A15:A18"/>
    <mergeCell ref="B15:B16"/>
    <mergeCell ref="C15:C16"/>
    <mergeCell ref="D15:D16"/>
    <mergeCell ref="O13:O14"/>
    <mergeCell ref="P13:P14"/>
    <mergeCell ref="Q13:Q14"/>
    <mergeCell ref="R13:R14"/>
    <mergeCell ref="F13:F14"/>
    <mergeCell ref="G13:G14"/>
    <mergeCell ref="M13:M14"/>
    <mergeCell ref="N13:N14"/>
    <mergeCell ref="B13:B14"/>
    <mergeCell ref="C13:C14"/>
    <mergeCell ref="D13:D14"/>
    <mergeCell ref="E13:E14"/>
    <mergeCell ref="O11:O12"/>
    <mergeCell ref="P11:P12"/>
    <mergeCell ref="Q11:Q12"/>
    <mergeCell ref="R11:R12"/>
    <mergeCell ref="H13:H14"/>
    <mergeCell ref="I13:I14"/>
    <mergeCell ref="M11:M12"/>
    <mergeCell ref="N11:N12"/>
    <mergeCell ref="I11:I12"/>
    <mergeCell ref="J11:J14"/>
    <mergeCell ref="K11:K12"/>
    <mergeCell ref="L11:L12"/>
    <mergeCell ref="K13:K14"/>
    <mergeCell ref="L13:L14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Q7:Q8"/>
    <mergeCell ref="R7:R8"/>
    <mergeCell ref="F9:F10"/>
    <mergeCell ref="G9:G10"/>
    <mergeCell ref="H9:H10"/>
    <mergeCell ref="I9:I10"/>
    <mergeCell ref="M9:M10"/>
    <mergeCell ref="N9:N10"/>
    <mergeCell ref="O9:O10"/>
    <mergeCell ref="P9:P10"/>
    <mergeCell ref="M7:M8"/>
    <mergeCell ref="N7:N8"/>
    <mergeCell ref="O7:O8"/>
    <mergeCell ref="P7:P8"/>
    <mergeCell ref="I7:I8"/>
    <mergeCell ref="J7:J10"/>
    <mergeCell ref="K7:K8"/>
    <mergeCell ref="L7:L8"/>
    <mergeCell ref="K9:K10"/>
    <mergeCell ref="L9:L10"/>
    <mergeCell ref="D9:D10"/>
    <mergeCell ref="E9:E10"/>
    <mergeCell ref="G7:G8"/>
    <mergeCell ref="H7:H8"/>
    <mergeCell ref="Q5:Q6"/>
    <mergeCell ref="R5:R6"/>
    <mergeCell ref="A7:A10"/>
    <mergeCell ref="B7:B8"/>
    <mergeCell ref="C7:C8"/>
    <mergeCell ref="D7:D8"/>
    <mergeCell ref="E7:E8"/>
    <mergeCell ref="F7:F8"/>
    <mergeCell ref="B9:B10"/>
    <mergeCell ref="C9:C10"/>
    <mergeCell ref="M5:M6"/>
    <mergeCell ref="N5:N6"/>
    <mergeCell ref="O5:O6"/>
    <mergeCell ref="P5:P6"/>
    <mergeCell ref="A5:A6"/>
    <mergeCell ref="B5:B6"/>
    <mergeCell ref="C5:C6"/>
    <mergeCell ref="D5:D6"/>
    <mergeCell ref="B1:I1"/>
    <mergeCell ref="K1:R1"/>
    <mergeCell ref="E5:E6"/>
    <mergeCell ref="F5:F6"/>
    <mergeCell ref="G5:G6"/>
    <mergeCell ref="H5:H6"/>
    <mergeCell ref="K5:K6"/>
    <mergeCell ref="L5:L6"/>
    <mergeCell ref="I5:I6"/>
    <mergeCell ref="J5:J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2"/>
    <mergeCell ref="K59:K60"/>
    <mergeCell ref="L59:L60"/>
    <mergeCell ref="K61:K62"/>
    <mergeCell ref="L61:L62"/>
    <mergeCell ref="M59:M60"/>
    <mergeCell ref="N59:N60"/>
    <mergeCell ref="O59:O60"/>
    <mergeCell ref="P59:P60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4" t="str">
        <f>HYPERLINK('[1]реквизиты'!$A$2)</f>
        <v>КУБОК РОССИИ ПО БОЕВОМУ САМБО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46"/>
      <c r="M1" s="46"/>
      <c r="N1" s="46"/>
      <c r="O1" s="46"/>
      <c r="P1" s="46"/>
    </row>
    <row r="2" spans="1:19" ht="12.75" customHeight="1">
      <c r="A2" s="325" t="str">
        <f>HYPERLINK('[1]реквизиты'!$A$3)</f>
        <v>01-05 октября 2015года г.Кстово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1" t="str">
        <f>HYPERLINK('пр.взв.'!D4)</f>
        <v>в.к.52кг.</v>
      </c>
      <c r="G3" s="48"/>
      <c r="H3" s="48"/>
      <c r="I3" s="48"/>
      <c r="J3" s="48"/>
      <c r="K3" s="48"/>
      <c r="L3" s="48"/>
    </row>
    <row r="4" spans="1:3" ht="16.5" thickBot="1">
      <c r="A4" s="326" t="s">
        <v>0</v>
      </c>
      <c r="B4" s="326"/>
      <c r="C4" s="5"/>
    </row>
    <row r="5" spans="1:13" ht="12.75" customHeight="1" thickBot="1">
      <c r="A5" s="324">
        <v>1</v>
      </c>
      <c r="B5" s="322" t="str">
        <f>VLOOKUP(A5,'пр.взв.'!B5:C36,2,FALSE)</f>
        <v>АБДУРАШЕДОВ Иса Рамзанович</v>
      </c>
      <c r="C5" s="322" t="str">
        <f>VLOOKUP(A5,'пр.взв.'!B5:F36,3,FALSE)</f>
        <v>13.101991  КМС</v>
      </c>
      <c r="D5" s="322" t="str">
        <f>VLOOKUP(A5,'пр.взв.'!B5:E36,4,FALSE)</f>
        <v>ПФО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15"/>
      <c r="B6" s="323"/>
      <c r="C6" s="323"/>
      <c r="D6" s="323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15">
        <v>9</v>
      </c>
      <c r="B7" s="319" t="str">
        <f>VLOOKUP(A7,'пр.взв.'!B7:C38,2,FALSE)</f>
        <v>АЛИЕВ Ризван Магамедович</v>
      </c>
      <c r="C7" s="319" t="str">
        <f>VLOOKUP(A7,'пр.взв.'!B5:F36,3,FALSE)</f>
        <v>18.02.1988  КМС</v>
      </c>
      <c r="D7" s="319" t="str">
        <f>VLOOKUP(A7,'пр.взв.'!B5:F36,4,FALSE)</f>
        <v>МОС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16"/>
      <c r="B8" s="320"/>
      <c r="C8" s="320"/>
      <c r="D8" s="320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24">
        <v>5</v>
      </c>
      <c r="B9" s="322" t="str">
        <f>VLOOKUP(A9,'пр.взв.'!B9:C40,2,FALSE)</f>
        <v>КЕЙТУКОВ Кемран Арсеньевич</v>
      </c>
      <c r="C9" s="322" t="str">
        <f>VLOOKUP(A9,'пр.взв.'!B5:E36,3,FALSE)</f>
        <v>19.11.1994  КМС</v>
      </c>
      <c r="D9" s="322" t="str">
        <f>VLOOKUP(A9,'пр.взв.'!B5:E36,4,FALSE)</f>
        <v>ЮФО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15"/>
      <c r="B10" s="323"/>
      <c r="C10" s="323"/>
      <c r="D10" s="323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15">
        <v>13</v>
      </c>
      <c r="B11" s="319">
        <f>VLOOKUP(A11,'пр.взв.'!B5:C36,2,FALSE)</f>
        <v>0</v>
      </c>
      <c r="C11" s="319">
        <f>VLOOKUP(A11,'пр.взв.'!B5:E36,3,FALSE)</f>
        <v>0</v>
      </c>
      <c r="D11" s="319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16"/>
      <c r="B12" s="320"/>
      <c r="C12" s="320"/>
      <c r="D12" s="320"/>
      <c r="E12" s="17"/>
      <c r="F12" s="321"/>
      <c r="G12" s="321"/>
      <c r="H12" s="25"/>
      <c r="I12" s="19"/>
      <c r="J12" s="13"/>
      <c r="K12" s="13"/>
      <c r="L12" s="13"/>
    </row>
    <row r="13" spans="1:12" ht="12.75" customHeight="1" thickBot="1">
      <c r="A13" s="324">
        <v>3</v>
      </c>
      <c r="B13" s="322" t="str">
        <f>VLOOKUP(A13,'пр.взв.'!B5:C36,2,FALSE)</f>
        <v>ЛАЗУТИН Павел Алексеевич</v>
      </c>
      <c r="C13" s="322" t="str">
        <f>VLOOKUP(A13,'пр.взв.'!B5:E36,3,FALSE)</f>
        <v>05.03.1994  МС</v>
      </c>
      <c r="D13" s="322" t="str">
        <f>VLOOKUP(A13,'пр.взв.'!B5:E36,4,FALSE)</f>
        <v>ЦФО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15"/>
      <c r="B14" s="323"/>
      <c r="C14" s="323"/>
      <c r="D14" s="323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15">
        <v>11</v>
      </c>
      <c r="B15" s="319" t="str">
        <f>VLOOKUP(A15,'пр.взв.'!B15:C45,2,FALSE)</f>
        <v>ЛАМАНОВ Владимир Александрович</v>
      </c>
      <c r="C15" s="319" t="str">
        <f>VLOOKUP(A15,'пр.взв.'!B5:E36,3,FALSE)</f>
        <v>20.11.1992 КМС</v>
      </c>
      <c r="D15" s="319" t="str">
        <f>VLOOKUP(A15,'пр.взв.'!B5:F36,4,FALSE)</f>
        <v>ПФО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16"/>
      <c r="B16" s="320"/>
      <c r="C16" s="320"/>
      <c r="D16" s="320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24">
        <v>7</v>
      </c>
      <c r="B17" s="322" t="str">
        <f>VLOOKUP(A17,'пр.взв.'!B17:C47,2,FALSE)</f>
        <v>КАЗАНИН Игорь Владимирович</v>
      </c>
      <c r="C17" s="322" t="str">
        <f>VLOOKUP(A17,'пр.взв.'!B5:E36,3,FALSE)</f>
        <v>11.03.1992  МС </v>
      </c>
      <c r="D17" s="322" t="str">
        <f>VLOOKUP(A17,'пр.взв.'!B5:E36,4,FALSE)</f>
        <v>СФО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15"/>
      <c r="B18" s="323"/>
      <c r="C18" s="323"/>
      <c r="D18" s="323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15">
        <v>15</v>
      </c>
      <c r="B19" s="319">
        <f>VLOOKUP(A19,'пр.взв.'!B19:C49,2,FALSE)</f>
        <v>0</v>
      </c>
      <c r="C19" s="319">
        <f>VLOOKUP(A19,'пр.взв.'!B5:E36,3,FALSE)</f>
        <v>0</v>
      </c>
      <c r="D19" s="319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16"/>
      <c r="B20" s="320"/>
      <c r="C20" s="320"/>
      <c r="D20" s="320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24">
        <v>2</v>
      </c>
      <c r="B22" s="322" t="str">
        <f>VLOOKUP(A22,'пр.взв.'!B7:E38,2,FALSE)</f>
        <v>МИЛОВИДОВ Алексей Павлович</v>
      </c>
      <c r="C22" s="322" t="str">
        <f>VLOOKUP(A22,'пр.взв.'!B7:E38,3,FALSE)</f>
        <v>07.01.1992  МС</v>
      </c>
      <c r="D22" s="322" t="str">
        <f>VLOOKUP(A22,'пр.взв.'!B7:E38,4,FALSE)</f>
        <v>ЦФО</v>
      </c>
      <c r="E22" s="12"/>
      <c r="F22" s="13"/>
      <c r="G22" s="13"/>
      <c r="H22" s="13"/>
      <c r="I22" s="13"/>
      <c r="J22" s="4"/>
      <c r="K22" s="16"/>
    </row>
    <row r="23" spans="1:11" ht="15.75">
      <c r="A23" s="315"/>
      <c r="B23" s="323"/>
      <c r="C23" s="323"/>
      <c r="D23" s="323"/>
      <c r="E23" s="19"/>
      <c r="F23" s="15"/>
      <c r="G23" s="15"/>
      <c r="H23" s="13"/>
      <c r="I23" s="13"/>
      <c r="J23" s="4"/>
      <c r="K23" s="33"/>
    </row>
    <row r="24" spans="1:11" ht="16.5" thickBot="1">
      <c r="A24" s="315">
        <v>10</v>
      </c>
      <c r="B24" s="319" t="str">
        <f>VLOOKUP(A24,'пр.взв.'!B7:E38,2,FALSE)</f>
        <v>КАЗАКОВ Кантемир Асланович</v>
      </c>
      <c r="C24" s="319" t="str">
        <f>VLOOKUP(A24,'пр.взв.'!B7:E38,3,FALSE)</f>
        <v>09.03.1994  КМС</v>
      </c>
      <c r="D24" s="319" t="str">
        <f>VLOOKUP(A24,'пр.взв.'!B7:E38,4,FALSE)</f>
        <v>МОС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16"/>
      <c r="B25" s="320"/>
      <c r="C25" s="320"/>
      <c r="D25" s="320"/>
      <c r="E25" s="17"/>
      <c r="F25" s="21"/>
      <c r="G25" s="19"/>
      <c r="H25" s="13"/>
      <c r="I25" s="13"/>
      <c r="J25" s="4"/>
      <c r="K25" s="33"/>
    </row>
    <row r="26" spans="1:11" ht="16.5" thickBot="1">
      <c r="A26" s="324">
        <v>6</v>
      </c>
      <c r="B26" s="322" t="str">
        <f>VLOOKUP(A26,'пр.взв.'!B7:E38,2,FALSE)</f>
        <v>АКОПЯН Марлен Эмильевич</v>
      </c>
      <c r="C26" s="322" t="str">
        <f>VLOOKUP(A26,'пр.взв.'!B7:E38,3,FALSE)</f>
        <v>15.09.1993  КМС</v>
      </c>
      <c r="D26" s="322" t="str">
        <f>VLOOKUP(A26,'пр.взв.'!B7:E38,4,FALSE)</f>
        <v>ЮФО</v>
      </c>
      <c r="E26" s="12"/>
      <c r="F26" s="21"/>
      <c r="G26" s="16"/>
      <c r="H26" s="26"/>
      <c r="I26" s="13"/>
      <c r="J26" s="4"/>
      <c r="K26" s="33"/>
    </row>
    <row r="27" spans="1:11" ht="15.75">
      <c r="A27" s="315"/>
      <c r="B27" s="323"/>
      <c r="C27" s="323"/>
      <c r="D27" s="323"/>
      <c r="E27" s="19"/>
      <c r="F27" s="24"/>
      <c r="G27" s="15"/>
      <c r="H27" s="25"/>
      <c r="I27" s="13"/>
      <c r="J27" s="4"/>
      <c r="K27" s="33"/>
    </row>
    <row r="28" spans="1:11" ht="16.5" thickBot="1">
      <c r="A28" s="315">
        <v>14</v>
      </c>
      <c r="B28" s="319">
        <f>VLOOKUP(A28,'пр.взв.'!B7:E38,2,FALSE)</f>
        <v>0</v>
      </c>
      <c r="C28" s="319">
        <f>VLOOKUP(A28,'пр.взв.'!B7:E38,3,FALSE)</f>
        <v>0</v>
      </c>
      <c r="D28" s="319">
        <f>VLOOKUP(A28,'пр.взв.'!B7:E38,4,FALSE)</f>
        <v>0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16"/>
      <c r="B29" s="320"/>
      <c r="C29" s="320"/>
      <c r="D29" s="320"/>
      <c r="E29" s="17"/>
      <c r="F29" s="321"/>
      <c r="G29" s="321"/>
      <c r="H29" s="25"/>
      <c r="I29" s="19"/>
      <c r="J29" s="3"/>
      <c r="K29" s="32"/>
    </row>
    <row r="30" spans="1:9" ht="16.5" thickBot="1">
      <c r="A30" s="324">
        <v>4</v>
      </c>
      <c r="B30" s="322" t="str">
        <f>VLOOKUP(A30,'пр.взв.'!B7:E38,2,FALSE)</f>
        <v>АСКАНАКОВ Родион Рафаилович</v>
      </c>
      <c r="C30" s="322" t="str">
        <f>VLOOKUP(A30,'пр.взв.'!B7:E38,3,FALSE)</f>
        <v>22.09.1990  МС</v>
      </c>
      <c r="D30" s="322" t="str">
        <f>VLOOKUP(A30,'пр.взв.'!B7:E38,4,FALSE)</f>
        <v>СФО</v>
      </c>
      <c r="E30" s="12"/>
      <c r="F30" s="15"/>
      <c r="G30" s="15"/>
      <c r="H30" s="25"/>
      <c r="I30" s="16"/>
    </row>
    <row r="31" spans="1:9" ht="15.75">
      <c r="A31" s="315"/>
      <c r="B31" s="323"/>
      <c r="C31" s="323"/>
      <c r="D31" s="323"/>
      <c r="E31" s="19"/>
      <c r="F31" s="15"/>
      <c r="G31" s="15"/>
      <c r="H31" s="25"/>
      <c r="I31" s="13"/>
    </row>
    <row r="32" spans="1:9" ht="16.5" thickBot="1">
      <c r="A32" s="315">
        <v>12</v>
      </c>
      <c r="B32" s="319" t="e">
        <f>VLOOKUP(A32,'пр.взв.'!B7:E38,2,FALSE)</f>
        <v>#N/A</v>
      </c>
      <c r="C32" s="319" t="e">
        <f>VLOOKUP(A32,'пр.взв.'!B7:E38,3,FALSE)</f>
        <v>#N/A</v>
      </c>
      <c r="D32" s="319" t="e">
        <f>VLOOKUP(A32,'пр.взв.'!B7:E38,4,FALSE)</f>
        <v>#N/A</v>
      </c>
      <c r="E32" s="16"/>
      <c r="F32" s="20"/>
      <c r="G32" s="15"/>
      <c r="H32" s="25"/>
      <c r="I32" s="13"/>
    </row>
    <row r="33" spans="1:9" ht="16.5" thickBot="1">
      <c r="A33" s="316"/>
      <c r="B33" s="320"/>
      <c r="C33" s="320"/>
      <c r="D33" s="320"/>
      <c r="E33" s="17"/>
      <c r="F33" s="21"/>
      <c r="G33" s="19"/>
      <c r="H33" s="27"/>
      <c r="I33" s="13"/>
    </row>
    <row r="34" spans="1:9" ht="16.5" thickBot="1">
      <c r="A34" s="324">
        <v>8</v>
      </c>
      <c r="B34" s="322" t="str">
        <f>VLOOKUP(A34,'пр.взв.'!B7:E38,2,FALSE)</f>
        <v>ПАНКРАТОВ Семен Вениаминович</v>
      </c>
      <c r="C34" s="322" t="str">
        <f>VLOOKUP(A34,'пр.взв.'!B7:E38,3,FALSE)</f>
        <v>15.02.1996 КМС</v>
      </c>
      <c r="D34" s="322" t="str">
        <f>VLOOKUP(A34,'пр.взв.'!B7:E38,4,FALSE)</f>
        <v>ПФО</v>
      </c>
      <c r="E34" s="12"/>
      <c r="F34" s="22"/>
      <c r="G34" s="16"/>
      <c r="H34" s="10"/>
      <c r="I34" s="10"/>
    </row>
    <row r="35" spans="1:9" ht="15.75">
      <c r="A35" s="315"/>
      <c r="B35" s="323"/>
      <c r="C35" s="323"/>
      <c r="D35" s="323"/>
      <c r="E35" s="19"/>
      <c r="F35" s="23"/>
      <c r="G35" s="17"/>
      <c r="H35" s="18"/>
      <c r="I35" s="18"/>
    </row>
    <row r="36" spans="1:9" ht="16.5" thickBot="1">
      <c r="A36" s="315">
        <v>16</v>
      </c>
      <c r="B36" s="319">
        <f>VLOOKUP(A36,'пр.взв.'!B7:E38,2,FALSE)</f>
        <v>0</v>
      </c>
      <c r="C36" s="319">
        <f>VLOOKUP(A36,'пр.взв.'!B7:E38,3,FALSE)</f>
        <v>0</v>
      </c>
      <c r="D36" s="319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16"/>
      <c r="B37" s="320"/>
      <c r="C37" s="320"/>
      <c r="D37" s="320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17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17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18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18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B9:B10"/>
    <mergeCell ref="D5:D6"/>
    <mergeCell ref="A7:A8"/>
    <mergeCell ref="B7:B8"/>
    <mergeCell ref="C7:C8"/>
    <mergeCell ref="D7:D8"/>
    <mergeCell ref="A1:K1"/>
    <mergeCell ref="A2:K2"/>
    <mergeCell ref="A5:A6"/>
    <mergeCell ref="B5:B6"/>
    <mergeCell ref="C5:C6"/>
    <mergeCell ref="A4:B4"/>
    <mergeCell ref="C9:C10"/>
    <mergeCell ref="D9:D10"/>
    <mergeCell ref="A15:A16"/>
    <mergeCell ref="B15:B16"/>
    <mergeCell ref="C15:C16"/>
    <mergeCell ref="D15:D16"/>
    <mergeCell ref="B11:B12"/>
    <mergeCell ref="C11:C12"/>
    <mergeCell ref="D11:D12"/>
    <mergeCell ref="A9:A10"/>
    <mergeCell ref="F12:G12"/>
    <mergeCell ref="A13:A14"/>
    <mergeCell ref="B13:B14"/>
    <mergeCell ref="C13:C14"/>
    <mergeCell ref="D13:D14"/>
    <mergeCell ref="A11:A12"/>
    <mergeCell ref="D19:D20"/>
    <mergeCell ref="A17:A18"/>
    <mergeCell ref="B17:B18"/>
    <mergeCell ref="C17:C18"/>
    <mergeCell ref="D17:D18"/>
    <mergeCell ref="A19:A20"/>
    <mergeCell ref="B19:B20"/>
    <mergeCell ref="B34:B35"/>
    <mergeCell ref="C19:C20"/>
    <mergeCell ref="A32:A33"/>
    <mergeCell ref="A34:A35"/>
    <mergeCell ref="A22:A23"/>
    <mergeCell ref="A24:A25"/>
    <mergeCell ref="A26:A27"/>
    <mergeCell ref="D26:D27"/>
    <mergeCell ref="A28:A29"/>
    <mergeCell ref="D28:D29"/>
    <mergeCell ref="A30:A31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3">
      <selection activeCell="L25" sqref="L25"/>
    </sheetView>
  </sheetViews>
  <sheetFormatPr defaultColWidth="9.140625" defaultRowHeight="12.75"/>
  <sheetData>
    <row r="1" spans="1:8" ht="15.75" thickBot="1">
      <c r="A1" s="155" t="str">
        <f>HYPERLINK('[1]реквизиты'!$A$2)</f>
        <v>КУБОК РОССИИ ПО БОЕВОМУ САМБО</v>
      </c>
      <c r="B1" s="156"/>
      <c r="C1" s="156"/>
      <c r="D1" s="156"/>
      <c r="E1" s="156"/>
      <c r="F1" s="156"/>
      <c r="G1" s="156"/>
      <c r="H1" s="157"/>
    </row>
    <row r="2" spans="1:8" ht="12.75">
      <c r="A2" s="334" t="str">
        <f>HYPERLINK('[1]реквизиты'!$A$3)</f>
        <v>01-05 октября 2015года г.Кстово</v>
      </c>
      <c r="B2" s="334"/>
      <c r="C2" s="334"/>
      <c r="D2" s="334"/>
      <c r="E2" s="334"/>
      <c r="F2" s="334"/>
      <c r="G2" s="334"/>
      <c r="H2" s="334"/>
    </row>
    <row r="3" spans="1:8" ht="18.75" thickBot="1">
      <c r="A3" s="335" t="s">
        <v>31</v>
      </c>
      <c r="B3" s="335"/>
      <c r="C3" s="335"/>
      <c r="D3" s="335"/>
      <c r="E3" s="335"/>
      <c r="F3" s="335"/>
      <c r="G3" s="335"/>
      <c r="H3" s="335"/>
    </row>
    <row r="4" spans="2:8" ht="18.75" thickBot="1">
      <c r="B4" s="99"/>
      <c r="C4" s="100"/>
      <c r="D4" s="336" t="str">
        <f>HYPERLINK('пр.взв.'!D4)</f>
        <v>в.к.52кг.</v>
      </c>
      <c r="E4" s="337"/>
      <c r="F4" s="338"/>
      <c r="G4" s="100"/>
      <c r="H4" s="100"/>
    </row>
    <row r="5" spans="1:8" ht="18.75" thickBot="1">
      <c r="A5" s="100"/>
      <c r="B5" s="100"/>
      <c r="C5" s="100"/>
      <c r="D5" s="100"/>
      <c r="E5" s="100"/>
      <c r="F5" s="100"/>
      <c r="G5" s="100"/>
      <c r="H5" s="100"/>
    </row>
    <row r="6" spans="1:10" ht="18">
      <c r="A6" s="339" t="s">
        <v>32</v>
      </c>
      <c r="B6" s="331" t="str">
        <f>VLOOKUP(J6,'пр.взв.'!B7:G38,2,FALSE)</f>
        <v>КАЗАНИН Игорь Владимирович</v>
      </c>
      <c r="C6" s="331"/>
      <c r="D6" s="331"/>
      <c r="E6" s="331"/>
      <c r="F6" s="331"/>
      <c r="G6" s="331"/>
      <c r="H6" s="333" t="str">
        <f>VLOOKUP(J6,'пр.взв.'!B7:G38,3,FALSE)</f>
        <v>11.03.1992  МС </v>
      </c>
      <c r="I6" s="100"/>
      <c r="J6" s="91">
        <f>'пр.хода'!H8</f>
        <v>7</v>
      </c>
    </row>
    <row r="7" spans="1:10" ht="18">
      <c r="A7" s="340"/>
      <c r="B7" s="332"/>
      <c r="C7" s="332"/>
      <c r="D7" s="332"/>
      <c r="E7" s="332"/>
      <c r="F7" s="332"/>
      <c r="G7" s="332"/>
      <c r="H7" s="328"/>
      <c r="I7" s="100"/>
      <c r="J7" s="91"/>
    </row>
    <row r="8" spans="1:10" ht="18">
      <c r="A8" s="340"/>
      <c r="B8" s="327" t="str">
        <f>VLOOKUP(J6,'пр.взв.'!B7:G38,4,FALSE)</f>
        <v>СФО</v>
      </c>
      <c r="C8" s="327"/>
      <c r="D8" s="327"/>
      <c r="E8" s="327"/>
      <c r="F8" s="327"/>
      <c r="G8" s="327"/>
      <c r="H8" s="328"/>
      <c r="I8" s="100"/>
      <c r="J8" s="91"/>
    </row>
    <row r="9" spans="1:10" ht="18.75" thickBot="1">
      <c r="A9" s="341"/>
      <c r="B9" s="329"/>
      <c r="C9" s="329"/>
      <c r="D9" s="329"/>
      <c r="E9" s="329"/>
      <c r="F9" s="329"/>
      <c r="G9" s="329"/>
      <c r="H9" s="330"/>
      <c r="I9" s="100"/>
      <c r="J9" s="91"/>
    </row>
    <row r="10" spans="1:10" ht="18.75" thickBot="1">
      <c r="A10" s="100"/>
      <c r="B10" s="100"/>
      <c r="C10" s="100"/>
      <c r="D10" s="100"/>
      <c r="E10" s="100"/>
      <c r="F10" s="100"/>
      <c r="G10" s="100"/>
      <c r="H10" s="100"/>
      <c r="I10" s="100"/>
      <c r="J10" s="91"/>
    </row>
    <row r="11" spans="1:10" ht="18" customHeight="1">
      <c r="A11" s="348" t="s">
        <v>33</v>
      </c>
      <c r="B11" s="331" t="str">
        <f>VLOOKUP(J11,'пр.взв.'!B2:G43,2,FALSE)</f>
        <v>МИЛОВИДОВ Алексей Павлович</v>
      </c>
      <c r="C11" s="331"/>
      <c r="D11" s="331"/>
      <c r="E11" s="331"/>
      <c r="F11" s="331"/>
      <c r="G11" s="331"/>
      <c r="H11" s="333" t="str">
        <f>VLOOKUP(J11,'пр.взв.'!B2:G43,3,FALSE)</f>
        <v>07.01.1992  МС</v>
      </c>
      <c r="I11" s="100"/>
      <c r="J11" s="91">
        <f>'пр.хода'!H20</f>
        <v>2</v>
      </c>
    </row>
    <row r="12" spans="1:10" ht="18" customHeight="1">
      <c r="A12" s="349"/>
      <c r="B12" s="332"/>
      <c r="C12" s="332"/>
      <c r="D12" s="332"/>
      <c r="E12" s="332"/>
      <c r="F12" s="332"/>
      <c r="G12" s="332"/>
      <c r="H12" s="328"/>
      <c r="I12" s="100"/>
      <c r="J12" s="91"/>
    </row>
    <row r="13" spans="1:10" ht="18">
      <c r="A13" s="349"/>
      <c r="B13" s="327" t="str">
        <f>VLOOKUP(J11,'пр.взв.'!B2:G43,4,FALSE)</f>
        <v>ЦФО</v>
      </c>
      <c r="C13" s="327"/>
      <c r="D13" s="327"/>
      <c r="E13" s="327"/>
      <c r="F13" s="327"/>
      <c r="G13" s="327"/>
      <c r="H13" s="328"/>
      <c r="I13" s="100"/>
      <c r="J13" s="91"/>
    </row>
    <row r="14" spans="1:10" ht="18.75" thickBot="1">
      <c r="A14" s="350"/>
      <c r="B14" s="329"/>
      <c r="C14" s="329"/>
      <c r="D14" s="329"/>
      <c r="E14" s="329"/>
      <c r="F14" s="329"/>
      <c r="G14" s="329"/>
      <c r="H14" s="330"/>
      <c r="I14" s="100"/>
      <c r="J14" s="91"/>
    </row>
    <row r="15" spans="1:10" ht="18.75" thickBot="1">
      <c r="A15" s="100"/>
      <c r="B15" s="100"/>
      <c r="C15" s="100"/>
      <c r="D15" s="100"/>
      <c r="E15" s="100"/>
      <c r="F15" s="100"/>
      <c r="G15" s="100"/>
      <c r="H15" s="100"/>
      <c r="I15" s="100"/>
      <c r="J15" s="91"/>
    </row>
    <row r="16" spans="1:10" ht="18" customHeight="1">
      <c r="A16" s="345" t="s">
        <v>34</v>
      </c>
      <c r="B16" s="331" t="str">
        <f>VLOOKUP(J16,'пр.взв.'!B4:G17,2,FALSE)</f>
        <v>АСКАНАКОВ Родион Рафаилович</v>
      </c>
      <c r="C16" s="331"/>
      <c r="D16" s="331"/>
      <c r="E16" s="331"/>
      <c r="F16" s="331"/>
      <c r="G16" s="331"/>
      <c r="H16" s="333" t="str">
        <f>VLOOKUP(J16,'пр.взв.'!B4:G17,3,FALSE)</f>
        <v>22.09.1990  МС</v>
      </c>
      <c r="I16" s="100"/>
      <c r="J16" s="91">
        <f>'пр.хода'!E32</f>
        <v>4</v>
      </c>
    </row>
    <row r="17" spans="1:10" ht="18" customHeight="1">
      <c r="A17" s="346"/>
      <c r="B17" s="332"/>
      <c r="C17" s="332"/>
      <c r="D17" s="332"/>
      <c r="E17" s="332"/>
      <c r="F17" s="332"/>
      <c r="G17" s="332"/>
      <c r="H17" s="328"/>
      <c r="I17" s="100"/>
      <c r="J17" s="91"/>
    </row>
    <row r="18" spans="1:10" ht="18">
      <c r="A18" s="346"/>
      <c r="B18" s="327" t="str">
        <f>VLOOKUP(J16,'пр.взв.'!B7:G48,4,FALSE)</f>
        <v>СФО</v>
      </c>
      <c r="C18" s="327"/>
      <c r="D18" s="327"/>
      <c r="E18" s="327"/>
      <c r="F18" s="327"/>
      <c r="G18" s="327"/>
      <c r="H18" s="328"/>
      <c r="I18" s="100"/>
      <c r="J18" s="91"/>
    </row>
    <row r="19" spans="1:10" ht="18.75" thickBot="1">
      <c r="A19" s="347"/>
      <c r="B19" s="329"/>
      <c r="C19" s="329"/>
      <c r="D19" s="329"/>
      <c r="E19" s="329"/>
      <c r="F19" s="329"/>
      <c r="G19" s="329"/>
      <c r="H19" s="330"/>
      <c r="I19" s="100"/>
      <c r="J19" s="91"/>
    </row>
    <row r="20" spans="1:10" ht="18.75" thickBot="1">
      <c r="A20" s="100"/>
      <c r="B20" s="100"/>
      <c r="C20" s="100"/>
      <c r="D20" s="100"/>
      <c r="E20" s="100"/>
      <c r="F20" s="100"/>
      <c r="G20" s="100"/>
      <c r="H20" s="100"/>
      <c r="I20" s="100"/>
      <c r="J20" s="91"/>
    </row>
    <row r="21" spans="1:10" ht="18" customHeight="1">
      <c r="A21" s="345" t="s">
        <v>34</v>
      </c>
      <c r="B21" s="331" t="str">
        <f>VLOOKUP(J21,'пр.взв.'!B2:G53,2,FALSE)</f>
        <v>АБДУРАШЕДОВ Иса Рамзанович</v>
      </c>
      <c r="C21" s="331"/>
      <c r="D21" s="331"/>
      <c r="E21" s="331"/>
      <c r="F21" s="331"/>
      <c r="G21" s="331"/>
      <c r="H21" s="333" t="str">
        <f>VLOOKUP(J21,'пр.взв.'!B3:G22,3,FALSE)</f>
        <v>13.101991  КМС</v>
      </c>
      <c r="I21" s="100"/>
      <c r="J21" s="91">
        <f>'пр.хода'!Q32</f>
        <v>1</v>
      </c>
    </row>
    <row r="22" spans="1:10" ht="18" customHeight="1">
      <c r="A22" s="346"/>
      <c r="B22" s="332"/>
      <c r="C22" s="332"/>
      <c r="D22" s="332"/>
      <c r="E22" s="332"/>
      <c r="F22" s="332"/>
      <c r="G22" s="332"/>
      <c r="H22" s="328"/>
      <c r="I22" s="100"/>
      <c r="J22" s="91"/>
    </row>
    <row r="23" spans="1:9" ht="18">
      <c r="A23" s="346"/>
      <c r="B23" s="327" t="str">
        <f>VLOOKUP(J21,'пр.взв.'!B6:G53,4,FALSE)</f>
        <v>ПФО</v>
      </c>
      <c r="C23" s="327"/>
      <c r="D23" s="327"/>
      <c r="E23" s="327"/>
      <c r="F23" s="327"/>
      <c r="G23" s="327"/>
      <c r="H23" s="328"/>
      <c r="I23" s="100"/>
    </row>
    <row r="24" spans="1:9" ht="18.75" thickBot="1">
      <c r="A24" s="347"/>
      <c r="B24" s="329"/>
      <c r="C24" s="329"/>
      <c r="D24" s="329"/>
      <c r="E24" s="329"/>
      <c r="F24" s="329"/>
      <c r="G24" s="329"/>
      <c r="H24" s="330"/>
      <c r="I24" s="100"/>
    </row>
    <row r="25" spans="1:8" ht="18">
      <c r="A25" s="100"/>
      <c r="B25" s="100"/>
      <c r="C25" s="100"/>
      <c r="D25" s="100"/>
      <c r="E25" s="100"/>
      <c r="F25" s="100"/>
      <c r="G25" s="100"/>
      <c r="H25" s="100"/>
    </row>
    <row r="26" spans="1:8" ht="18">
      <c r="A26" s="100" t="s">
        <v>51</v>
      </c>
      <c r="B26" s="100"/>
      <c r="C26" s="100"/>
      <c r="D26" s="100"/>
      <c r="E26" s="100"/>
      <c r="F26" s="100"/>
      <c r="G26" s="100"/>
      <c r="H26" s="100"/>
    </row>
    <row r="27" ht="13.5" thickBot="1"/>
    <row r="28" spans="1:10" ht="12.75">
      <c r="A28" s="342" t="str">
        <f>VLOOKUP(J28,'пр.взв.'!B7:H38,7,FALSE)</f>
        <v>Яйтаков М.Я.                     Майчиков А.В.</v>
      </c>
      <c r="B28" s="343"/>
      <c r="C28" s="343"/>
      <c r="D28" s="343"/>
      <c r="E28" s="343"/>
      <c r="F28" s="343"/>
      <c r="G28" s="343"/>
      <c r="H28" s="333"/>
      <c r="J28">
        <v>7</v>
      </c>
    </row>
    <row r="29" spans="1:8" ht="13.5" thickBot="1">
      <c r="A29" s="344"/>
      <c r="B29" s="329"/>
      <c r="C29" s="329"/>
      <c r="D29" s="329"/>
      <c r="E29" s="329"/>
      <c r="F29" s="329"/>
      <c r="G29" s="329"/>
      <c r="H29" s="330"/>
    </row>
    <row r="36" spans="1:8" ht="18">
      <c r="A36" s="100" t="s">
        <v>35</v>
      </c>
      <c r="B36" s="100"/>
      <c r="C36" s="100"/>
      <c r="D36" s="100"/>
      <c r="E36" s="100"/>
      <c r="F36" s="100"/>
      <c r="G36" s="100"/>
      <c r="H36" s="100"/>
    </row>
    <row r="37" spans="1:8" ht="18">
      <c r="A37" s="100"/>
      <c r="B37" s="100"/>
      <c r="C37" s="100"/>
      <c r="D37" s="100"/>
      <c r="E37" s="100"/>
      <c r="F37" s="100"/>
      <c r="G37" s="100"/>
      <c r="H37" s="100"/>
    </row>
    <row r="38" spans="1:8" ht="18">
      <c r="A38" s="100"/>
      <c r="B38" s="100"/>
      <c r="C38" s="100"/>
      <c r="D38" s="100"/>
      <c r="E38" s="100"/>
      <c r="F38" s="100"/>
      <c r="G38" s="100"/>
      <c r="H38" s="100"/>
    </row>
    <row r="39" spans="1:8" ht="18">
      <c r="A39" s="101"/>
      <c r="B39" s="101"/>
      <c r="C39" s="101"/>
      <c r="D39" s="101"/>
      <c r="E39" s="101"/>
      <c r="F39" s="101"/>
      <c r="G39" s="101"/>
      <c r="H39" s="101"/>
    </row>
    <row r="40" spans="1:8" ht="18">
      <c r="A40" s="102"/>
      <c r="B40" s="102"/>
      <c r="C40" s="102"/>
      <c r="D40" s="102"/>
      <c r="E40" s="102"/>
      <c r="F40" s="102"/>
      <c r="G40" s="102"/>
      <c r="H40" s="102"/>
    </row>
    <row r="41" spans="1:8" ht="18">
      <c r="A41" s="101"/>
      <c r="B41" s="101"/>
      <c r="C41" s="101"/>
      <c r="D41" s="101"/>
      <c r="E41" s="101"/>
      <c r="F41" s="101"/>
      <c r="G41" s="101"/>
      <c r="H41" s="101"/>
    </row>
    <row r="42" spans="1:8" ht="18">
      <c r="A42" s="103"/>
      <c r="B42" s="103"/>
      <c r="C42" s="103"/>
      <c r="D42" s="103"/>
      <c r="E42" s="103"/>
      <c r="F42" s="103"/>
      <c r="G42" s="103"/>
      <c r="H42" s="103"/>
    </row>
    <row r="43" spans="1:8" ht="18">
      <c r="A43" s="101"/>
      <c r="B43" s="101"/>
      <c r="C43" s="101"/>
      <c r="D43" s="101"/>
      <c r="E43" s="101"/>
      <c r="F43" s="101"/>
      <c r="G43" s="101"/>
      <c r="H43" s="101"/>
    </row>
    <row r="44" spans="1:8" ht="18">
      <c r="A44" s="103"/>
      <c r="B44" s="103"/>
      <c r="C44" s="103"/>
      <c r="D44" s="103"/>
      <c r="E44" s="103"/>
      <c r="F44" s="103"/>
      <c r="G44" s="103"/>
      <c r="H44" s="103"/>
    </row>
  </sheetData>
  <sheetProtection/>
  <mergeCells count="21">
    <mergeCell ref="A16:A19"/>
    <mergeCell ref="A6:A9"/>
    <mergeCell ref="B6:G7"/>
    <mergeCell ref="H6:H7"/>
    <mergeCell ref="A28:H29"/>
    <mergeCell ref="A21:A24"/>
    <mergeCell ref="B21:G22"/>
    <mergeCell ref="H21:H22"/>
    <mergeCell ref="B23:H24"/>
    <mergeCell ref="A11:A14"/>
    <mergeCell ref="B11:G12"/>
    <mergeCell ref="A1:H1"/>
    <mergeCell ref="A2:H2"/>
    <mergeCell ref="A3:H3"/>
    <mergeCell ref="D4:F4"/>
    <mergeCell ref="B8:H9"/>
    <mergeCell ref="B16:G17"/>
    <mergeCell ref="H16:H17"/>
    <mergeCell ref="B18:H19"/>
    <mergeCell ref="H11:H12"/>
    <mergeCell ref="B13:H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0">
      <selection activeCell="T30" sqref="T3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3" t="s">
        <v>24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</row>
    <row r="2" spans="1:21" ht="27.75" customHeight="1" thickBot="1">
      <c r="A2" s="154" t="s">
        <v>25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3:18" ht="33" customHeight="1" thickBot="1">
      <c r="C3" s="369" t="str">
        <f>HYPERLINK('[1]реквизиты'!$A$2)</f>
        <v>КУБОК РОССИИ ПО БОЕВОМУ САМБО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1"/>
    </row>
    <row r="4" spans="1:19" ht="15.75" customHeight="1" thickBot="1">
      <c r="A4" s="9"/>
      <c r="B4" s="9"/>
      <c r="C4" s="325" t="str">
        <f>HYPERLINK('[1]реквизиты'!$A$3)</f>
        <v>01-05 октября 2015года г.Кстово</v>
      </c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9"/>
    </row>
    <row r="5" spans="9:15" ht="20.25" customHeight="1" thickBot="1">
      <c r="I5" s="72"/>
      <c r="J5" s="372" t="str">
        <f>HYPERLINK('пр.взв.'!D4)</f>
        <v>в.к.52кг.</v>
      </c>
      <c r="K5" s="373"/>
      <c r="L5" s="374"/>
      <c r="M5" s="375"/>
      <c r="N5" s="373"/>
      <c r="O5" s="374"/>
    </row>
    <row r="6" spans="1:21" ht="18" customHeight="1" thickBot="1">
      <c r="A6" s="326" t="s">
        <v>0</v>
      </c>
      <c r="B6" s="326"/>
      <c r="C6" s="5"/>
      <c r="R6" s="42"/>
      <c r="S6" s="42"/>
      <c r="U6" s="42" t="s">
        <v>1</v>
      </c>
    </row>
    <row r="7" spans="1:29" ht="12.75" customHeight="1" thickBot="1">
      <c r="A7" s="324">
        <v>1</v>
      </c>
      <c r="B7" s="322" t="str">
        <f>VLOOKUP(A7,'пр.взв.'!B7:C38,2,FALSE)</f>
        <v>АБДУРАШЕДОВ Иса Рамзанович</v>
      </c>
      <c r="C7" s="322" t="str">
        <f>VLOOKUP(A7,'пр.взв.'!B7:F38,3,FALSE)</f>
        <v>13.101991  КМС</v>
      </c>
      <c r="D7" s="322" t="str">
        <f>VLOOKUP(A7,'пр.взв.'!B7:E38,4,FALSE)</f>
        <v>ПФО</v>
      </c>
      <c r="E7" s="115"/>
      <c r="F7" s="104"/>
      <c r="G7" s="104"/>
      <c r="H7" s="104"/>
      <c r="I7" s="65" t="s">
        <v>29</v>
      </c>
      <c r="J7" s="104"/>
      <c r="K7" s="104"/>
      <c r="L7" s="104"/>
      <c r="M7" s="116"/>
      <c r="N7" s="116"/>
      <c r="O7" s="116"/>
      <c r="P7" s="116"/>
      <c r="Q7" s="71"/>
      <c r="R7" s="322" t="str">
        <f>VLOOKUP(U7,'пр.взв.'!B7:E38,2,FALSE)</f>
        <v>МИЛОВИДОВ Алексей Павлович</v>
      </c>
      <c r="S7" s="322" t="str">
        <f>VLOOKUP(U7,'пр.взв.'!B7:E38,3,FALSE)</f>
        <v>07.01.1992  МС</v>
      </c>
      <c r="T7" s="322" t="str">
        <f>VLOOKUP(U7,'пр.взв.'!B7:E38,4,FALSE)</f>
        <v>ЦФО</v>
      </c>
      <c r="U7" s="351">
        <v>2</v>
      </c>
      <c r="Y7" s="4"/>
      <c r="Z7" s="4"/>
      <c r="AA7" s="4"/>
      <c r="AB7" s="4"/>
      <c r="AC7" s="4"/>
    </row>
    <row r="8" spans="1:29" ht="12.75" customHeight="1">
      <c r="A8" s="315"/>
      <c r="B8" s="323"/>
      <c r="C8" s="323"/>
      <c r="D8" s="323"/>
      <c r="E8" s="117">
        <v>1</v>
      </c>
      <c r="F8" s="118"/>
      <c r="G8" s="118"/>
      <c r="H8" s="64">
        <v>7</v>
      </c>
      <c r="I8" s="363" t="str">
        <f>VLOOKUP(H8,'пр.взв.'!B7:E38,2,FALSE)</f>
        <v>КАЗАНИН Игорь Владимирович</v>
      </c>
      <c r="J8" s="364"/>
      <c r="K8" s="364"/>
      <c r="L8" s="364"/>
      <c r="M8" s="365"/>
      <c r="N8" s="116"/>
      <c r="O8" s="116"/>
      <c r="P8" s="116"/>
      <c r="Q8" s="117">
        <v>2</v>
      </c>
      <c r="R8" s="323"/>
      <c r="S8" s="323"/>
      <c r="T8" s="323"/>
      <c r="U8" s="352"/>
      <c r="Y8" s="4"/>
      <c r="Z8" s="4"/>
      <c r="AA8" s="4"/>
      <c r="AB8" s="4"/>
      <c r="AC8" s="4"/>
    </row>
    <row r="9" spans="1:29" ht="12.75" customHeight="1" thickBot="1">
      <c r="A9" s="315">
        <v>9</v>
      </c>
      <c r="B9" s="319" t="str">
        <f>VLOOKUP(A9,'пр.взв.'!B9:C40,2,FALSE)</f>
        <v>АЛИЕВ Ризван Магамедович</v>
      </c>
      <c r="C9" s="319" t="str">
        <f>VLOOKUP(A9,'пр.взв.'!B7:F38,3,FALSE)</f>
        <v>18.02.1988  КМС</v>
      </c>
      <c r="D9" s="319" t="str">
        <f>VLOOKUP(A9,'пр.взв.'!B7:G38,4,FALSE)</f>
        <v>МОС</v>
      </c>
      <c r="E9" s="16" t="s">
        <v>106</v>
      </c>
      <c r="F9" s="119"/>
      <c r="G9" s="118"/>
      <c r="H9" s="104"/>
      <c r="I9" s="366"/>
      <c r="J9" s="367"/>
      <c r="K9" s="367"/>
      <c r="L9" s="367"/>
      <c r="M9" s="368"/>
      <c r="N9" s="116"/>
      <c r="O9" s="116"/>
      <c r="P9" s="120"/>
      <c r="Q9" s="16" t="s">
        <v>107</v>
      </c>
      <c r="R9" s="319" t="str">
        <f>VLOOKUP(U9,'пр.взв.'!B9:E40,2,FALSE)</f>
        <v>КАЗАКОВ Кантемир Асланович</v>
      </c>
      <c r="S9" s="319" t="str">
        <f>VLOOKUP(U9,'пр.взв.'!B9:E40,3,FALSE)</f>
        <v>09.03.1994  КМС</v>
      </c>
      <c r="T9" s="319" t="str">
        <f>VLOOKUP(U9,'пр.взв.'!B9:E40,4,FALSE)</f>
        <v>МОС</v>
      </c>
      <c r="U9" s="352">
        <v>10</v>
      </c>
      <c r="Y9" s="4"/>
      <c r="Z9" s="4"/>
      <c r="AA9" s="4"/>
      <c r="AB9" s="4"/>
      <c r="AC9" s="4"/>
    </row>
    <row r="10" spans="1:29" ht="12.75" customHeight="1" thickBot="1">
      <c r="A10" s="316"/>
      <c r="B10" s="320"/>
      <c r="C10" s="320"/>
      <c r="D10" s="320"/>
      <c r="E10" s="121"/>
      <c r="F10" s="122"/>
      <c r="G10" s="117">
        <v>1</v>
      </c>
      <c r="H10" s="104"/>
      <c r="I10" s="71"/>
      <c r="J10" s="71"/>
      <c r="K10" s="71"/>
      <c r="L10" s="71"/>
      <c r="M10" s="116"/>
      <c r="N10" s="116"/>
      <c r="O10" s="117">
        <v>2</v>
      </c>
      <c r="P10" s="123"/>
      <c r="Q10" s="71"/>
      <c r="R10" s="320"/>
      <c r="S10" s="320"/>
      <c r="T10" s="320"/>
      <c r="U10" s="353"/>
      <c r="Y10" s="4"/>
      <c r="Z10" s="4"/>
      <c r="AA10" s="4"/>
      <c r="AB10" s="4"/>
      <c r="AC10" s="4"/>
    </row>
    <row r="11" spans="1:29" ht="12.75" customHeight="1" thickBot="1">
      <c r="A11" s="324">
        <v>5</v>
      </c>
      <c r="B11" s="322" t="str">
        <f>VLOOKUP(A11,'пр.взв.'!B11:C42,2,FALSE)</f>
        <v>КЕЙТУКОВ Кемран Арсеньевич</v>
      </c>
      <c r="C11" s="322" t="str">
        <f>VLOOKUP(A11,'пр.взв.'!B7:E38,3,FALSE)</f>
        <v>19.11.1994  КМС</v>
      </c>
      <c r="D11" s="322" t="str">
        <f>VLOOKUP(A11,'пр.взв.'!B7:E38,4,FALSE)</f>
        <v>ЮФО</v>
      </c>
      <c r="E11" s="115"/>
      <c r="F11" s="122"/>
      <c r="G11" s="16" t="s">
        <v>107</v>
      </c>
      <c r="H11" s="124"/>
      <c r="I11" s="104"/>
      <c r="J11" s="71"/>
      <c r="K11" s="71"/>
      <c r="L11" s="71"/>
      <c r="M11" s="116"/>
      <c r="N11" s="120"/>
      <c r="O11" s="16" t="s">
        <v>107</v>
      </c>
      <c r="P11" s="123"/>
      <c r="Q11" s="71"/>
      <c r="R11" s="322" t="str">
        <f>VLOOKUP(U11,'пр.взв.'!B11:E42,2,FALSE)</f>
        <v>АКОПЯН Марлен Эмильевич</v>
      </c>
      <c r="S11" s="322" t="str">
        <f>VLOOKUP(U11,'пр.взв.'!B11:E42,3,FALSE)</f>
        <v>15.09.1993  КМС</v>
      </c>
      <c r="T11" s="322" t="str">
        <f>VLOOKUP(U11,'пр.взв.'!B11:E42,4,FALSE)</f>
        <v>ЮФО</v>
      </c>
      <c r="U11" s="354">
        <v>6</v>
      </c>
      <c r="Y11" s="4"/>
      <c r="Z11" s="4"/>
      <c r="AA11" s="4"/>
      <c r="AB11" s="4"/>
      <c r="AC11" s="4"/>
    </row>
    <row r="12" spans="1:29" ht="12.75" customHeight="1">
      <c r="A12" s="315"/>
      <c r="B12" s="323"/>
      <c r="C12" s="323"/>
      <c r="D12" s="323"/>
      <c r="E12" s="117">
        <v>5</v>
      </c>
      <c r="F12" s="125"/>
      <c r="G12" s="118"/>
      <c r="H12" s="126"/>
      <c r="I12" s="104"/>
      <c r="J12" s="402" t="s">
        <v>21</v>
      </c>
      <c r="K12" s="402"/>
      <c r="L12" s="402"/>
      <c r="M12" s="116"/>
      <c r="N12" s="123"/>
      <c r="O12" s="116"/>
      <c r="P12" s="127"/>
      <c r="Q12" s="117">
        <v>6</v>
      </c>
      <c r="R12" s="323"/>
      <c r="S12" s="323"/>
      <c r="T12" s="323"/>
      <c r="U12" s="352"/>
      <c r="Y12" s="4"/>
      <c r="Z12" s="4"/>
      <c r="AA12" s="4"/>
      <c r="AB12" s="4"/>
      <c r="AC12" s="4"/>
    </row>
    <row r="13" spans="1:29" ht="12.75" customHeight="1" thickBot="1">
      <c r="A13" s="360">
        <v>13</v>
      </c>
      <c r="B13" s="357">
        <f>VLOOKUP(A13,'пр.взв.'!B7:C38,2,FALSE)</f>
        <v>0</v>
      </c>
      <c r="C13" s="357">
        <f>VLOOKUP(A13,'пр.взв.'!B7:E38,3,FALSE)</f>
        <v>0</v>
      </c>
      <c r="D13" s="357">
        <f>VLOOKUP(A13,'пр.взв.'!B7:E38,4,FALSE)</f>
        <v>0</v>
      </c>
      <c r="E13" s="16"/>
      <c r="F13" s="118"/>
      <c r="G13" s="118"/>
      <c r="H13" s="126"/>
      <c r="I13" s="128"/>
      <c r="J13" s="129"/>
      <c r="K13" s="129"/>
      <c r="L13" s="104"/>
      <c r="M13" s="116"/>
      <c r="N13" s="123"/>
      <c r="O13" s="116"/>
      <c r="P13" s="116"/>
      <c r="Q13" s="16"/>
      <c r="R13" s="357">
        <f>VLOOKUP(U13,'пр.взв.'!B13:E44,2,FALSE)</f>
        <v>0</v>
      </c>
      <c r="S13" s="357">
        <f>VLOOKUP(U13,'пр.взв.'!B13:E44,3,FALSE)</f>
        <v>0</v>
      </c>
      <c r="T13" s="357">
        <f>VLOOKUP(U13,'пр.взв.'!B13:E44,4,FALSE)</f>
        <v>0</v>
      </c>
      <c r="U13" s="355">
        <v>14</v>
      </c>
      <c r="Y13" s="4"/>
      <c r="Z13" s="4"/>
      <c r="AA13" s="4"/>
      <c r="AB13" s="4"/>
      <c r="AC13" s="4"/>
    </row>
    <row r="14" spans="1:29" ht="12.75" customHeight="1" thickBot="1">
      <c r="A14" s="361"/>
      <c r="B14" s="358"/>
      <c r="C14" s="358"/>
      <c r="D14" s="358"/>
      <c r="E14" s="121"/>
      <c r="F14" s="362"/>
      <c r="G14" s="362"/>
      <c r="H14" s="126"/>
      <c r="I14" s="117">
        <v>7</v>
      </c>
      <c r="J14" s="104"/>
      <c r="K14" s="104"/>
      <c r="L14" s="104"/>
      <c r="M14" s="117">
        <v>2</v>
      </c>
      <c r="N14" s="128"/>
      <c r="O14" s="116"/>
      <c r="P14" s="116"/>
      <c r="Q14" s="71"/>
      <c r="R14" s="358"/>
      <c r="S14" s="358"/>
      <c r="T14" s="358"/>
      <c r="U14" s="356"/>
      <c r="Y14" s="4"/>
      <c r="Z14" s="4"/>
      <c r="AA14" s="4"/>
      <c r="AB14" s="4"/>
      <c r="AC14" s="4"/>
    </row>
    <row r="15" spans="1:29" ht="12.75" customHeight="1" thickBot="1">
      <c r="A15" s="324">
        <v>3</v>
      </c>
      <c r="B15" s="322" t="str">
        <f>VLOOKUP(A15,'пр.взв.'!B7:C38,2,FALSE)</f>
        <v>ЛАЗУТИН Павел Алексеевич</v>
      </c>
      <c r="C15" s="322" t="str">
        <f>VLOOKUP(A15,'пр.взв.'!B7:E38,3,FALSE)</f>
        <v>05.03.1994  МС</v>
      </c>
      <c r="D15" s="322" t="str">
        <f>VLOOKUP(A15,'пр.взв.'!B7:E38,4,FALSE)</f>
        <v>ЦФО</v>
      </c>
      <c r="E15" s="115"/>
      <c r="F15" s="118"/>
      <c r="G15" s="118"/>
      <c r="H15" s="126"/>
      <c r="I15" s="16" t="s">
        <v>107</v>
      </c>
      <c r="J15" s="104"/>
      <c r="K15" s="104"/>
      <c r="L15" s="104"/>
      <c r="M15" s="16" t="s">
        <v>107</v>
      </c>
      <c r="N15" s="123"/>
      <c r="O15" s="116"/>
      <c r="P15" s="116"/>
      <c r="Q15" s="71"/>
      <c r="R15" s="322" t="str">
        <f>VLOOKUP(U15,'пр.взв.'!B7:C38,2,FALSE)</f>
        <v>АСКАНАКОВ Родион Рафаилович</v>
      </c>
      <c r="S15" s="322" t="str">
        <f>VLOOKUP(U15,'пр.взв.'!B7:E38,3,FALSE)</f>
        <v>22.09.1990  МС</v>
      </c>
      <c r="T15" s="322" t="str">
        <f>VLOOKUP(U15,'пр.взв.'!B7:E38,4,FALSE)</f>
        <v>СФО</v>
      </c>
      <c r="U15" s="351">
        <v>4</v>
      </c>
      <c r="Y15" s="4"/>
      <c r="Z15" s="4"/>
      <c r="AA15" s="4"/>
      <c r="AB15" s="4"/>
      <c r="AC15" s="4"/>
    </row>
    <row r="16" spans="1:29" ht="12.75" customHeight="1">
      <c r="A16" s="315"/>
      <c r="B16" s="323"/>
      <c r="C16" s="323"/>
      <c r="D16" s="323"/>
      <c r="E16" s="117">
        <v>11</v>
      </c>
      <c r="F16" s="118"/>
      <c r="G16" s="118"/>
      <c r="H16" s="126"/>
      <c r="I16" s="104"/>
      <c r="J16" s="104"/>
      <c r="K16" s="104"/>
      <c r="L16" s="104"/>
      <c r="M16" s="116"/>
      <c r="N16" s="123"/>
      <c r="O16" s="116"/>
      <c r="P16" s="116"/>
      <c r="Q16" s="117">
        <v>4</v>
      </c>
      <c r="R16" s="323"/>
      <c r="S16" s="323"/>
      <c r="T16" s="323"/>
      <c r="U16" s="352"/>
      <c r="Y16" s="4"/>
      <c r="Z16" s="4"/>
      <c r="AA16" s="4"/>
      <c r="AB16" s="4"/>
      <c r="AC16" s="4"/>
    </row>
    <row r="17" spans="1:29" ht="12.75" customHeight="1" thickBot="1">
      <c r="A17" s="315">
        <v>11</v>
      </c>
      <c r="B17" s="319" t="str">
        <f>VLOOKUP(A17,'пр.взв.'!B17:C47,2,FALSE)</f>
        <v>ЛАМАНОВ Владимир Александрович</v>
      </c>
      <c r="C17" s="319" t="str">
        <f>VLOOKUP(A17,'пр.взв.'!B7:E38,3,FALSE)</f>
        <v>20.11.1992 КМС</v>
      </c>
      <c r="D17" s="319" t="str">
        <f>VLOOKUP(A17,'пр.взв.'!B7:F38,4,FALSE)</f>
        <v>ПФО</v>
      </c>
      <c r="E17" s="16" t="s">
        <v>106</v>
      </c>
      <c r="F17" s="119"/>
      <c r="G17" s="118"/>
      <c r="H17" s="126"/>
      <c r="I17" s="104"/>
      <c r="J17" s="104"/>
      <c r="K17" s="104"/>
      <c r="L17" s="104"/>
      <c r="M17" s="116"/>
      <c r="N17" s="123"/>
      <c r="O17" s="116"/>
      <c r="P17" s="120"/>
      <c r="Q17" s="16"/>
      <c r="R17" s="357" t="e">
        <f>VLOOKUP(U17,'пр.взв.'!B17:E47,2,FALSE)</f>
        <v>#N/A</v>
      </c>
      <c r="S17" s="357" t="e">
        <f>VLOOKUP(U17,'пр.взв.'!B17:E47,3,FALSE)</f>
        <v>#N/A</v>
      </c>
      <c r="T17" s="357" t="e">
        <f>VLOOKUP(U17,'пр.взв.'!B17:E47,4,FALSE)</f>
        <v>#N/A</v>
      </c>
      <c r="U17" s="352">
        <v>12</v>
      </c>
      <c r="Y17" s="4"/>
      <c r="Z17" s="4"/>
      <c r="AA17" s="4"/>
      <c r="AB17" s="4"/>
      <c r="AC17" s="4"/>
    </row>
    <row r="18" spans="1:21" ht="12.75" customHeight="1" thickBot="1">
      <c r="A18" s="316"/>
      <c r="B18" s="320"/>
      <c r="C18" s="320"/>
      <c r="D18" s="320"/>
      <c r="E18" s="121"/>
      <c r="F18" s="122"/>
      <c r="G18" s="117">
        <v>7</v>
      </c>
      <c r="H18" s="130"/>
      <c r="I18" s="65" t="s">
        <v>30</v>
      </c>
      <c r="J18" s="104"/>
      <c r="K18" s="104"/>
      <c r="L18" s="104"/>
      <c r="M18" s="116"/>
      <c r="N18" s="127"/>
      <c r="O18" s="117">
        <v>4</v>
      </c>
      <c r="P18" s="123"/>
      <c r="Q18" s="71"/>
      <c r="R18" s="358"/>
      <c r="S18" s="358"/>
      <c r="T18" s="358"/>
      <c r="U18" s="353"/>
    </row>
    <row r="19" spans="1:21" ht="12.75" customHeight="1" thickBot="1">
      <c r="A19" s="324">
        <v>7</v>
      </c>
      <c r="B19" s="322" t="str">
        <f>VLOOKUP(A19,'пр.взв.'!B19:C49,2,FALSE)</f>
        <v>КАЗАНИН Игорь Владимирович</v>
      </c>
      <c r="C19" s="322" t="str">
        <f>VLOOKUP(A19,'пр.взв.'!B7:E38,3,FALSE)</f>
        <v>11.03.1992  МС </v>
      </c>
      <c r="D19" s="322" t="str">
        <f>VLOOKUP(A19,'пр.взв.'!B7:E38,4,FALSE)</f>
        <v>СФО</v>
      </c>
      <c r="E19" s="115"/>
      <c r="F19" s="131"/>
      <c r="G19" s="16" t="s">
        <v>107</v>
      </c>
      <c r="H19" s="64"/>
      <c r="I19" s="71"/>
      <c r="J19" s="71"/>
      <c r="K19" s="71"/>
      <c r="L19" s="71"/>
      <c r="M19" s="71"/>
      <c r="N19" s="116"/>
      <c r="O19" s="16" t="s">
        <v>107</v>
      </c>
      <c r="P19" s="123"/>
      <c r="Q19" s="71"/>
      <c r="R19" s="322" t="str">
        <f>VLOOKUP(U19,'пр.взв.'!B19:E49,2,FALSE)</f>
        <v>ПАНКРАТОВ Семен Вениаминович</v>
      </c>
      <c r="S19" s="322" t="str">
        <f>VLOOKUP(U19,'пр.взв.'!B19:E49,3,FALSE)</f>
        <v>15.02.1996 КМС</v>
      </c>
      <c r="T19" s="322" t="str">
        <f>VLOOKUP(U19,'пр.взв.'!B19:E49,4,FALSE)</f>
        <v>ПФО</v>
      </c>
      <c r="U19" s="354">
        <v>8</v>
      </c>
    </row>
    <row r="20" spans="1:21" ht="12.75" customHeight="1">
      <c r="A20" s="315"/>
      <c r="B20" s="323"/>
      <c r="C20" s="323"/>
      <c r="D20" s="323"/>
      <c r="E20" s="117">
        <v>7</v>
      </c>
      <c r="F20" s="132"/>
      <c r="G20" s="121"/>
      <c r="H20" s="64">
        <v>2</v>
      </c>
      <c r="I20" s="410" t="str">
        <f>R7</f>
        <v>МИЛОВИДОВ Алексей Павлович</v>
      </c>
      <c r="J20" s="411"/>
      <c r="K20" s="411"/>
      <c r="L20" s="411"/>
      <c r="M20" s="412"/>
      <c r="N20" s="116"/>
      <c r="O20" s="116"/>
      <c r="P20" s="133"/>
      <c r="Q20" s="117">
        <v>8</v>
      </c>
      <c r="R20" s="323"/>
      <c r="S20" s="323"/>
      <c r="T20" s="323"/>
      <c r="U20" s="352"/>
    </row>
    <row r="21" spans="1:21" ht="12.75" customHeight="1" thickBot="1">
      <c r="A21" s="360">
        <v>15</v>
      </c>
      <c r="B21" s="357">
        <f>VLOOKUP(A21,'пр.взв.'!B21:C51,2,FALSE)</f>
        <v>0</v>
      </c>
      <c r="C21" s="357">
        <f>VLOOKUP(A21,'пр.взв.'!B7:E38,3,FALSE)</f>
        <v>0</v>
      </c>
      <c r="D21" s="357">
        <f>VLOOKUP(A21,'пр.взв.'!B7:E38,4,FALSE)</f>
        <v>0</v>
      </c>
      <c r="E21" s="16"/>
      <c r="F21" s="121"/>
      <c r="G21" s="121"/>
      <c r="H21" s="86"/>
      <c r="I21" s="413"/>
      <c r="J21" s="414"/>
      <c r="K21" s="414"/>
      <c r="L21" s="414"/>
      <c r="M21" s="415"/>
      <c r="N21" s="116"/>
      <c r="O21" s="116"/>
      <c r="P21" s="116"/>
      <c r="Q21" s="16"/>
      <c r="R21" s="357">
        <f>VLOOKUP(U21,'пр.взв.'!B21:E51,2,FALSE)</f>
        <v>0</v>
      </c>
      <c r="S21" s="357">
        <f>VLOOKUP(U21,'пр.взв.'!B21:E51,3,FALSE)</f>
        <v>0</v>
      </c>
      <c r="T21" s="357">
        <f>VLOOKUP(U21,'пр.взв.'!B7:E38,4,FALSE)</f>
        <v>0</v>
      </c>
      <c r="U21" s="355">
        <v>16</v>
      </c>
    </row>
    <row r="22" spans="1:21" ht="12.75" customHeight="1" thickBot="1">
      <c r="A22" s="361"/>
      <c r="B22" s="358"/>
      <c r="C22" s="358"/>
      <c r="D22" s="358"/>
      <c r="E22" s="121"/>
      <c r="F22" s="115"/>
      <c r="G22" s="115"/>
      <c r="H22" s="71"/>
      <c r="I22" s="71"/>
      <c r="J22" s="71"/>
      <c r="K22" s="71"/>
      <c r="L22" s="71"/>
      <c r="M22" s="71"/>
      <c r="N22" s="71"/>
      <c r="O22" s="104"/>
      <c r="P22" s="104"/>
      <c r="Q22" s="71"/>
      <c r="R22" s="358"/>
      <c r="S22" s="358"/>
      <c r="T22" s="358"/>
      <c r="U22" s="359"/>
    </row>
    <row r="23" spans="1:20" ht="12.75" customHeight="1">
      <c r="A23" s="1"/>
      <c r="B23" s="1"/>
      <c r="C23" s="7"/>
      <c r="D23" s="4"/>
      <c r="E23" s="70"/>
      <c r="F23" s="70"/>
      <c r="G23" s="70"/>
      <c r="H23" s="403" t="s">
        <v>28</v>
      </c>
      <c r="I23" s="403"/>
      <c r="J23" s="403"/>
      <c r="K23" s="403"/>
      <c r="L23" s="403"/>
      <c r="M23" s="403"/>
      <c r="N23" s="403"/>
      <c r="O23" s="134"/>
      <c r="P23" s="134"/>
      <c r="Q23" s="71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88">
        <v>9</v>
      </c>
      <c r="B25" s="383" t="str">
        <f>VLOOKUP(A25,'пр.взв.'!B7:E38,2,FALSE)</f>
        <v>АЛИЕВ Ризван Магамедович</v>
      </c>
      <c r="I25" s="91">
        <v>10</v>
      </c>
      <c r="J25" s="377" t="str">
        <f>VLOOKUP(I25,'пр.взв.'!B5:D38,2,FALSE)</f>
        <v>КАЗАКОВ Кантемир Асланович</v>
      </c>
      <c r="K25" s="389"/>
      <c r="L25" s="390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8"/>
      <c r="B26" s="385"/>
      <c r="C26" s="135" t="s">
        <v>113</v>
      </c>
      <c r="D26" s="34"/>
      <c r="E26" s="36"/>
      <c r="F26" s="36"/>
      <c r="G26" s="36"/>
      <c r="H26" s="36"/>
      <c r="I26" s="92"/>
      <c r="J26" s="391"/>
      <c r="K26" s="392"/>
      <c r="L26" s="393"/>
      <c r="M26" s="14" t="s">
        <v>112</v>
      </c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>
      <c r="A27" s="89">
        <v>5</v>
      </c>
      <c r="B27" s="386" t="str">
        <f>VLOOKUP(A27,'пр.взв.'!B7:D38,2,FALSE)</f>
        <v>КЕЙТУКОВ Кемран Арсеньевич</v>
      </c>
      <c r="C27" s="136"/>
      <c r="D27" s="34"/>
      <c r="E27" s="66"/>
      <c r="F27" s="66"/>
      <c r="G27" s="66"/>
      <c r="H27" s="66"/>
      <c r="I27" s="93"/>
      <c r="J27" s="404" t="e">
        <f>VLOOKUP(I27,'пр.взв.'!B7:D38,2,FALSE)</f>
        <v>#N/A</v>
      </c>
      <c r="K27" s="405"/>
      <c r="L27" s="406"/>
      <c r="M27" s="20"/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 thickBot="1">
      <c r="A28" s="89"/>
      <c r="B28" s="384"/>
      <c r="C28" s="137"/>
      <c r="D28" s="34"/>
      <c r="E28" s="65"/>
      <c r="F28" s="65"/>
      <c r="G28" s="66"/>
      <c r="H28" s="66"/>
      <c r="I28" s="93"/>
      <c r="J28" s="407"/>
      <c r="K28" s="408"/>
      <c r="L28" s="409"/>
      <c r="M28" s="21"/>
      <c r="N28" s="65"/>
      <c r="O28" s="65"/>
      <c r="P28" s="65"/>
      <c r="Q28" s="65"/>
      <c r="R28" s="34"/>
      <c r="S28" s="34"/>
      <c r="T28" s="34"/>
      <c r="U28" s="4"/>
      <c r="V28" s="4"/>
    </row>
    <row r="29" spans="1:22" ht="12.75" customHeight="1">
      <c r="A29" s="4"/>
      <c r="B29" s="13"/>
      <c r="C29" s="137"/>
      <c r="D29" s="104">
        <v>5</v>
      </c>
      <c r="E29" s="65"/>
      <c r="F29" s="65"/>
      <c r="G29" s="66"/>
      <c r="H29" s="66"/>
      <c r="I29" s="93"/>
      <c r="J29" s="86"/>
      <c r="K29" s="13"/>
      <c r="L29" s="8"/>
      <c r="M29" s="21"/>
      <c r="N29" s="84"/>
      <c r="O29" s="105">
        <v>8</v>
      </c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4"/>
      <c r="B30" s="87"/>
      <c r="C30" s="137"/>
      <c r="D30" s="26"/>
      <c r="E30" s="65"/>
      <c r="F30" t="s">
        <v>48</v>
      </c>
      <c r="G30" s="66"/>
      <c r="H30" s="66"/>
      <c r="I30" s="93"/>
      <c r="J30" s="86"/>
      <c r="K30" s="87"/>
      <c r="L30" s="8"/>
      <c r="M30" s="21"/>
      <c r="N30" s="65"/>
      <c r="O30" s="65"/>
      <c r="P30" s="39"/>
      <c r="Q30" s="65"/>
      <c r="R30" t="s">
        <v>48</v>
      </c>
      <c r="S30" s="34"/>
      <c r="T30" s="34"/>
      <c r="U30" s="4"/>
      <c r="V30" s="4"/>
    </row>
    <row r="31" spans="1:22" ht="13.5" thickBot="1">
      <c r="A31" s="90">
        <v>11</v>
      </c>
      <c r="B31" s="420" t="str">
        <f>VLOOKUP(A31,'пр.взв.'!B7:D38,2,FALSE)</f>
        <v>ЛАМАНОВ Владимир Александрович</v>
      </c>
      <c r="C31" s="138"/>
      <c r="D31" s="25"/>
      <c r="E31" s="64"/>
      <c r="F31" s="65"/>
      <c r="G31" s="65"/>
      <c r="H31" s="65"/>
      <c r="I31" s="64">
        <v>8</v>
      </c>
      <c r="J31" s="422" t="str">
        <f>VLOOKUP(I31,'пр.взв.'!B7:D38,2,FALSE)</f>
        <v>ПАНКРАТОВ Семен Вениаминович</v>
      </c>
      <c r="K31" s="423"/>
      <c r="L31" s="424"/>
      <c r="M31" s="141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90"/>
      <c r="B32" s="421"/>
      <c r="C32" s="139" t="s">
        <v>110</v>
      </c>
      <c r="D32" s="25"/>
      <c r="E32" s="83">
        <v>4</v>
      </c>
      <c r="F32" s="394" t="str">
        <f>VLOOKUP(E32,'пр.взв.'!B7:D38,2,FALSE)</f>
        <v>АСКАНАКОВ Родион Рафаилович</v>
      </c>
      <c r="G32" s="395"/>
      <c r="H32" s="396"/>
      <c r="I32" s="94"/>
      <c r="J32" s="425"/>
      <c r="K32" s="426"/>
      <c r="L32" s="427"/>
      <c r="M32" s="139" t="s">
        <v>111</v>
      </c>
      <c r="N32" s="85"/>
      <c r="O32" s="85"/>
      <c r="P32" s="41"/>
      <c r="Q32" s="83">
        <v>1</v>
      </c>
      <c r="R32" s="400" t="str">
        <f>VLOOKUP(Q32,'пр.взв.'!B7:D38,2,FALSE)</f>
        <v>АБДУРАШЕДОВ Иса Рамзанович</v>
      </c>
      <c r="S32" s="85"/>
      <c r="T32" s="85"/>
      <c r="U32" s="85"/>
      <c r="V32" s="4"/>
    </row>
    <row r="33" spans="1:22" ht="13.5" customHeight="1" thickBot="1">
      <c r="A33" s="145">
        <v>0</v>
      </c>
      <c r="B33" s="387" t="e">
        <f>VLOOKUP(A33,'пр.взв.'!B7:E38,2,FALSE)</f>
        <v>#N/A</v>
      </c>
      <c r="C33" s="14"/>
      <c r="D33" s="25"/>
      <c r="E33" s="67"/>
      <c r="F33" s="397"/>
      <c r="G33" s="398"/>
      <c r="H33" s="399"/>
      <c r="I33" s="146">
        <v>0</v>
      </c>
      <c r="J33" s="404" t="e">
        <f>VLOOKUP(I33,'пр.взв.'!B7:D38,2,FALSE)</f>
        <v>#N/A</v>
      </c>
      <c r="K33" s="405"/>
      <c r="L33" s="406"/>
      <c r="M33" s="140"/>
      <c r="N33" s="85"/>
      <c r="O33" s="85"/>
      <c r="P33" s="41"/>
      <c r="Q33" s="65"/>
      <c r="R33" s="401"/>
      <c r="S33" s="85"/>
      <c r="T33" s="85"/>
      <c r="U33" s="85"/>
      <c r="V33" s="4"/>
    </row>
    <row r="34" spans="1:22" ht="13.5" customHeight="1" thickBot="1">
      <c r="A34" s="145"/>
      <c r="B34" s="388"/>
      <c r="C34" s="34"/>
      <c r="D34" s="25"/>
      <c r="E34" s="65"/>
      <c r="F34" s="65"/>
      <c r="G34" s="65"/>
      <c r="H34" s="65"/>
      <c r="I34" s="147"/>
      <c r="J34" s="407"/>
      <c r="K34" s="408"/>
      <c r="L34" s="409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64">
        <v>4</v>
      </c>
      <c r="D35" s="383" t="str">
        <f>VLOOKUP(C35,'пр.взв.'!B7:D38,2,FALSE)</f>
        <v>АСКАНАКОВ Родион Рафаилович</v>
      </c>
      <c r="E35" s="65"/>
      <c r="F35" s="65"/>
      <c r="G35" s="65"/>
      <c r="H35" s="65"/>
      <c r="I35" s="64"/>
      <c r="J35" s="66"/>
      <c r="K35" s="65"/>
      <c r="L35" s="65"/>
      <c r="M35" s="64">
        <v>1</v>
      </c>
      <c r="N35" s="377" t="str">
        <f>VLOOKUP(M35,'пр.взв.'!B7:D38,2,FALSE)</f>
        <v>АБДУРАШЕДОВ Иса Рамзанович</v>
      </c>
      <c r="O35" s="378"/>
      <c r="P35" s="379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84"/>
      <c r="E36" s="65"/>
      <c r="F36" s="65"/>
      <c r="G36" s="65"/>
      <c r="H36" s="65"/>
      <c r="I36" s="65"/>
      <c r="J36" s="66"/>
      <c r="K36" s="65"/>
      <c r="L36" s="65"/>
      <c r="M36" s="65"/>
      <c r="N36" s="380"/>
      <c r="O36" s="381"/>
      <c r="P36" s="382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95"/>
      <c r="E37" s="68"/>
      <c r="F37" s="68"/>
      <c r="G37" s="68"/>
      <c r="H37" s="69"/>
      <c r="I37" s="69"/>
      <c r="J37" s="69"/>
      <c r="K37" s="68"/>
      <c r="L37" s="68"/>
      <c r="M37" s="68"/>
      <c r="N37" s="68"/>
      <c r="O37" s="68"/>
      <c r="P37" s="68"/>
      <c r="Q37" s="68"/>
      <c r="R37" s="63"/>
      <c r="S37" s="63"/>
      <c r="T37" s="63"/>
      <c r="U37" s="63"/>
      <c r="V37" s="63"/>
    </row>
    <row r="38" spans="1:22" ht="15.75">
      <c r="A38" s="376" t="str">
        <f>HYPERLINK('[1]реквизиты'!$A$6)</f>
        <v>Гл. судья, судья МК</v>
      </c>
      <c r="B38" s="376"/>
      <c r="C38" s="376"/>
      <c r="E38" s="75"/>
      <c r="F38" s="76"/>
      <c r="J38" s="78" t="str">
        <f>'[1]реквизиты'!$G$7</f>
        <v>Бабоян Р.М.</v>
      </c>
      <c r="K38" s="5"/>
      <c r="N38" s="70"/>
      <c r="O38" s="79" t="str">
        <f>'[1]реквизиты'!$G$8</f>
        <v>/Армавир/</v>
      </c>
      <c r="P38" s="70"/>
      <c r="Q38" s="70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0"/>
      <c r="F39" s="70"/>
      <c r="G39" s="70"/>
      <c r="H39" s="70"/>
      <c r="I39" s="70"/>
      <c r="J39" s="71"/>
      <c r="K39" s="71"/>
      <c r="L39" s="71"/>
      <c r="M39" s="71"/>
      <c r="N39" s="71"/>
      <c r="O39" s="71"/>
      <c r="P39" s="71"/>
      <c r="Q39" s="71"/>
    </row>
    <row r="40" spans="1:16" ht="15.75">
      <c r="A40" s="96" t="str">
        <f>HYPERLINK('[1]реквизиты'!$A$8)</f>
        <v>Гл. секретарь, судья ВК</v>
      </c>
      <c r="B40" s="97"/>
      <c r="C40" s="98"/>
      <c r="D40" s="80"/>
      <c r="E40" s="80"/>
      <c r="F40" s="4"/>
      <c r="G40" s="4"/>
      <c r="H40" s="4"/>
      <c r="I40" s="4"/>
      <c r="J40" s="78" t="str">
        <f>HYPERLINK('[1]реквизиты'!$G$9)</f>
        <v>Тимошин А.С.</v>
      </c>
      <c r="K40" s="70"/>
      <c r="L40" s="70"/>
      <c r="M40" s="70"/>
      <c r="O40" s="79" t="str">
        <f>'[1]реквизиты'!$G$10</f>
        <v>/Рыбинск/</v>
      </c>
      <c r="P40" s="71"/>
    </row>
    <row r="41" spans="4:20" ht="15">
      <c r="D41" s="76"/>
      <c r="E41" s="76"/>
      <c r="F41" s="76"/>
      <c r="G41" s="80"/>
      <c r="H41" s="80"/>
      <c r="I41" s="4"/>
      <c r="J41" s="4"/>
      <c r="K41" s="4"/>
      <c r="L41" s="4"/>
      <c r="M41" s="70"/>
      <c r="N41" s="70"/>
      <c r="O41" s="70"/>
      <c r="P41" s="70"/>
      <c r="Q41" s="4"/>
      <c r="R41" s="5"/>
      <c r="S41" s="71"/>
      <c r="T41" s="71"/>
    </row>
    <row r="42" spans="4:20" ht="15">
      <c r="D42" s="75"/>
      <c r="E42" s="75"/>
      <c r="F42" s="76"/>
      <c r="G42" s="80"/>
      <c r="H42" s="80"/>
      <c r="I42" s="4"/>
      <c r="J42" s="4"/>
      <c r="K42" s="4"/>
      <c r="L42" s="4"/>
      <c r="M42" s="70"/>
      <c r="N42" s="70"/>
      <c r="O42" s="70"/>
      <c r="P42" s="70"/>
      <c r="Q42" s="80"/>
      <c r="R42" s="5"/>
      <c r="S42" s="71"/>
      <c r="T42" s="71"/>
    </row>
    <row r="43" spans="10:20" ht="12.75">
      <c r="J43" s="4"/>
      <c r="K43" s="4"/>
      <c r="L43" s="4"/>
      <c r="M43" s="4"/>
      <c r="N43" s="4"/>
      <c r="O43" s="4"/>
      <c r="P43" s="4"/>
      <c r="Q43" s="4"/>
      <c r="S43" s="71"/>
      <c r="T43" s="71"/>
    </row>
    <row r="44" spans="2:18" ht="15">
      <c r="B44" s="52">
        <f>HYPERLINK('[1]реквизиты'!$A$22)</f>
      </c>
      <c r="C44" s="51"/>
      <c r="D44" s="75"/>
      <c r="E44" s="75"/>
      <c r="F44" s="75"/>
      <c r="G44" s="5"/>
      <c r="H44" s="5"/>
      <c r="M44" s="54">
        <f>HYPERLINK('[1]реквизиты'!$G$23)</f>
      </c>
      <c r="O44" s="71"/>
      <c r="P44" s="71"/>
      <c r="R44" s="5"/>
    </row>
    <row r="45" spans="5:17" ht="12.75"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M5:O5"/>
    <mergeCell ref="T21:T22"/>
    <mergeCell ref="T19:T20"/>
    <mergeCell ref="S21:S22"/>
    <mergeCell ref="S19:S20"/>
    <mergeCell ref="S17:S18"/>
    <mergeCell ref="S15:S16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T15:T16"/>
    <mergeCell ref="T17:T18"/>
    <mergeCell ref="D15:D16"/>
    <mergeCell ref="D17:D18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U7:U8"/>
    <mergeCell ref="U9:U10"/>
    <mergeCell ref="U11:U12"/>
    <mergeCell ref="U13:U14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2002-01-02T05:07:51Z</cp:lastPrinted>
  <dcterms:created xsi:type="dcterms:W3CDTF">1996-10-08T23:32:33Z</dcterms:created>
  <dcterms:modified xsi:type="dcterms:W3CDTF">2015-10-05T11:04:37Z</dcterms:modified>
  <cp:category/>
  <cp:version/>
  <cp:contentType/>
  <cp:contentStatus/>
</cp:coreProperties>
</file>