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<sst xmlns="http://schemas.openxmlformats.org/spreadsheetml/2006/main" count="196" uniqueCount="71">
  <si>
    <t>ВСЕРОССИЙСКАЯ ФЕДЕРАЦИЯ САМБО</t>
  </si>
  <si>
    <t xml:space="preserve">ИТОГОВЫЙ ПРОТОКОЛ                                                         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</si>
  <si>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</si>
  <si>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 xml:space="preserve">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</si>
  <si>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</si>
  <si>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</si>
  <si>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</si>
  <si>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</si>
  <si>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</si>
  <si>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</si>
  <si>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7-8</t>
  </si>
  <si>
    <t>Гл.судья, судья ВК</t>
  </si>
  <si>
    <t>Хапай Х.Ю.</t>
  </si>
  <si>
    <t>/Адыгея/</t>
  </si>
  <si>
    <t>Гл.секретарь, судья ВК</t>
  </si>
  <si>
    <t>Хот Ю.И.</t>
  </si>
  <si>
    <t>ВТ по самбо, посв. Дню России и воссоединению Севастополя и Крыма c Россией (Мужчины)</t>
  </si>
  <si>
    <t xml:space="preserve">В.К. </t>
  </si>
  <si>
    <t>ЗА 3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</si>
  <si>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</si>
  <si>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</si>
  <si>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</si>
  <si>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</si>
  <si>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</si>
  <si>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</si>
  <si>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</si>
  <si>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</si>
  <si>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А</t>
  </si>
  <si>
    <t>Б</t>
  </si>
  <si>
    <t>ВСТРЕЧА 2</t>
  </si>
  <si>
    <t>ФИНАЛ</t>
  </si>
  <si>
    <t>ПРОТОКОЛ ВЗВЕШИВАНИЯ</t>
  </si>
  <si>
    <t>12-15 июня 2015 года, г.Севастополь</t>
  </si>
  <si>
    <t>в.к. 57 кг.</t>
  </si>
  <si>
    <t>№ п\п</t>
  </si>
  <si>
    <t>Сафиуллин Тимур</t>
  </si>
  <si>
    <t>1995,кмс</t>
  </si>
  <si>
    <t>Казань</t>
  </si>
  <si>
    <t>ДЮСШОР «Батыр»</t>
  </si>
  <si>
    <t>Сагдиев А.В., Зарипов А.А.</t>
  </si>
  <si>
    <t>Тотоев Ричард</t>
  </si>
  <si>
    <t>1988,мс</t>
  </si>
  <si>
    <t>Карачаево-Черкесская</t>
  </si>
  <si>
    <t>Динамо</t>
  </si>
  <si>
    <t>Пчёлкин В.И.</t>
  </si>
  <si>
    <t>ВСТРЕЧИ ПО КРУГАМ</t>
  </si>
  <si>
    <t>A</t>
  </si>
  <si>
    <t xml:space="preserve"> (Круг)</t>
  </si>
  <si>
    <t>1/4</t>
  </si>
  <si>
    <t>№ встр</t>
  </si>
  <si>
    <t>Очки</t>
  </si>
  <si>
    <t>Результат</t>
  </si>
  <si>
    <t>№ j</t>
  </si>
  <si>
    <t>tame</t>
  </si>
  <si>
    <t>Полуфинал</t>
  </si>
  <si>
    <t xml:space="preserve"> (Утешительные встречи)</t>
  </si>
  <si>
    <t>(Утешительные встречи)</t>
  </si>
  <si>
    <t xml:space="preserve">ПРОТОКОЛ ХОДА СОРЕВНОВАНИЙ       </t>
  </si>
  <si>
    <t>А1</t>
  </si>
  <si>
    <t>Б1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</si>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</sst>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0"/>
      <name val="Arial"/>
      <family val="2"/>
    </font>
    <font>
      <sz val="14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i/>
      <sz val="12"/>
      <name val="a_AvanteTckNr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2"/>
      <name val="Arial"/>
      <family val="2"/>
    </font>
    <font>
      <b/>
      <sz val="10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17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7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2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2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6" fillId="0" borderId="13" xfId="0" applyFont="1" applyBorder="1" applyAlignment="1">
      <alignment horizontal="center" vertical="center" wrapText="1"/>
    </xf>
    <xf numFmtId="164" fontId="9" fillId="0" borderId="14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6" xfId="2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4" fontId="9" fillId="0" borderId="20" xfId="0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left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2" xfId="2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4" fillId="0" borderId="25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8" fillId="0" borderId="26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8" fillId="3" borderId="17" xfId="0" applyFont="1" applyFill="1" applyBorder="1" applyAlignment="1">
      <alignment horizontal="center" vertical="center" wrapText="1"/>
    </xf>
    <xf numFmtId="164" fontId="0" fillId="0" borderId="17" xfId="20" applyNumberFormat="1" applyFont="1" applyFill="1" applyBorder="1" applyAlignment="1" applyProtection="1">
      <alignment horizontal="center" vertical="center" wrapText="1"/>
      <protection/>
    </xf>
    <xf numFmtId="164" fontId="8" fillId="0" borderId="17" xfId="20" applyNumberFormat="1" applyFont="1" applyFill="1" applyBorder="1" applyAlignment="1" applyProtection="1">
      <alignment horizontal="left" vertical="center" wrapText="1"/>
      <protection/>
    </xf>
    <xf numFmtId="164" fontId="8" fillId="0" borderId="28" xfId="20" applyNumberFormat="1" applyFont="1" applyFill="1" applyBorder="1" applyAlignment="1" applyProtection="1">
      <alignment horizontal="left" vertical="center" wrapText="1"/>
      <protection/>
    </xf>
    <xf numFmtId="164" fontId="6" fillId="0" borderId="15" xfId="0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4" fontId="8" fillId="0" borderId="17" xfId="0" applyFont="1" applyBorder="1" applyAlignment="1">
      <alignment horizontal="center" vertical="center" wrapText="1"/>
    </xf>
    <xf numFmtId="164" fontId="8" fillId="4" borderId="17" xfId="0" applyFont="1" applyFill="1" applyBorder="1" applyAlignment="1">
      <alignment horizontal="center" vertical="center" wrapText="1"/>
    </xf>
    <xf numFmtId="164" fontId="8" fillId="0" borderId="29" xfId="20" applyNumberFormat="1" applyFont="1" applyFill="1" applyBorder="1" applyAlignment="1" applyProtection="1">
      <alignment horizontal="center" vertical="center" wrapText="1"/>
      <protection/>
    </xf>
    <xf numFmtId="164" fontId="8" fillId="0" borderId="15" xfId="20" applyNumberFormat="1" applyFont="1" applyFill="1" applyBorder="1" applyAlignment="1" applyProtection="1">
      <alignment horizontal="left" vertical="center" wrapText="1"/>
      <protection/>
    </xf>
    <xf numFmtId="164" fontId="2" fillId="0" borderId="0" xfId="0" applyFont="1" applyAlignment="1">
      <alignment/>
    </xf>
    <xf numFmtId="164" fontId="0" fillId="0" borderId="14" xfId="0" applyBorder="1" applyAlignment="1">
      <alignment/>
    </xf>
    <xf numFmtId="165" fontId="0" fillId="0" borderId="17" xfId="2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Border="1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12" fillId="0" borderId="30" xfId="2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>
      <alignment vertical="center" wrapText="1"/>
    </xf>
    <xf numFmtId="164" fontId="0" fillId="0" borderId="0" xfId="0" applyFill="1" applyBorder="1" applyAlignment="1">
      <alignment/>
    </xf>
    <xf numFmtId="164" fontId="2" fillId="0" borderId="7" xfId="0" applyFont="1" applyBorder="1" applyAlignment="1">
      <alignment horizontal="center" vertical="center" wrapText="1"/>
    </xf>
    <xf numFmtId="164" fontId="10" fillId="0" borderId="0" xfId="0" applyFont="1" applyAlignment="1">
      <alignment vertical="center" wrapText="1"/>
    </xf>
    <xf numFmtId="164" fontId="13" fillId="0" borderId="17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left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164" fontId="14" fillId="0" borderId="17" xfId="0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left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1" fillId="0" borderId="0" xfId="0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7" fillId="0" borderId="31" xfId="0" applyFont="1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164" fontId="10" fillId="0" borderId="32" xfId="0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0" fillId="0" borderId="33" xfId="20" applyNumberFormat="1" applyFont="1" applyFill="1" applyBorder="1" applyAlignment="1" applyProtection="1">
      <alignment horizontal="left" vertical="center" wrapText="1"/>
      <protection/>
    </xf>
    <xf numFmtId="164" fontId="0" fillId="0" borderId="33" xfId="20" applyNumberFormat="1" applyFont="1" applyFill="1" applyBorder="1" applyAlignment="1" applyProtection="1">
      <alignment horizontal="center" vertical="center" wrapText="1"/>
      <protection/>
    </xf>
    <xf numFmtId="164" fontId="6" fillId="0" borderId="33" xfId="0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165" fontId="8" fillId="0" borderId="33" xfId="0" applyNumberFormat="1" applyFont="1" applyBorder="1" applyAlignment="1">
      <alignment horizontal="center" vertical="center" wrapText="1"/>
    </xf>
    <xf numFmtId="164" fontId="8" fillId="0" borderId="3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9" fillId="0" borderId="23" xfId="0" applyFont="1" applyBorder="1" applyAlignment="1">
      <alignment horizontal="center" vertical="center" wrapText="1"/>
    </xf>
    <xf numFmtId="164" fontId="0" fillId="0" borderId="23" xfId="20" applyNumberFormat="1" applyFont="1" applyFill="1" applyBorder="1" applyAlignment="1" applyProtection="1">
      <alignment horizontal="left" vertical="center" wrapText="1"/>
      <protection/>
    </xf>
    <xf numFmtId="164" fontId="0" fillId="0" borderId="23" xfId="2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Font="1" applyBorder="1" applyAlignment="1">
      <alignment horizontal="center" vertical="center" wrapText="1"/>
    </xf>
    <xf numFmtId="164" fontId="8" fillId="0" borderId="23" xfId="0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 wrapText="1"/>
    </xf>
    <xf numFmtId="164" fontId="0" fillId="0" borderId="11" xfId="20" applyNumberFormat="1" applyFont="1" applyFill="1" applyBorder="1" applyAlignment="1" applyProtection="1">
      <alignment horizontal="center" vertical="center" wrapText="1"/>
      <protection/>
    </xf>
    <xf numFmtId="164" fontId="10" fillId="0" borderId="33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 wrapText="1"/>
    </xf>
    <xf numFmtId="164" fontId="0" fillId="0" borderId="17" xfId="20" applyNumberFormat="1" applyFont="1" applyFill="1" applyBorder="1" applyAlignment="1" applyProtection="1">
      <alignment horizontal="left" vertical="center" wrapText="1"/>
      <protection/>
    </xf>
    <xf numFmtId="165" fontId="10" fillId="0" borderId="35" xfId="0" applyNumberFormat="1" applyFont="1" applyBorder="1" applyAlignment="1">
      <alignment vertical="center"/>
    </xf>
    <xf numFmtId="164" fontId="10" fillId="0" borderId="35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 wrapText="1"/>
    </xf>
    <xf numFmtId="164" fontId="6" fillId="0" borderId="1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4" fontId="8" fillId="0" borderId="11" xfId="0" applyFont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 vertical="center"/>
    </xf>
    <xf numFmtId="164" fontId="20" fillId="0" borderId="17" xfId="0" applyFont="1" applyBorder="1" applyAlignment="1">
      <alignment horizontal="center" vertical="center" wrapText="1"/>
    </xf>
    <xf numFmtId="164" fontId="2" fillId="0" borderId="36" xfId="20" applyNumberFormat="1" applyFont="1" applyFill="1" applyBorder="1" applyAlignment="1" applyProtection="1">
      <alignment horizontal="center" vertical="center" wrapText="1"/>
      <protection/>
    </xf>
    <xf numFmtId="164" fontId="4" fillId="0" borderId="3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164" fontId="5" fillId="0" borderId="37" xfId="0" applyFont="1" applyBorder="1" applyAlignment="1">
      <alignment horizontal="center" vertical="center" wrapText="1"/>
    </xf>
    <xf numFmtId="164" fontId="8" fillId="0" borderId="38" xfId="20" applyNumberFormat="1" applyFont="1" applyFill="1" applyBorder="1" applyAlignment="1" applyProtection="1">
      <alignment horizontal="left" vertical="center" wrapText="1"/>
      <protection/>
    </xf>
    <xf numFmtId="164" fontId="8" fillId="0" borderId="38" xfId="20" applyNumberFormat="1" applyFont="1" applyFill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4" fontId="5" fillId="0" borderId="39" xfId="0" applyFont="1" applyBorder="1" applyAlignment="1">
      <alignment horizontal="center" vertical="center" wrapText="1"/>
    </xf>
    <xf numFmtId="164" fontId="8" fillId="0" borderId="6" xfId="20" applyNumberFormat="1" applyFont="1" applyFill="1" applyBorder="1" applyAlignment="1" applyProtection="1">
      <alignment horizontal="left" vertical="center" wrapText="1"/>
      <protection/>
    </xf>
    <xf numFmtId="164" fontId="8" fillId="0" borderId="6" xfId="20" applyNumberFormat="1" applyFont="1" applyFill="1" applyBorder="1" applyAlignment="1" applyProtection="1">
      <alignment horizontal="center" vertical="center" wrapText="1"/>
      <protection/>
    </xf>
    <xf numFmtId="165" fontId="0" fillId="0" borderId="30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4" fontId="0" fillId="0" borderId="39" xfId="0" applyBorder="1" applyAlignment="1">
      <alignment/>
    </xf>
    <xf numFmtId="165" fontId="0" fillId="0" borderId="7" xfId="0" applyNumberFormat="1" applyBorder="1" applyAlignment="1">
      <alignment horizontal="center" vertical="center"/>
    </xf>
    <xf numFmtId="164" fontId="5" fillId="0" borderId="25" xfId="0" applyFont="1" applyBorder="1" applyAlignment="1">
      <alignment horizontal="center" vertical="center" wrapText="1"/>
    </xf>
    <xf numFmtId="164" fontId="8" fillId="0" borderId="30" xfId="20" applyNumberFormat="1" applyFont="1" applyFill="1" applyBorder="1" applyAlignment="1" applyProtection="1">
      <alignment horizontal="left" vertical="center" wrapText="1"/>
      <protection/>
    </xf>
    <xf numFmtId="164" fontId="8" fillId="0" borderId="3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/>
    </xf>
    <xf numFmtId="164" fontId="6" fillId="0" borderId="0" xfId="20" applyNumberFormat="1" applyFont="1" applyFill="1" applyBorder="1" applyAlignment="1" applyProtection="1">
      <alignment vertical="center" wrapText="1"/>
      <protection/>
    </xf>
    <xf numFmtId="165" fontId="2" fillId="0" borderId="42" xfId="0" applyNumberFormat="1" applyFon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164" fontId="0" fillId="0" borderId="41" xfId="0" applyBorder="1" applyAlignment="1">
      <alignment/>
    </xf>
    <xf numFmtId="164" fontId="0" fillId="0" borderId="28" xfId="0" applyBorder="1" applyAlignment="1">
      <alignment/>
    </xf>
    <xf numFmtId="164" fontId="0" fillId="0" borderId="44" xfId="0" applyBorder="1" applyAlignment="1">
      <alignment/>
    </xf>
    <xf numFmtId="164" fontId="0" fillId="0" borderId="40" xfId="0" applyBorder="1" applyAlignment="1">
      <alignment/>
    </xf>
    <xf numFmtId="164" fontId="0" fillId="0" borderId="8" xfId="0" applyBorder="1" applyAlignment="1">
      <alignment/>
    </xf>
    <xf numFmtId="164" fontId="0" fillId="0" borderId="45" xfId="0" applyBorder="1" applyAlignment="1">
      <alignment/>
    </xf>
    <xf numFmtId="164" fontId="0" fillId="0" borderId="7" xfId="0" applyBorder="1" applyAlignment="1">
      <alignment/>
    </xf>
    <xf numFmtId="164" fontId="2" fillId="0" borderId="40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7" xfId="2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 horizontal="left"/>
    </xf>
    <xf numFmtId="164" fontId="0" fillId="0" borderId="46" xfId="2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Alignment="1">
      <alignment/>
    </xf>
    <xf numFmtId="164" fontId="21" fillId="0" borderId="0" xfId="0" applyFont="1" applyAlignment="1">
      <alignment/>
    </xf>
    <xf numFmtId="164" fontId="23" fillId="4" borderId="1" xfId="20" applyNumberFormat="1" applyFont="1" applyFill="1" applyBorder="1" applyAlignment="1" applyProtection="1">
      <alignment horizontal="center" vertical="center"/>
      <protection/>
    </xf>
    <xf numFmtId="164" fontId="24" fillId="3" borderId="47" xfId="0" applyFont="1" applyFill="1" applyBorder="1" applyAlignment="1">
      <alignment horizontal="center" vertical="center"/>
    </xf>
    <xf numFmtId="164" fontId="25" fillId="0" borderId="46" xfId="0" applyFont="1" applyBorder="1" applyAlignment="1">
      <alignment horizontal="left" vertical="center" wrapText="1"/>
    </xf>
    <xf numFmtId="164" fontId="21" fillId="0" borderId="48" xfId="0" applyFont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21" fillId="0" borderId="49" xfId="0" applyFont="1" applyBorder="1" applyAlignment="1">
      <alignment horizontal="center" vertical="center" wrapText="1"/>
    </xf>
    <xf numFmtId="164" fontId="24" fillId="4" borderId="47" xfId="0" applyFont="1" applyFill="1" applyBorder="1" applyAlignment="1">
      <alignment horizontal="center" vertical="center"/>
    </xf>
    <xf numFmtId="164" fontId="24" fillId="5" borderId="47" xfId="0" applyFont="1" applyFill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 wrapText="1"/>
    </xf>
    <xf numFmtId="164" fontId="21" fillId="0" borderId="40" xfId="0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7" xfId="0" applyFont="1" applyBorder="1" applyAlignment="1">
      <alignment/>
    </xf>
    <xf numFmtId="164" fontId="12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0" fillId="0" borderId="1" xfId="0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 wrapText="1"/>
    </xf>
    <xf numFmtId="165" fontId="5" fillId="0" borderId="35" xfId="0" applyNumberFormat="1" applyFont="1" applyBorder="1" applyAlignment="1">
      <alignment vertical="center" wrapText="1"/>
    </xf>
    <xf numFmtId="165" fontId="2" fillId="0" borderId="35" xfId="0" applyNumberFormat="1" applyFont="1" applyBorder="1" applyAlignment="1">
      <alignment horizontal="right" vertical="center"/>
    </xf>
    <xf numFmtId="164" fontId="5" fillId="0" borderId="6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4" fillId="0" borderId="50" xfId="0" applyNumberFormat="1" applyFon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5" fillId="0" borderId="38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26" fillId="0" borderId="51" xfId="0" applyNumberFormat="1" applyFont="1" applyBorder="1" applyAlignment="1">
      <alignment horizontal="center" vertical="center" wrapText="1"/>
    </xf>
    <xf numFmtId="164" fontId="5" fillId="0" borderId="30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8" xfId="0" applyNumberFormat="1" applyBorder="1" applyAlignment="1">
      <alignment horizontal="center"/>
    </xf>
    <xf numFmtId="165" fontId="0" fillId="0" borderId="27" xfId="0" applyNumberFormat="1" applyBorder="1" applyAlignment="1">
      <alignment/>
    </xf>
    <xf numFmtId="164" fontId="8" fillId="0" borderId="19" xfId="20" applyNumberFormat="1" applyFont="1" applyFill="1" applyBorder="1" applyAlignment="1" applyProtection="1">
      <alignment horizontal="center" vertical="center" wrapText="1"/>
      <protection/>
    </xf>
    <xf numFmtId="164" fontId="0" fillId="0" borderId="52" xfId="0" applyBorder="1" applyAlignment="1">
      <alignment/>
    </xf>
    <xf numFmtId="164" fontId="27" fillId="0" borderId="53" xfId="20" applyNumberFormat="1" applyFont="1" applyFill="1" applyBorder="1" applyAlignment="1" applyProtection="1">
      <alignment horizontal="center" vertical="center" wrapText="1"/>
      <protection/>
    </xf>
    <xf numFmtId="164" fontId="27" fillId="0" borderId="54" xfId="20" applyNumberFormat="1" applyFont="1" applyFill="1" applyBorder="1" applyAlignment="1" applyProtection="1">
      <alignment horizontal="center" vertical="center" wrapText="1"/>
      <protection/>
    </xf>
    <xf numFmtId="164" fontId="0" fillId="0" borderId="55" xfId="0" applyBorder="1" applyAlignment="1">
      <alignment horizontal="left"/>
    </xf>
    <xf numFmtId="164" fontId="0" fillId="0" borderId="56" xfId="0" applyBorder="1" applyAlignment="1">
      <alignment/>
    </xf>
    <xf numFmtId="164" fontId="6" fillId="0" borderId="0" xfId="0" applyFont="1" applyBorder="1" applyAlignment="1">
      <alignment vertical="center" wrapText="1"/>
    </xf>
    <xf numFmtId="164" fontId="8" fillId="0" borderId="1" xfId="20" applyNumberFormat="1" applyFont="1" applyFill="1" applyBorder="1" applyAlignment="1" applyProtection="1">
      <alignment horizontal="left" vertical="center" wrapText="1"/>
      <protection/>
    </xf>
    <xf numFmtId="164" fontId="27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2.28125" style="0" customWidth="1"/>
    <col min="5" max="5" width="11.421875" style="0" customWidth="1"/>
    <col min="6" max="6" width="13.28125" style="0" customWidth="1"/>
    <col min="7" max="7" width="9.57421875" style="0" customWidth="1"/>
    <col min="8" max="8" width="14.57421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8" ht="22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5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1.75" customHeight="1">
      <c r="A4" s="5" t="str">
        <f>'пр.хода'!C4</f>
        <v>12-15 июня 2015 года, г.Севастополь</v>
      </c>
      <c r="B4" s="5"/>
      <c r="C4" s="5"/>
      <c r="D4" s="5"/>
      <c r="E4" s="5"/>
      <c r="F4" s="5"/>
      <c r="G4" s="5"/>
      <c r="H4" s="5"/>
    </row>
    <row r="5" spans="4:6" ht="20.25" customHeight="1">
      <c r="D5" s="6" t="str">
        <f>HYPERLINK('пр.взв.'!D4)</f>
        <v>в.к. 57 кг.</v>
      </c>
      <c r="E5" s="6"/>
      <c r="F5" s="6"/>
    </row>
    <row r="6" spans="1:8" ht="12.75" customHeight="1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1"/>
      <c r="G6" s="11" t="s">
        <v>8</v>
      </c>
      <c r="H6" s="12" t="s">
        <v>9</v>
      </c>
    </row>
    <row r="7" spans="1:8" ht="12.75">
      <c r="A7" s="7"/>
      <c r="B7" s="8"/>
      <c r="C7" s="9"/>
      <c r="D7" s="10"/>
      <c r="E7" s="11"/>
      <c r="F7" s="11"/>
      <c r="G7" s="11"/>
      <c r="H7" s="12"/>
    </row>
    <row r="8" spans="1:8" ht="12.75" customHeight="1">
      <c r="A8" s="13">
        <v>1</v>
      </c>
      <c r="B8" s="14">
        <f>'пр.хода'!H9</f>
        <v>2</v>
      </c>
      <c r="C8" s="15" t="str">
        <f>VLOOKUP(B8,'пр.взв.'!B7:H22,2,FALSE)</f>
        <v>Тотоев Ричард</v>
      </c>
      <c r="D8" s="16" t="str">
        <f>VLOOKUP(B8,'пр.взв.'!B7:H22,3,FALSE)</f>
        <v>1988,мс</v>
      </c>
      <c r="E8" s="17" t="str">
        <f>VLOOKUP(B8,'пр.взв.'!B7:H22,4,FALSE)</f>
        <v>Карачаево-Черкесская</v>
      </c>
      <c r="F8" s="18" t="str">
        <f>VLOOKUP(B8,'пр.взв.'!B7:H22,5,FALSE)</f>
        <v>Динамо</v>
      </c>
      <c r="G8" s="19">
        <f>VLOOKUP(B8,'пр.взв.'!B7:H22,6,FALSE)</f>
        <v>0</v>
      </c>
      <c r="H8" s="20" t="str">
        <f>VLOOKUP(B8,'пр.взв.'!B7:H22,7,FALSE)</f>
        <v>Пчёлкин В.И.</v>
      </c>
    </row>
    <row r="9" spans="1:8" ht="12.75">
      <c r="A9" s="13"/>
      <c r="B9" s="14"/>
      <c r="C9" s="15"/>
      <c r="D9" s="16"/>
      <c r="E9" s="17"/>
      <c r="F9" s="18"/>
      <c r="G9" s="19"/>
      <c r="H9" s="20"/>
    </row>
    <row r="10" spans="1:8" ht="12.75" customHeight="1">
      <c r="A10" s="21">
        <v>2</v>
      </c>
      <c r="B10" s="22">
        <f>'пр.хода'!H14</f>
        <v>1</v>
      </c>
      <c r="C10" s="23" t="str">
        <f>VLOOKUP(B10,'пр.взв.'!B7:H22,2,FALSE)</f>
        <v>Сафиуллин Тимур</v>
      </c>
      <c r="D10" s="24" t="str">
        <f>VLOOKUP(B10,'пр.взв.'!B7:H22,3,FALSE)</f>
        <v>1995,кмс</v>
      </c>
      <c r="E10" s="25" t="str">
        <f>VLOOKUP(B10,'пр.взв.'!B1:H24,4,FALSE)</f>
        <v>Казань</v>
      </c>
      <c r="F10" s="24" t="str">
        <f>VLOOKUP(B10,'пр.взв.'!B7:H22,5,FALSE)</f>
        <v>ДЮСШОР «Батыр»</v>
      </c>
      <c r="G10" s="26">
        <f>VLOOKUP(B10,'пр.взв.'!B7:H22,6,FALSE)</f>
        <v>0</v>
      </c>
      <c r="H10" s="27" t="str">
        <f>VLOOKUP(B10,'пр.взв.'!B7:H22,7,FALSE)</f>
        <v>Сагдиев А.В., Зарипов А.А.</v>
      </c>
    </row>
    <row r="11" spans="1:8" ht="12.75">
      <c r="A11" s="21"/>
      <c r="B11" s="22"/>
      <c r="C11" s="23"/>
      <c r="D11" s="24"/>
      <c r="E11" s="25"/>
      <c r="F11" s="24"/>
      <c r="G11" s="26"/>
      <c r="H11" s="27"/>
    </row>
    <row r="12" spans="1:8" ht="12.75" customHeight="1">
      <c r="A12" s="21">
        <v>3</v>
      </c>
      <c r="B12" s="22">
        <f>'пр.хода'!E25</f>
        <v>0</v>
      </c>
      <c r="C12" s="23" t="e">
        <f>VLOOKUP(B12,'пр.взв.'!B7:H22,2,FALSE)</f>
        <v>#N/A</v>
      </c>
      <c r="D12" s="24" t="e">
        <f>VLOOKUP(B12,'пр.взв.'!B7:H22,3,FALSE)</f>
        <v>#N/A</v>
      </c>
      <c r="E12" s="25" t="e">
        <f>VLOOKUP(B12,'пр.взв.'!B3:H26,4,FALSE)</f>
        <v>#N/A</v>
      </c>
      <c r="F12" s="24" t="e">
        <f>VLOOKUP(B12,'пр.взв.'!B7:H22,5,FALSE)</f>
        <v>#N/A</v>
      </c>
      <c r="G12" s="26" t="e">
        <f>VLOOKUP(B12,'пр.взв.'!B7:H22,6,FALSE)</f>
        <v>#N/A</v>
      </c>
      <c r="H12" s="27" t="e">
        <f>VLOOKUP(B12,'пр.взв.'!B7:H22,7,FALSE)</f>
        <v>#N/A</v>
      </c>
    </row>
    <row r="13" spans="1:8" ht="12.75">
      <c r="A13" s="21"/>
      <c r="B13" s="22"/>
      <c r="C13" s="23"/>
      <c r="D13" s="24"/>
      <c r="E13" s="25"/>
      <c r="F13" s="24"/>
      <c r="G13" s="26"/>
      <c r="H13" s="27"/>
    </row>
    <row r="14" spans="1:8" ht="12.75" customHeight="1">
      <c r="A14" s="21">
        <v>3</v>
      </c>
      <c r="B14" s="22">
        <f>'пр.хода'!Q25</f>
        <v>0</v>
      </c>
      <c r="C14" s="23" t="e">
        <f>VLOOKUP(B14,'пр.взв.'!B7:H22,2,FALSE)</f>
        <v>#N/A</v>
      </c>
      <c r="D14" s="24" t="e">
        <f>VLOOKUP(B14,'пр.взв.'!B7:H22,3,FALSE)</f>
        <v>#N/A</v>
      </c>
      <c r="E14" s="25" t="e">
        <f>VLOOKUP(B14,'пр.взв.'!B1:H28,4,FALSE)</f>
        <v>#N/A</v>
      </c>
      <c r="F14" s="24" t="e">
        <f>VLOOKUP(B14,'пр.взв.'!B1:H24,5,FALSE)</f>
        <v>#N/A</v>
      </c>
      <c r="G14" s="26" t="e">
        <f>VLOOKUP(B14,'пр.взв.'!B7:H22,6,FALSE)</f>
        <v>#N/A</v>
      </c>
      <c r="H14" s="27" t="e">
        <f>VLOOKUP(B14,'пр.взв.'!B7:H22,7,FALSE)</f>
        <v>#N/A</v>
      </c>
    </row>
    <row r="15" spans="1:8" ht="12.75">
      <c r="A15" s="21"/>
      <c r="B15" s="22"/>
      <c r="C15" s="23"/>
      <c r="D15" s="24"/>
      <c r="E15" s="25"/>
      <c r="F15" s="24"/>
      <c r="G15" s="26"/>
      <c r="H15" s="27"/>
    </row>
    <row r="16" spans="1:8" ht="12.75" customHeight="1">
      <c r="A16" s="21">
        <v>5</v>
      </c>
      <c r="B16" s="22"/>
      <c r="C16" s="23" t="e">
        <f>VLOOKUP(B16,'пр.взв.'!B7:H30,2,FALSE)</f>
        <v>#N/A</v>
      </c>
      <c r="D16" s="24" t="e">
        <f>VLOOKUP(B16,'пр.взв.'!B7:H22,3,FALSE)</f>
        <v>#N/A</v>
      </c>
      <c r="E16" s="25" t="e">
        <f>VLOOKUP(B16,'пр.взв.'!B1:H30,4,FALSE)</f>
        <v>#N/A</v>
      </c>
      <c r="F16" s="24" t="e">
        <f>VLOOKUP(B16,'пр.взв.'!B3:H26,5,FALSE)</f>
        <v>#N/A</v>
      </c>
      <c r="G16" s="26" t="e">
        <f>VLOOKUP(B16,'пр.взв.'!B7:H22,6,FALSE)</f>
        <v>#N/A</v>
      </c>
      <c r="H16" s="27" t="e">
        <f>VLOOKUP(B16,'пр.взв.'!B7:H22,7,FALSE)</f>
        <v>#N/A</v>
      </c>
    </row>
    <row r="17" spans="1:8" ht="12.75">
      <c r="A17" s="21"/>
      <c r="B17" s="22"/>
      <c r="C17" s="23"/>
      <c r="D17" s="24"/>
      <c r="E17" s="25"/>
      <c r="F17" s="24"/>
      <c r="G17" s="26"/>
      <c r="H17" s="27"/>
    </row>
    <row r="18" spans="1:8" ht="12.75" customHeight="1">
      <c r="A18" s="21">
        <v>5</v>
      </c>
      <c r="B18" s="22"/>
      <c r="C18" s="23" t="e">
        <f>VLOOKUP(B18,'пр.взв.'!B7:H22,2,FALSE)</f>
        <v>#N/A</v>
      </c>
      <c r="D18" s="24" t="e">
        <f>VLOOKUP(B18,'пр.взв.'!B7:H22,3,FALSE)</f>
        <v>#N/A</v>
      </c>
      <c r="E18" s="25" t="e">
        <f>VLOOKUP(B18,'пр.взв.'!B1:H32,4,FALSE)</f>
        <v>#N/A</v>
      </c>
      <c r="F18" s="24" t="e">
        <f>VLOOKUP(B18,'пр.взв.'!B7:H22,5,FALSE)</f>
        <v>#N/A</v>
      </c>
      <c r="G18" s="26" t="e">
        <f>VLOOKUP(B18,'пр.взв.'!B7:H22,6,FALSE)</f>
        <v>#N/A</v>
      </c>
      <c r="H18" s="27" t="e">
        <f>VLOOKUP(B18,'пр.взв.'!B7:H22,7,FALSE)</f>
        <v>#N/A</v>
      </c>
    </row>
    <row r="19" spans="1:8" ht="12.75">
      <c r="A19" s="21"/>
      <c r="B19" s="22"/>
      <c r="C19" s="23"/>
      <c r="D19" s="24"/>
      <c r="E19" s="25"/>
      <c r="F19" s="24"/>
      <c r="G19" s="26"/>
      <c r="H19" s="27"/>
    </row>
    <row r="20" spans="1:8" ht="12.75" customHeight="1">
      <c r="A20" s="28" t="s">
        <v>10</v>
      </c>
      <c r="B20" s="22"/>
      <c r="C20" s="23" t="e">
        <f>VLOOKUP(B20,'пр.взв.'!B7:H22,2,FALSE)</f>
        <v>#N/A</v>
      </c>
      <c r="D20" s="24" t="e">
        <f>VLOOKUP(B20,'пр.взв.'!B7:H22,3,FALSE)</f>
        <v>#N/A</v>
      </c>
      <c r="E20" s="25" t="e">
        <f>VLOOKUP(B20,'пр.взв.'!B1:H34,4,FALSE)</f>
        <v>#N/A</v>
      </c>
      <c r="F20" s="24" t="e">
        <f>VLOOKUP(B20,'пр.взв.'!B7:H22,5,FALSE)</f>
        <v>#N/A</v>
      </c>
      <c r="G20" s="26" t="e">
        <f>VLOOKUP(B20,'пр.взв.'!B7:H22,6,FALSE)</f>
        <v>#N/A</v>
      </c>
      <c r="H20" s="27" t="e">
        <f>VLOOKUP(B20,'пр.взв.'!B7:H22,7,FALSE)</f>
        <v>#N/A</v>
      </c>
    </row>
    <row r="21" spans="1:8" ht="12.75">
      <c r="A21" s="28"/>
      <c r="B21" s="22"/>
      <c r="C21" s="23"/>
      <c r="D21" s="24"/>
      <c r="E21" s="25"/>
      <c r="F21" s="24"/>
      <c r="G21" s="26"/>
      <c r="H21" s="27"/>
    </row>
    <row r="22" spans="1:8" ht="12.75" customHeight="1">
      <c r="A22" s="29" t="s">
        <v>10</v>
      </c>
      <c r="B22" s="30"/>
      <c r="C22" s="31" t="e">
        <f>VLOOKUP(B22,'пр.взв.'!B7:H22,2,FALSE)</f>
        <v>#N/A</v>
      </c>
      <c r="D22" s="32" t="e">
        <f>VLOOKUP(B22,'пр.взв.'!B7:H22,3,FALSE)</f>
        <v>#N/A</v>
      </c>
      <c r="E22" s="33" t="e">
        <f>VLOOKUP(B22,'пр.взв.'!B2:H36,4,FALSE)</f>
        <v>#N/A</v>
      </c>
      <c r="F22" s="32" t="e">
        <f>VLOOKUP(B22,'пр.взв.'!B7:H22,5,FALSE)</f>
        <v>#N/A</v>
      </c>
      <c r="G22" s="34" t="e">
        <f>VLOOKUP(B22,'пр.взв.'!B7:H22,6,FALSE)</f>
        <v>#N/A</v>
      </c>
      <c r="H22" s="35" t="e">
        <f>VLOOKUP(B22,'пр.взв.'!B7:H22,7,FALSE)</f>
        <v>#N/A</v>
      </c>
    </row>
    <row r="23" spans="1:8" ht="12.75">
      <c r="A23" s="29"/>
      <c r="B23" s="30"/>
      <c r="C23" s="31"/>
      <c r="D23" s="32"/>
      <c r="E23" s="33"/>
      <c r="F23" s="32"/>
      <c r="G23" s="34"/>
      <c r="H23" s="35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7"/>
      <c r="B30" s="37"/>
      <c r="C30" s="37"/>
      <c r="D30" s="36"/>
      <c r="E30" s="36"/>
      <c r="F30" s="36"/>
      <c r="G30" s="36"/>
      <c r="H30" s="36"/>
    </row>
    <row r="31" spans="1:7" ht="12.75">
      <c r="A31" s="38" t="s">
        <v>11</v>
      </c>
      <c r="B31" s="37"/>
      <c r="C31" s="39"/>
      <c r="D31" s="40"/>
      <c r="E31" s="40"/>
      <c r="F31" s="40"/>
      <c r="G31" s="41" t="s">
        <v>12</v>
      </c>
    </row>
    <row r="32" spans="1:7" ht="12.75">
      <c r="A32" s="37"/>
      <c r="B32" s="37"/>
      <c r="C32" s="39"/>
      <c r="D32" s="40"/>
      <c r="E32" s="40"/>
      <c r="F32" s="40"/>
      <c r="G32" s="42" t="s">
        <v>13</v>
      </c>
    </row>
    <row r="33" spans="1:7" ht="12.75">
      <c r="A33" s="38" t="s">
        <v>14</v>
      </c>
      <c r="B33" s="37"/>
      <c r="C33" s="39"/>
      <c r="D33" s="40"/>
      <c r="E33" s="40"/>
      <c r="F33" s="40"/>
      <c r="G33" s="41" t="s">
        <v>15</v>
      </c>
    </row>
    <row r="34" spans="1:8" ht="12.75">
      <c r="A34" s="37"/>
      <c r="B34" s="37"/>
      <c r="C34" s="37"/>
      <c r="D34" s="40"/>
      <c r="E34" s="40"/>
      <c r="F34" s="40"/>
      <c r="G34" s="42" t="s">
        <v>13</v>
      </c>
      <c r="H34" s="36"/>
    </row>
    <row r="35" spans="1:8" ht="12.75">
      <c r="A35" s="37"/>
      <c r="B35" s="37"/>
      <c r="C35" s="37"/>
      <c r="D35" s="40"/>
      <c r="E35" s="40"/>
      <c r="F35" s="40"/>
      <c r="G35" s="42" t="s">
        <v>13</v>
      </c>
      <c r="H35" s="36"/>
    </row>
    <row r="36" spans="1:8" ht="12.75">
      <c r="A36" s="36"/>
      <c r="B36" s="36"/>
      <c r="C36" s="36"/>
      <c r="D36" s="40"/>
      <c r="E36" s="40"/>
      <c r="F36" s="40"/>
      <c r="G36" s="36"/>
      <c r="H36" s="36"/>
    </row>
    <row r="37" spans="4:6" ht="12.75">
      <c r="D37" s="43"/>
      <c r="E37" s="43"/>
      <c r="F37" s="43"/>
    </row>
    <row r="38" spans="4:6" ht="12.75">
      <c r="D38" s="43"/>
      <c r="E38" s="43"/>
      <c r="F38" s="43"/>
    </row>
    <row r="39" spans="4:6" ht="12.75">
      <c r="D39" s="43"/>
      <c r="E39" s="43"/>
      <c r="F39" s="43"/>
    </row>
  </sheetData>
  <sheetProtection selectLockedCells="1" selectUnlockedCells="1"/>
  <mergeCells count="76">
    <mergeCell ref="A1:H1"/>
    <mergeCell ref="A2:H2"/>
    <mergeCell ref="A3:H3"/>
    <mergeCell ref="A4:H4"/>
    <mergeCell ref="D5:F5"/>
    <mergeCell ref="A6:A7"/>
    <mergeCell ref="B6:B7"/>
    <mergeCell ref="C6:C7"/>
    <mergeCell ref="D6:D7"/>
    <mergeCell ref="E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4:6" ht="27.75" customHeight="1">
      <c r="D2" s="45" t="s">
        <v>17</v>
      </c>
      <c r="E2" s="45"/>
      <c r="F2" s="6" t="str">
        <f>HYPERLINK('пр.взв.'!D4)</f>
        <v>в.к. 57 кг.</v>
      </c>
    </row>
    <row r="3" ht="12.75">
      <c r="C3" s="46" t="s">
        <v>18</v>
      </c>
    </row>
    <row r="4" ht="12.75">
      <c r="C4" s="47" t="s">
        <v>19</v>
      </c>
    </row>
    <row r="5" spans="1:9" ht="12.75" customHeight="1">
      <c r="A5" s="48" t="s">
        <v>20</v>
      </c>
      <c r="B5" s="48" t="s">
        <v>4</v>
      </c>
      <c r="C5" s="49" t="s">
        <v>5</v>
      </c>
      <c r="D5" s="48" t="s">
        <v>21</v>
      </c>
      <c r="E5" s="48" t="s">
        <v>22</v>
      </c>
      <c r="F5" s="48"/>
      <c r="G5" s="48" t="s">
        <v>23</v>
      </c>
      <c r="H5" s="48" t="s">
        <v>24</v>
      </c>
      <c r="I5" s="48" t="s">
        <v>25</v>
      </c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50"/>
      <c r="B7" s="51">
        <f>'пр.хода'!C22</f>
        <v>0</v>
      </c>
      <c r="C7" s="52" t="e">
        <f>VLOOKUP(B7,'пр.взв.'!B7:D22,2,FALSE)</f>
        <v>#N/A</v>
      </c>
      <c r="D7" s="52" t="e">
        <f>VLOOKUP(B7,'пр.взв.'!B7:F22,3,FALSE)</f>
        <v>#N/A</v>
      </c>
      <c r="E7" s="25" t="e">
        <f>VLOOKUP(B7,'пр.взв.'!B7:F22,4,FALSE)</f>
        <v>#N/A</v>
      </c>
      <c r="F7" s="53" t="e">
        <f>VLOOKUP(B7,'пр.взв.'!B7:G22,5,FALSE)</f>
        <v>#N/A</v>
      </c>
      <c r="G7" s="54"/>
      <c r="H7" s="55"/>
      <c r="I7" s="56"/>
    </row>
    <row r="8" spans="1:9" ht="12.75">
      <c r="A8" s="50"/>
      <c r="B8" s="51"/>
      <c r="C8" s="52"/>
      <c r="D8" s="52"/>
      <c r="E8" s="25"/>
      <c r="F8" s="53"/>
      <c r="G8" s="54"/>
      <c r="H8" s="55"/>
      <c r="I8" s="56"/>
    </row>
    <row r="9" spans="1:9" ht="12.75">
      <c r="A9" s="57"/>
      <c r="B9" s="51">
        <f>'пр.хода'!B27</f>
        <v>0</v>
      </c>
      <c r="C9" s="52" t="e">
        <f>VLOOKUP(B9,'пр.взв.'!B7:D24,2,FALSE)</f>
        <v>#N/A</v>
      </c>
      <c r="D9" s="52" t="e">
        <f>VLOOKUP(B9,'пр.взв.'!B7:F24,3,FALSE)</f>
        <v>#N/A</v>
      </c>
      <c r="E9" s="58" t="e">
        <f>VLOOKUP(B9,'пр.взв.'!B9:F24,4,FALSE)</f>
        <v>#N/A</v>
      </c>
      <c r="F9" s="59" t="e">
        <f>VLOOKUP(B9,'пр.взв.'!B7:G24,5,FALSE)</f>
        <v>#N/A</v>
      </c>
      <c r="G9" s="54"/>
      <c r="H9" s="56"/>
      <c r="I9" s="56"/>
    </row>
    <row r="10" spans="1:9" ht="12.75">
      <c r="A10" s="57"/>
      <c r="B10" s="51"/>
      <c r="C10" s="52"/>
      <c r="D10" s="52"/>
      <c r="E10" s="58"/>
      <c r="F10" s="59"/>
      <c r="G10" s="54"/>
      <c r="H10" s="56"/>
      <c r="I10" s="56"/>
    </row>
    <row r="11" spans="1:2" ht="29.25" customHeight="1">
      <c r="A11" s="60" t="s">
        <v>26</v>
      </c>
      <c r="B11" s="60"/>
    </row>
    <row r="12" spans="2:9" ht="19.5" customHeight="1">
      <c r="B12" s="60" t="s">
        <v>27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60" t="s">
        <v>28</v>
      </c>
      <c r="C13" s="61"/>
      <c r="D13" s="61"/>
      <c r="E13" s="61"/>
      <c r="F13" s="61"/>
      <c r="G13" s="61"/>
      <c r="H13" s="61"/>
      <c r="I13" s="61"/>
    </row>
    <row r="14" ht="19.5" customHeight="1"/>
    <row r="15" ht="19.5" customHeight="1">
      <c r="C15" s="46" t="s">
        <v>18</v>
      </c>
    </row>
    <row r="16" spans="3:6" ht="24" customHeight="1">
      <c r="C16" s="47" t="s">
        <v>29</v>
      </c>
      <c r="F16" s="6" t="str">
        <f>HYPERLINK('пр.взв.'!D4)</f>
        <v>в.к. 57 кг.</v>
      </c>
    </row>
    <row r="17" spans="1:9" ht="12.75" customHeight="1">
      <c r="A17" s="48" t="s">
        <v>20</v>
      </c>
      <c r="B17" s="48" t="s">
        <v>4</v>
      </c>
      <c r="C17" s="49" t="s">
        <v>5</v>
      </c>
      <c r="D17" s="48" t="s">
        <v>21</v>
      </c>
      <c r="E17" s="48" t="s">
        <v>22</v>
      </c>
      <c r="F17" s="48"/>
      <c r="G17" s="48" t="s">
        <v>23</v>
      </c>
      <c r="H17" s="48" t="s">
        <v>24</v>
      </c>
      <c r="I17" s="48" t="s">
        <v>25</v>
      </c>
    </row>
    <row r="18" spans="1:9" ht="12.75">
      <c r="A18" s="48"/>
      <c r="B18" s="48"/>
      <c r="C18" s="48"/>
      <c r="D18" s="48"/>
      <c r="E18" s="48"/>
      <c r="F18" s="48"/>
      <c r="G18" s="48"/>
      <c r="H18" s="48"/>
      <c r="I18" s="48"/>
    </row>
    <row r="19" spans="1:9" ht="12.75" customHeight="1">
      <c r="A19" s="50"/>
      <c r="B19" s="62">
        <f>'пр.хода'!R22</f>
        <v>0</v>
      </c>
      <c r="C19" s="52" t="e">
        <f>VLOOKUP(B19,'пр.взв.'!B7:F22,2,FALSE)</f>
        <v>#N/A</v>
      </c>
      <c r="D19" s="52" t="e">
        <f>VLOOKUP(B19,'пр.взв.'!B7:G22,3,FALSE)</f>
        <v>#N/A</v>
      </c>
      <c r="E19" s="25" t="e">
        <f>VLOOKUP(B19,'пр.взв.'!B1:F34,4,FALSE)</f>
        <v>#N/A</v>
      </c>
      <c r="F19" s="53" t="e">
        <f>VLOOKUP(B19,'пр.взв.'!B7:H22,5,FALSE)</f>
        <v>#N/A</v>
      </c>
      <c r="G19" s="63"/>
      <c r="H19" s="55"/>
      <c r="I19" s="56"/>
    </row>
    <row r="20" spans="1:9" ht="12.75">
      <c r="A20" s="50"/>
      <c r="B20" s="62"/>
      <c r="C20" s="52"/>
      <c r="D20" s="52"/>
      <c r="E20" s="25"/>
      <c r="F20" s="53"/>
      <c r="G20" s="63"/>
      <c r="H20" s="55"/>
      <c r="I20" s="56"/>
    </row>
    <row r="21" spans="1:9" ht="12.75" customHeight="1">
      <c r="A21" s="57"/>
      <c r="B21" s="51">
        <f>'пр.хода'!S27</f>
        <v>0</v>
      </c>
      <c r="C21" s="52" t="e">
        <f>VLOOKUP(B21,'пр.взв.'!B7:F24,2,FALSE)</f>
        <v>#N/A</v>
      </c>
      <c r="D21" s="52" t="e">
        <f>VLOOKUP(B21,'пр.взв.'!B7:G24,3,FALSE)</f>
        <v>#N/A</v>
      </c>
      <c r="E21" s="58" t="e">
        <f>VLOOKUP(B21,'пр.взв.'!B2:F36,4,FALSE)</f>
        <v>#N/A</v>
      </c>
      <c r="F21" s="59" t="e">
        <f>VLOOKUP(B21,'пр.взв.'!B7:H24,5,FALSE)</f>
        <v>#N/A</v>
      </c>
      <c r="G21" s="63"/>
      <c r="H21" s="56"/>
      <c r="I21" s="56"/>
    </row>
    <row r="22" spans="1:9" ht="12.75">
      <c r="A22" s="57"/>
      <c r="B22" s="51"/>
      <c r="C22" s="52"/>
      <c r="D22" s="52"/>
      <c r="E22" s="58"/>
      <c r="F22" s="59"/>
      <c r="G22" s="63"/>
      <c r="H22" s="56"/>
      <c r="I22" s="56"/>
    </row>
    <row r="23" spans="1:2" ht="29.25" customHeight="1">
      <c r="A23" s="60" t="s">
        <v>26</v>
      </c>
      <c r="B23" s="60"/>
    </row>
    <row r="24" spans="2:10" ht="19.5" customHeight="1">
      <c r="B24" s="60" t="s">
        <v>27</v>
      </c>
      <c r="C24" s="61"/>
      <c r="D24" s="61"/>
      <c r="E24" s="61"/>
      <c r="F24" s="61"/>
      <c r="G24" s="61"/>
      <c r="H24" s="61"/>
      <c r="I24" s="61"/>
      <c r="J24" s="43"/>
    </row>
    <row r="25" spans="2:10" ht="19.5" customHeight="1">
      <c r="B25" s="60" t="s">
        <v>28</v>
      </c>
      <c r="C25" s="61"/>
      <c r="D25" s="61"/>
      <c r="E25" s="61"/>
      <c r="F25" s="61"/>
      <c r="G25" s="61"/>
      <c r="H25" s="61"/>
      <c r="I25" s="61"/>
      <c r="J25" s="43"/>
    </row>
    <row r="26" ht="19.5" customHeight="1">
      <c r="J26" s="43"/>
    </row>
    <row r="27" ht="19.5" customHeight="1"/>
    <row r="28" ht="7.5" customHeight="1"/>
    <row r="29" spans="3:6" ht="23.25" customHeight="1">
      <c r="C29" s="64" t="s">
        <v>30</v>
      </c>
      <c r="F29" s="6" t="str">
        <f>HYPERLINK('пр.взв.'!D4)</f>
        <v>в.к. 57 кг.</v>
      </c>
    </row>
    <row r="30" spans="1:9" ht="12.75" customHeight="1">
      <c r="A30" s="48" t="s">
        <v>20</v>
      </c>
      <c r="B30" s="48" t="s">
        <v>4</v>
      </c>
      <c r="C30" s="49" t="s">
        <v>5</v>
      </c>
      <c r="D30" s="48" t="s">
        <v>21</v>
      </c>
      <c r="E30" s="56" t="s">
        <v>22</v>
      </c>
      <c r="F30" s="56"/>
      <c r="G30" s="48" t="s">
        <v>23</v>
      </c>
      <c r="H30" s="48" t="s">
        <v>24</v>
      </c>
      <c r="I30" s="48" t="s">
        <v>25</v>
      </c>
    </row>
    <row r="31" spans="1:9" ht="12.75">
      <c r="A31" s="48"/>
      <c r="B31" s="48"/>
      <c r="C31" s="48"/>
      <c r="D31" s="48"/>
      <c r="E31" s="56"/>
      <c r="F31" s="56"/>
      <c r="G31" s="48"/>
      <c r="H31" s="48"/>
      <c r="I31" s="48"/>
    </row>
    <row r="32" spans="1:9" ht="12.75" customHeight="1">
      <c r="A32" s="50"/>
      <c r="B32" s="62">
        <f>'пр.хода'!G11</f>
        <v>1</v>
      </c>
      <c r="C32" s="52">
        <f>VLOOKUP(B32,'пр.взв.'!B7:F35,2,FALSE)</f>
        <v>0</v>
      </c>
      <c r="D32" s="52">
        <f>VLOOKUP(B32,'пр.взв.'!B7:G35,3,FALSE)</f>
        <v>0</v>
      </c>
      <c r="E32" s="25">
        <f>VLOOKUP(B32,'пр.взв.'!B2:F47,4,FALSE)</f>
        <v>0</v>
      </c>
      <c r="F32" s="53">
        <f>VLOOKUP(B32,'пр.взв.'!B7:H35,5,FALSE)</f>
        <v>0</v>
      </c>
      <c r="G32" s="63"/>
      <c r="H32" s="55"/>
      <c r="I32" s="56"/>
    </row>
    <row r="33" spans="1:9" ht="12.75">
      <c r="A33" s="50"/>
      <c r="B33" s="62"/>
      <c r="C33" s="52"/>
      <c r="D33" s="52"/>
      <c r="E33" s="25"/>
      <c r="F33" s="53"/>
      <c r="G33" s="63"/>
      <c r="H33" s="55"/>
      <c r="I33" s="56"/>
    </row>
    <row r="34" spans="1:9" ht="12.75" customHeight="1">
      <c r="A34" s="57"/>
      <c r="B34" s="62">
        <f>'пр.хода'!O11</f>
        <v>2</v>
      </c>
      <c r="C34" s="52">
        <f>VLOOKUP(B34,'пр.взв.'!B7:F37,2,FALSE)</f>
        <v>0</v>
      </c>
      <c r="D34" s="52">
        <f>VLOOKUP(B34,'пр.взв.'!B7:G37,3,FALSE)</f>
        <v>0</v>
      </c>
      <c r="E34" s="58">
        <f>VLOOKUP(B34,'пр.взв.'!B3:F49,4,FALSE)</f>
        <v>0</v>
      </c>
      <c r="F34" s="59">
        <f>VLOOKUP(B34,'пр.взв.'!B7:H37,5,FALSE)</f>
        <v>0</v>
      </c>
      <c r="G34" s="63"/>
      <c r="H34" s="56"/>
      <c r="I34" s="56"/>
    </row>
    <row r="35" spans="1:9" ht="12.75">
      <c r="A35" s="57"/>
      <c r="B35" s="62"/>
      <c r="C35" s="52"/>
      <c r="D35" s="52"/>
      <c r="E35" s="58"/>
      <c r="F35" s="59"/>
      <c r="G35" s="63"/>
      <c r="H35" s="56"/>
      <c r="I35" s="56"/>
    </row>
    <row r="36" spans="1:2" ht="29.25" customHeight="1">
      <c r="A36" s="60" t="s">
        <v>26</v>
      </c>
      <c r="B36" s="60"/>
    </row>
    <row r="37" spans="2:9" ht="19.5" customHeight="1">
      <c r="B37" s="60" t="s">
        <v>27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60" t="s">
        <v>28</v>
      </c>
      <c r="C38" s="61"/>
      <c r="D38" s="61"/>
      <c r="E38" s="61"/>
      <c r="F38" s="61"/>
      <c r="G38" s="61"/>
      <c r="H38" s="61"/>
      <c r="I38" s="61"/>
    </row>
    <row r="39" ht="19.5" customHeight="1"/>
    <row r="40" ht="19.5" customHeight="1"/>
    <row r="41" ht="19.5" customHeight="1"/>
    <row r="42" spans="1:8" ht="19.5" customHeight="1">
      <c r="A42" s="65">
        <f>HYPERLINK('[1]реквизиты'!$A$20)</f>
      </c>
      <c r="B42" s="66"/>
      <c r="C42" s="66"/>
      <c r="D42" s="66"/>
      <c r="E42" s="66"/>
      <c r="F42" s="43"/>
      <c r="G42" s="67">
        <f>HYPERLINK('[1]реквизиты'!$G$20)</f>
      </c>
      <c r="H42" s="68">
        <f>HYPERLINK('[1]реквизиты'!$G$21)</f>
      </c>
    </row>
    <row r="43" spans="1:8" ht="19.5" customHeight="1">
      <c r="A43" s="66"/>
      <c r="B43" s="66"/>
      <c r="C43" s="66"/>
      <c r="D43" s="66"/>
      <c r="E43" s="66"/>
      <c r="F43" s="43"/>
      <c r="G43" s="69"/>
      <c r="H43" s="43"/>
    </row>
    <row r="44" spans="1:8" ht="19.5" customHeight="1">
      <c r="A44" s="70">
        <f>HYPERLINK('[1]реквизиты'!$A$22)</f>
      </c>
      <c r="C44" s="66"/>
      <c r="D44" s="66"/>
      <c r="E44" s="66"/>
      <c r="F44" s="70"/>
      <c r="G44" s="67">
        <f>HYPERLINK('[1]реквизиты'!$G$22)</f>
      </c>
      <c r="H44" s="68">
        <f>HYPERLINK('[1]реквизиты'!$G$23)</f>
      </c>
    </row>
    <row r="45" spans="3:7" ht="19.5" customHeight="1">
      <c r="C45" s="43"/>
      <c r="D45" s="43"/>
      <c r="E45" s="43"/>
      <c r="F45" s="43"/>
      <c r="G45" s="43"/>
    </row>
    <row r="46" spans="3:7" ht="19.5" customHeight="1">
      <c r="C46" s="43"/>
      <c r="D46" s="43"/>
      <c r="E46" s="43"/>
      <c r="F46" s="43"/>
      <c r="G46" s="43"/>
    </row>
    <row r="47" spans="3:7" ht="12.75">
      <c r="C47" s="43"/>
      <c r="D47" s="43"/>
      <c r="E47" s="43"/>
      <c r="F47" s="43"/>
      <c r="G47" s="43"/>
    </row>
  </sheetData>
  <sheetProtection selectLockedCells="1" selectUnlockedCells="1"/>
  <mergeCells count="79">
    <mergeCell ref="A1:I1"/>
    <mergeCell ref="A5:A6"/>
    <mergeCell ref="B5:B6"/>
    <mergeCell ref="C5:C6"/>
    <mergeCell ref="D5:D6"/>
    <mergeCell ref="E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A18"/>
    <mergeCell ref="B17:B18"/>
    <mergeCell ref="C17:C18"/>
    <mergeCell ref="D17:D18"/>
    <mergeCell ref="E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19.28125" style="0" customWidth="1"/>
    <col min="4" max="4" width="11.8515625" style="0" customWidth="1"/>
    <col min="5" max="5" width="11.57421875" style="0" customWidth="1"/>
    <col min="6" max="6" width="15.140625" style="0" customWidth="1"/>
    <col min="7" max="7" width="8.7109375" style="0" customWidth="1"/>
    <col min="8" max="8" width="17.7109375" style="0" customWidth="1"/>
  </cols>
  <sheetData>
    <row r="1" spans="1:8" ht="41.25" customHeight="1">
      <c r="A1" s="3" t="s">
        <v>31</v>
      </c>
      <c r="B1" s="3"/>
      <c r="C1" s="3"/>
      <c r="D1" s="3"/>
      <c r="E1" s="3"/>
      <c r="F1" s="3"/>
      <c r="G1" s="3"/>
      <c r="H1" s="3"/>
    </row>
    <row r="2" spans="1:8" ht="56.25" customHeight="1">
      <c r="A2" s="71" t="s">
        <v>2</v>
      </c>
      <c r="B2" s="71"/>
      <c r="C2" s="71"/>
      <c r="D2" s="71"/>
      <c r="E2" s="71"/>
      <c r="F2" s="71"/>
      <c r="G2" s="71"/>
      <c r="H2" s="71"/>
    </row>
    <row r="3" spans="1:12" ht="17.25" customHeight="1">
      <c r="A3" s="5" t="s">
        <v>32</v>
      </c>
      <c r="B3" s="5"/>
      <c r="C3" s="5"/>
      <c r="D3" s="5"/>
      <c r="E3" s="5"/>
      <c r="F3" s="5"/>
      <c r="G3" s="5"/>
      <c r="H3" s="5"/>
      <c r="I3" s="72"/>
      <c r="J3" s="72"/>
      <c r="K3" s="72"/>
      <c r="L3" s="73"/>
    </row>
    <row r="4" spans="4:11" ht="19.5" customHeight="1">
      <c r="D4" s="74" t="s">
        <v>33</v>
      </c>
      <c r="E4" s="74"/>
      <c r="F4" s="74"/>
      <c r="I4" s="75"/>
      <c r="J4" s="75"/>
      <c r="K4" s="75"/>
    </row>
    <row r="5" spans="1:8" ht="12.75" customHeight="1">
      <c r="A5" s="56" t="s">
        <v>34</v>
      </c>
      <c r="B5" s="76" t="s">
        <v>4</v>
      </c>
      <c r="C5" s="56" t="s">
        <v>5</v>
      </c>
      <c r="D5" s="56" t="s">
        <v>6</v>
      </c>
      <c r="E5" s="26" t="s">
        <v>7</v>
      </c>
      <c r="F5" s="26"/>
      <c r="G5" s="56" t="s">
        <v>8</v>
      </c>
      <c r="H5" s="56" t="s">
        <v>9</v>
      </c>
    </row>
    <row r="6" spans="1:8" ht="12.75">
      <c r="A6" s="56"/>
      <c r="B6" s="76"/>
      <c r="C6" s="56"/>
      <c r="D6" s="56"/>
      <c r="E6" s="26"/>
      <c r="F6" s="26"/>
      <c r="G6" s="56"/>
      <c r="H6" s="56"/>
    </row>
    <row r="7" spans="1:8" ht="12.75" customHeight="1">
      <c r="A7" s="56">
        <v>1</v>
      </c>
      <c r="B7" s="77">
        <v>1</v>
      </c>
      <c r="C7" s="78" t="s">
        <v>35</v>
      </c>
      <c r="D7" s="26" t="s">
        <v>36</v>
      </c>
      <c r="E7" s="79" t="s">
        <v>37</v>
      </c>
      <c r="F7" s="24" t="s">
        <v>38</v>
      </c>
      <c r="G7" s="26"/>
      <c r="H7" s="78" t="s">
        <v>39</v>
      </c>
    </row>
    <row r="8" spans="1:8" ht="12.75">
      <c r="A8" s="56"/>
      <c r="B8" s="77"/>
      <c r="C8" s="78"/>
      <c r="D8" s="26"/>
      <c r="E8" s="79"/>
      <c r="F8" s="24"/>
      <c r="G8" s="26"/>
      <c r="H8" s="78"/>
    </row>
    <row r="9" spans="1:8" ht="12.75" customHeight="1">
      <c r="A9" s="56">
        <v>2</v>
      </c>
      <c r="B9" s="80">
        <v>2</v>
      </c>
      <c r="C9" s="81" t="s">
        <v>40</v>
      </c>
      <c r="D9" s="82" t="s">
        <v>41</v>
      </c>
      <c r="E9" s="79" t="s">
        <v>42</v>
      </c>
      <c r="F9" s="24" t="s">
        <v>43</v>
      </c>
      <c r="G9" s="55"/>
      <c r="H9" s="82" t="s">
        <v>44</v>
      </c>
    </row>
    <row r="10" spans="1:8" ht="12.75" customHeight="1">
      <c r="A10" s="56"/>
      <c r="B10" s="80"/>
      <c r="C10" s="81"/>
      <c r="D10" s="82"/>
      <c r="E10" s="79"/>
      <c r="F10" s="24"/>
      <c r="G10" s="55"/>
      <c r="H10" s="82"/>
    </row>
    <row r="11" spans="1:2" ht="12.75" customHeight="1">
      <c r="A11" s="56">
        <v>3</v>
      </c>
      <c r="B11" s="80">
        <v>3</v>
      </c>
    </row>
    <row r="12" spans="1:2" ht="15" customHeight="1">
      <c r="A12" s="56"/>
      <c r="B12" s="80"/>
    </row>
    <row r="13" spans="1:2" ht="12.75" customHeight="1">
      <c r="A13" s="56">
        <v>4</v>
      </c>
      <c r="B13" s="80">
        <v>4</v>
      </c>
    </row>
    <row r="14" spans="1:2" ht="15" customHeight="1">
      <c r="A14" s="56"/>
      <c r="B14" s="80"/>
    </row>
    <row r="15" spans="1:8" ht="15" customHeight="1">
      <c r="A15" s="56">
        <v>5</v>
      </c>
      <c r="B15" s="80">
        <v>5</v>
      </c>
      <c r="C15" s="81"/>
      <c r="D15" s="82"/>
      <c r="E15" s="79"/>
      <c r="F15" s="24"/>
      <c r="G15" s="55"/>
      <c r="H15" s="82"/>
    </row>
    <row r="16" spans="1:8" ht="15.75" customHeight="1">
      <c r="A16" s="56"/>
      <c r="B16" s="80"/>
      <c r="C16" s="81"/>
      <c r="D16" s="82"/>
      <c r="E16" s="79"/>
      <c r="F16" s="24"/>
      <c r="G16" s="55"/>
      <c r="H16" s="82"/>
    </row>
    <row r="17" spans="1:8" ht="12.75" customHeight="1">
      <c r="A17" s="56"/>
      <c r="B17" s="80">
        <v>6</v>
      </c>
      <c r="C17" s="81"/>
      <c r="D17" s="82"/>
      <c r="E17" s="79"/>
      <c r="F17" s="24"/>
      <c r="G17" s="55"/>
      <c r="H17" s="82"/>
    </row>
    <row r="18" spans="1:8" ht="15" customHeight="1">
      <c r="A18" s="56"/>
      <c r="B18" s="80"/>
      <c r="C18" s="81"/>
      <c r="D18" s="82"/>
      <c r="E18" s="79"/>
      <c r="F18" s="24"/>
      <c r="G18" s="55"/>
      <c r="H18" s="82"/>
    </row>
    <row r="19" spans="1:8" ht="12.75" customHeight="1">
      <c r="A19" s="56"/>
      <c r="B19" s="80">
        <v>7</v>
      </c>
      <c r="C19" s="81"/>
      <c r="D19" s="82"/>
      <c r="E19" s="79"/>
      <c r="F19" s="24"/>
      <c r="G19" s="55"/>
      <c r="H19" s="82"/>
    </row>
    <row r="20" spans="1:8" ht="15" customHeight="1">
      <c r="A20" s="56"/>
      <c r="B20" s="80"/>
      <c r="C20" s="81"/>
      <c r="D20" s="82"/>
      <c r="E20" s="79"/>
      <c r="F20" s="24"/>
      <c r="G20" s="55"/>
      <c r="H20" s="82"/>
    </row>
    <row r="21" spans="1:8" ht="12.75" customHeight="1">
      <c r="A21" s="56"/>
      <c r="B21" s="80">
        <v>8</v>
      </c>
      <c r="C21" s="81"/>
      <c r="D21" s="82"/>
      <c r="E21" s="79"/>
      <c r="F21" s="24"/>
      <c r="G21" s="55"/>
      <c r="H21" s="82"/>
    </row>
    <row r="22" spans="1:8" ht="15" customHeight="1">
      <c r="A22" s="56"/>
      <c r="B22" s="80"/>
      <c r="C22" s="81"/>
      <c r="D22" s="82"/>
      <c r="E22" s="79"/>
      <c r="F22" s="24"/>
      <c r="G22" s="55"/>
      <c r="H22" s="82"/>
    </row>
    <row r="24" ht="15" customHeight="1"/>
    <row r="25" spans="6:7" ht="12.75">
      <c r="F25" s="83"/>
      <c r="G25" s="83"/>
    </row>
    <row r="26" spans="1:6" ht="24" customHeight="1">
      <c r="A26" s="65"/>
      <c r="B26" s="66"/>
      <c r="C26" s="66"/>
      <c r="D26" s="66"/>
      <c r="E26" s="66"/>
      <c r="F26" s="70"/>
    </row>
    <row r="27" spans="1:6" ht="19.5" customHeight="1">
      <c r="A27" s="66"/>
      <c r="B27" s="66"/>
      <c r="C27" s="66"/>
      <c r="D27" s="66"/>
      <c r="E27" s="66"/>
      <c r="F27" s="68"/>
    </row>
    <row r="28" spans="1:6" ht="26.25" customHeight="1">
      <c r="A28" s="70"/>
      <c r="B28" s="66"/>
      <c r="C28" s="66"/>
      <c r="D28" s="66"/>
      <c r="E28" s="66"/>
      <c r="F28" s="70"/>
    </row>
    <row r="29" spans="1:6" ht="17.25" customHeight="1">
      <c r="A29" s="60"/>
      <c r="B29" s="60"/>
      <c r="C29" s="66"/>
      <c r="D29" s="66"/>
      <c r="E29" s="66"/>
      <c r="F29" s="68"/>
    </row>
    <row r="30" spans="6:7" ht="24.75" customHeight="1">
      <c r="F30" s="42"/>
      <c r="G30" s="83"/>
    </row>
    <row r="31" spans="6:7" ht="12.75">
      <c r="F31" s="83"/>
      <c r="G31" s="83"/>
    </row>
    <row r="32" spans="6:7" ht="15" customHeight="1">
      <c r="F32" s="84"/>
      <c r="G32" s="84"/>
    </row>
    <row r="33" spans="6:7" ht="15.75" customHeight="1">
      <c r="F33" s="84"/>
      <c r="G33" s="84"/>
    </row>
    <row r="34" ht="15" customHeight="1"/>
    <row r="36" ht="15" customHeight="1"/>
    <row r="38" ht="15" customHeight="1"/>
    <row r="40" ht="15" customHeight="1"/>
    <row r="41" ht="15.75" customHeight="1"/>
  </sheetData>
  <sheetProtection selectLockedCells="1" selectUnlockedCells="1"/>
  <mergeCells count="63">
    <mergeCell ref="A1:H1"/>
    <mergeCell ref="A2:H2"/>
    <mergeCell ref="A3:H3"/>
    <mergeCell ref="D4:F4"/>
    <mergeCell ref="A5:A6"/>
    <mergeCell ref="B5:B6"/>
    <mergeCell ref="C5:C6"/>
    <mergeCell ref="D5:D6"/>
    <mergeCell ref="E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A13:A14"/>
    <mergeCell ref="B13:B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1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85" t="s">
        <v>45</v>
      </c>
      <c r="C1" s="85"/>
      <c r="D1" s="85"/>
      <c r="E1" s="85"/>
      <c r="F1" s="85"/>
      <c r="G1" s="85"/>
      <c r="H1" s="85"/>
      <c r="I1" s="85"/>
      <c r="K1" s="85" t="s">
        <v>45</v>
      </c>
      <c r="L1" s="85"/>
      <c r="M1" s="85"/>
      <c r="N1" s="85"/>
      <c r="O1" s="85"/>
      <c r="P1" s="85"/>
      <c r="Q1" s="85"/>
      <c r="R1" s="85"/>
    </row>
    <row r="2" spans="2:18" ht="15.75" customHeight="1">
      <c r="B2" s="86" t="str">
        <f>'пр.взв.'!D4</f>
        <v>в.к. 57 кг.</v>
      </c>
      <c r="C2" s="86"/>
      <c r="D2" s="86"/>
      <c r="E2" s="86"/>
      <c r="F2" s="86"/>
      <c r="G2" s="86"/>
      <c r="H2" s="86"/>
      <c r="I2" s="86"/>
      <c r="K2" s="86" t="str">
        <f>'пр.взв.'!D4</f>
        <v>в.к. 57 кг.</v>
      </c>
      <c r="L2" s="86"/>
      <c r="M2" s="86"/>
      <c r="N2" s="86"/>
      <c r="O2" s="86"/>
      <c r="P2" s="86"/>
      <c r="Q2" s="86"/>
      <c r="R2" s="86"/>
    </row>
    <row r="3" spans="2:18" ht="12.75">
      <c r="B3" s="87" t="s">
        <v>46</v>
      </c>
      <c r="C3" s="88" t="s">
        <v>47</v>
      </c>
      <c r="D3" s="89" t="s">
        <v>48</v>
      </c>
      <c r="E3" s="88"/>
      <c r="F3" s="87"/>
      <c r="G3" s="88"/>
      <c r="H3" s="88"/>
      <c r="I3" s="88"/>
      <c r="K3" s="87" t="s">
        <v>28</v>
      </c>
      <c r="L3" s="88" t="s">
        <v>47</v>
      </c>
      <c r="M3" s="89" t="s">
        <v>48</v>
      </c>
      <c r="N3" s="88"/>
      <c r="O3" s="87"/>
      <c r="P3" s="88"/>
      <c r="Q3" s="88"/>
      <c r="R3" s="88"/>
    </row>
    <row r="4" spans="1:18" ht="12.75" customHeight="1">
      <c r="A4" s="90" t="s">
        <v>49</v>
      </c>
      <c r="B4" s="91" t="s">
        <v>4</v>
      </c>
      <c r="C4" s="92" t="s">
        <v>5</v>
      </c>
      <c r="D4" s="92" t="s">
        <v>21</v>
      </c>
      <c r="E4" s="92" t="s">
        <v>22</v>
      </c>
      <c r="F4" s="92" t="s">
        <v>23</v>
      </c>
      <c r="G4" s="93" t="s">
        <v>50</v>
      </c>
      <c r="H4" s="92" t="s">
        <v>51</v>
      </c>
      <c r="I4" s="94" t="s">
        <v>25</v>
      </c>
      <c r="J4" s="90" t="s">
        <v>49</v>
      </c>
      <c r="K4" s="91" t="s">
        <v>4</v>
      </c>
      <c r="L4" s="92" t="s">
        <v>5</v>
      </c>
      <c r="M4" s="92" t="s">
        <v>21</v>
      </c>
      <c r="N4" s="92" t="s">
        <v>22</v>
      </c>
      <c r="O4" s="92" t="s">
        <v>23</v>
      </c>
      <c r="P4" s="93" t="s">
        <v>50</v>
      </c>
      <c r="Q4" s="92" t="s">
        <v>51</v>
      </c>
      <c r="R4" s="94" t="s">
        <v>25</v>
      </c>
    </row>
    <row r="5" spans="1:18" ht="13.5" customHeight="1">
      <c r="A5" s="90"/>
      <c r="B5" s="91" t="s">
        <v>52</v>
      </c>
      <c r="C5" s="92"/>
      <c r="D5" s="92"/>
      <c r="E5" s="92"/>
      <c r="F5" s="92"/>
      <c r="G5" s="93"/>
      <c r="H5" s="92"/>
      <c r="I5" s="94" t="s">
        <v>53</v>
      </c>
      <c r="J5" s="90"/>
      <c r="K5" s="91" t="s">
        <v>52</v>
      </c>
      <c r="L5" s="92"/>
      <c r="M5" s="92"/>
      <c r="N5" s="92"/>
      <c r="O5" s="92"/>
      <c r="P5" s="93"/>
      <c r="Q5" s="92"/>
      <c r="R5" s="94" t="s">
        <v>53</v>
      </c>
    </row>
    <row r="6" spans="1:18" ht="12.75">
      <c r="A6" s="95">
        <v>1</v>
      </c>
      <c r="B6" s="96">
        <v>1</v>
      </c>
      <c r="C6" s="97" t="str">
        <f>VLOOKUP(B6,'пр.взв.'!B7:F70,2,FALSE)</f>
        <v>Сафиуллин Тимур</v>
      </c>
      <c r="D6" s="98" t="str">
        <f>VLOOKUP(B6,'пр.взв.'!B7:G126,3,FALSE)</f>
        <v>1995,кмс</v>
      </c>
      <c r="E6" s="98" t="str">
        <f>VLOOKUP(B6,'пр.взв.'!B7:H126,4,FALSE)</f>
        <v>Казань</v>
      </c>
      <c r="F6" s="99"/>
      <c r="G6" s="100"/>
      <c r="H6" s="101"/>
      <c r="I6" s="102"/>
      <c r="J6" s="103">
        <v>5</v>
      </c>
      <c r="K6" s="96">
        <v>2</v>
      </c>
      <c r="L6" s="97" t="str">
        <f>VLOOKUP(K6,'пр.взв.'!B7:F70,2,FALSE)</f>
        <v>Тотоев Ричард</v>
      </c>
      <c r="M6" s="98" t="str">
        <f>VLOOKUP(K6,'пр.взв.'!B7:G126,3,FALSE)</f>
        <v>1988,мс</v>
      </c>
      <c r="N6" s="98" t="str">
        <f>VLOOKUP(K6,'пр.взв.'!B7:H126,4,FALSE)</f>
        <v>Карачаево-Черкесская</v>
      </c>
      <c r="O6" s="99"/>
      <c r="P6" s="100"/>
      <c r="Q6" s="101"/>
      <c r="R6" s="102"/>
    </row>
    <row r="7" spans="1:18" ht="12.75">
      <c r="A7" s="95"/>
      <c r="B7" s="96"/>
      <c r="C7" s="97"/>
      <c r="D7" s="98"/>
      <c r="E7" s="98"/>
      <c r="F7" s="98"/>
      <c r="G7" s="98"/>
      <c r="H7" s="101"/>
      <c r="I7" s="102"/>
      <c r="J7" s="103"/>
      <c r="K7" s="96"/>
      <c r="L7" s="97"/>
      <c r="M7" s="98"/>
      <c r="N7" s="98"/>
      <c r="O7" s="99"/>
      <c r="P7" s="99"/>
      <c r="Q7" s="101"/>
      <c r="R7" s="102"/>
    </row>
    <row r="8" spans="1:18" ht="12.75">
      <c r="A8" s="95"/>
      <c r="B8" s="104">
        <v>5</v>
      </c>
      <c r="C8" s="105">
        <f>VLOOKUP(B8,'пр.взв.'!B7:F70,2,FALSE)</f>
        <v>0</v>
      </c>
      <c r="D8" s="106">
        <f>VLOOKUP(B8,'пр.взв.'!B7:G128,3,FALSE)</f>
        <v>0</v>
      </c>
      <c r="E8" s="106">
        <f>VLOOKUP(B8,'пр.взв.'!B7:H128,4,FALSE)</f>
        <v>0</v>
      </c>
      <c r="F8" s="107"/>
      <c r="G8" s="107"/>
      <c r="H8" s="108"/>
      <c r="I8" s="108"/>
      <c r="J8" s="103"/>
      <c r="K8" s="104">
        <v>6</v>
      </c>
      <c r="L8" s="105">
        <f>VLOOKUP(K8,'пр.взв.'!B7:F70,2,FALSE)</f>
        <v>0</v>
      </c>
      <c r="M8" s="106">
        <f>VLOOKUP(K8,'пр.взв.'!B7:G128,3,FALSE)</f>
        <v>0</v>
      </c>
      <c r="N8" s="106">
        <f>VLOOKUP(K8,'пр.взв.'!B7:H128,4,FALSE)</f>
        <v>0</v>
      </c>
      <c r="O8" s="107"/>
      <c r="P8" s="107"/>
      <c r="Q8" s="108"/>
      <c r="R8" s="108"/>
    </row>
    <row r="9" spans="1:18" ht="12.75">
      <c r="A9" s="95"/>
      <c r="B9" s="104"/>
      <c r="C9" s="105"/>
      <c r="D9" s="106"/>
      <c r="E9" s="106"/>
      <c r="F9" s="107"/>
      <c r="G9" s="107"/>
      <c r="H9" s="108"/>
      <c r="I9" s="108"/>
      <c r="J9" s="103"/>
      <c r="K9" s="104"/>
      <c r="L9" s="105"/>
      <c r="M9" s="106"/>
      <c r="N9" s="106"/>
      <c r="O9" s="107"/>
      <c r="P9" s="107"/>
      <c r="Q9" s="108"/>
      <c r="R9" s="108"/>
    </row>
    <row r="10" spans="1:18" ht="12.75">
      <c r="A10" s="109">
        <v>2</v>
      </c>
      <c r="B10" s="96">
        <v>3</v>
      </c>
      <c r="C10" s="97">
        <f>VLOOKUP(B10,'пр.взв.'!B7:F70,2,FALSE)</f>
        <v>0</v>
      </c>
      <c r="D10" s="110">
        <f>VLOOKUP(B10,'пр.взв.'!B7:G130,3,FALSE)</f>
        <v>0</v>
      </c>
      <c r="E10" s="110">
        <f>VLOOKUP(B10,'пр.взв.'!B7:H130,4,FALSE)</f>
        <v>0</v>
      </c>
      <c r="F10" s="99"/>
      <c r="G10" s="100"/>
      <c r="H10" s="101"/>
      <c r="I10" s="98"/>
      <c r="J10" s="111">
        <v>6</v>
      </c>
      <c r="K10" s="96">
        <v>4</v>
      </c>
      <c r="L10" s="97">
        <f>VLOOKUP(K10,'пр.взв.'!B7:F70,2,FALSE)</f>
        <v>0</v>
      </c>
      <c r="M10" s="98">
        <f>VLOOKUP(K10,'пр.взв.'!B7:G130,3,FALSE)</f>
        <v>0</v>
      </c>
      <c r="N10" s="98">
        <f>VLOOKUP(K10,'пр.взв.'!B7:H130,4,FALSE)</f>
        <v>0</v>
      </c>
      <c r="O10" s="99"/>
      <c r="P10" s="100"/>
      <c r="Q10" s="101"/>
      <c r="R10" s="98"/>
    </row>
    <row r="11" spans="1:18" ht="12.75">
      <c r="A11" s="109"/>
      <c r="B11" s="96"/>
      <c r="C11" s="97"/>
      <c r="D11" s="110"/>
      <c r="E11" s="110"/>
      <c r="F11" s="110"/>
      <c r="G11" s="110"/>
      <c r="H11" s="101"/>
      <c r="I11" s="98"/>
      <c r="J11" s="111"/>
      <c r="K11" s="96"/>
      <c r="L11" s="97"/>
      <c r="M11" s="98"/>
      <c r="N11" s="98"/>
      <c r="O11" s="99"/>
      <c r="P11" s="99"/>
      <c r="Q11" s="101"/>
      <c r="R11" s="98"/>
    </row>
    <row r="12" spans="1:18" ht="12.75">
      <c r="A12" s="109"/>
      <c r="B12" s="112">
        <v>7</v>
      </c>
      <c r="C12" s="113">
        <f>VLOOKUP(B12,'пр.взв.'!B7:F70,2,FALSE)</f>
        <v>0</v>
      </c>
      <c r="D12" s="51">
        <f>VLOOKUP(B12,'пр.взв.'!B7:G132,3,FALSE)</f>
        <v>0</v>
      </c>
      <c r="E12" s="110">
        <f>VLOOKUP(B12,'пр.взв.'!B2:H132,4,FALSE)</f>
        <v>0</v>
      </c>
      <c r="F12" s="63"/>
      <c r="G12" s="63"/>
      <c r="H12" s="56"/>
      <c r="I12" s="56"/>
      <c r="J12" s="111"/>
      <c r="K12" s="112">
        <v>8</v>
      </c>
      <c r="L12" s="113">
        <f>VLOOKUP(K12,'пр.взв.'!B7:F70,2,FALSE)</f>
        <v>0</v>
      </c>
      <c r="M12" s="51">
        <f>VLOOKUP(K12,'пр.взв.'!B7:G132,3,FALSE)</f>
        <v>0</v>
      </c>
      <c r="N12" s="51">
        <f>VLOOKUP(K12,'пр.взв.'!B7:H132,4,FALSE)</f>
        <v>0</v>
      </c>
      <c r="O12" s="63"/>
      <c r="P12" s="63"/>
      <c r="Q12" s="56"/>
      <c r="R12" s="56"/>
    </row>
    <row r="13" spans="1:18" ht="12.75">
      <c r="A13" s="109"/>
      <c r="B13" s="112"/>
      <c r="C13" s="113"/>
      <c r="D13" s="51"/>
      <c r="E13" s="51"/>
      <c r="F13" s="63"/>
      <c r="G13" s="63"/>
      <c r="H13" s="56"/>
      <c r="I13" s="56"/>
      <c r="J13" s="111"/>
      <c r="K13" s="112"/>
      <c r="L13" s="113"/>
      <c r="M13" s="51"/>
      <c r="N13" s="51"/>
      <c r="O13" s="63"/>
      <c r="P13" s="63"/>
      <c r="Q13" s="56"/>
      <c r="R13" s="56"/>
    </row>
    <row r="15" spans="2:18" ht="12.75">
      <c r="B15" s="87" t="s">
        <v>46</v>
      </c>
      <c r="C15" s="114" t="s">
        <v>54</v>
      </c>
      <c r="D15" s="114"/>
      <c r="E15" s="114"/>
      <c r="F15" s="115" t="str">
        <f>'пр.взв.'!D4</f>
        <v>в.к. 57 кг.</v>
      </c>
      <c r="G15" s="114"/>
      <c r="H15" s="114"/>
      <c r="I15" s="114"/>
      <c r="J15" s="116"/>
      <c r="K15" s="87" t="s">
        <v>28</v>
      </c>
      <c r="L15" s="114" t="s">
        <v>54</v>
      </c>
      <c r="M15" s="114"/>
      <c r="N15" s="114"/>
      <c r="O15" s="115" t="str">
        <f>'пр.взв.'!D4</f>
        <v>в.к. 57 кг.</v>
      </c>
      <c r="P15" s="114"/>
      <c r="Q15" s="114"/>
      <c r="R15" s="114"/>
    </row>
    <row r="16" spans="1:18" ht="12.75" customHeight="1">
      <c r="A16" s="90" t="s">
        <v>49</v>
      </c>
      <c r="B16" s="91" t="s">
        <v>4</v>
      </c>
      <c r="C16" s="92" t="s">
        <v>5</v>
      </c>
      <c r="D16" s="92" t="s">
        <v>21</v>
      </c>
      <c r="E16" s="92" t="s">
        <v>22</v>
      </c>
      <c r="F16" s="92" t="s">
        <v>23</v>
      </c>
      <c r="G16" s="93" t="s">
        <v>50</v>
      </c>
      <c r="H16" s="92" t="s">
        <v>51</v>
      </c>
      <c r="I16" s="94" t="s">
        <v>25</v>
      </c>
      <c r="J16" s="90" t="s">
        <v>49</v>
      </c>
      <c r="K16" s="91" t="s">
        <v>4</v>
      </c>
      <c r="L16" s="92" t="s">
        <v>5</v>
      </c>
      <c r="M16" s="92" t="s">
        <v>21</v>
      </c>
      <c r="N16" s="92" t="s">
        <v>22</v>
      </c>
      <c r="O16" s="92" t="s">
        <v>23</v>
      </c>
      <c r="P16" s="93" t="s">
        <v>50</v>
      </c>
      <c r="Q16" s="92" t="s">
        <v>51</v>
      </c>
      <c r="R16" s="94" t="s">
        <v>25</v>
      </c>
    </row>
    <row r="17" spans="1:18" ht="13.5" customHeight="1">
      <c r="A17" s="90"/>
      <c r="B17" s="91" t="s">
        <v>52</v>
      </c>
      <c r="C17" s="92"/>
      <c r="D17" s="92"/>
      <c r="E17" s="92"/>
      <c r="F17" s="92"/>
      <c r="G17" s="93"/>
      <c r="H17" s="92"/>
      <c r="I17" s="94" t="s">
        <v>53</v>
      </c>
      <c r="J17" s="90"/>
      <c r="K17" s="91" t="s">
        <v>52</v>
      </c>
      <c r="L17" s="92"/>
      <c r="M17" s="92"/>
      <c r="N17" s="92"/>
      <c r="O17" s="92"/>
      <c r="P17" s="93"/>
      <c r="Q17" s="92"/>
      <c r="R17" s="94" t="s">
        <v>53</v>
      </c>
    </row>
    <row r="18" spans="1:18" ht="12.75">
      <c r="A18" s="111">
        <v>1</v>
      </c>
      <c r="B18" s="117">
        <f>'пр.хода'!E9</f>
        <v>0</v>
      </c>
      <c r="C18" s="97" t="e">
        <f>VLOOKUP(B18,'пр.взв.'!B1:F82,2,FALSE)</f>
        <v>#N/A</v>
      </c>
      <c r="D18" s="98" t="e">
        <f>VLOOKUP(B18,'пр.взв.'!B1:G138,3,FALSE)</f>
        <v>#N/A</v>
      </c>
      <c r="E18" s="98" t="e">
        <f>VLOOKUP(B18,'пр.взв.'!B1:H138,4,FALSE)</f>
        <v>#N/A</v>
      </c>
      <c r="F18" s="118"/>
      <c r="G18" s="119"/>
      <c r="H18" s="120"/>
      <c r="I18" s="121"/>
      <c r="J18" s="111">
        <v>2</v>
      </c>
      <c r="K18" s="117">
        <f>'пр.хода'!Q9</f>
        <v>0</v>
      </c>
      <c r="L18" s="97" t="e">
        <f>VLOOKUP(K18,'пр.взв.'!B1:F78,2,FALSE)</f>
        <v>#N/A</v>
      </c>
      <c r="M18" s="98" t="e">
        <f>VLOOKUP(K18,'пр.взв.'!B1:G138,3,FALSE)</f>
        <v>#N/A</v>
      </c>
      <c r="N18" s="98" t="e">
        <f>VLOOKUP(K18,'пр.взв.'!B1:H138,4,FALSE)</f>
        <v>#N/A</v>
      </c>
      <c r="O18" s="118"/>
      <c r="P18" s="119"/>
      <c r="Q18" s="120"/>
      <c r="R18" s="121"/>
    </row>
    <row r="19" spans="1:18" ht="12.75">
      <c r="A19" s="111"/>
      <c r="B19" s="117"/>
      <c r="C19" s="97"/>
      <c r="D19" s="98"/>
      <c r="E19" s="98"/>
      <c r="F19" s="98"/>
      <c r="G19" s="98"/>
      <c r="H19" s="120"/>
      <c r="I19" s="121"/>
      <c r="J19" s="111"/>
      <c r="K19" s="117"/>
      <c r="L19" s="97"/>
      <c r="M19" s="98"/>
      <c r="N19" s="98"/>
      <c r="O19" s="118"/>
      <c r="P19" s="118"/>
      <c r="Q19" s="120"/>
      <c r="R19" s="121"/>
    </row>
    <row r="20" spans="1:18" ht="12.75">
      <c r="A20" s="111"/>
      <c r="B20" s="122">
        <f>'пр.хода'!E13</f>
        <v>0</v>
      </c>
      <c r="C20" s="113" t="e">
        <f>VLOOKUP(B20,'пр.взв.'!B1:F82,2,FALSE)</f>
        <v>#N/A</v>
      </c>
      <c r="D20" s="51" t="e">
        <f>VLOOKUP(B20,'пр.взв.'!B1:G140,3,FALSE)</f>
        <v>#N/A</v>
      </c>
      <c r="E20" s="51" t="e">
        <f>VLOOKUP(B20,'пр.взв.'!B1:H140,4,FALSE)</f>
        <v>#N/A</v>
      </c>
      <c r="F20" s="63"/>
      <c r="G20" s="63"/>
      <c r="H20" s="56"/>
      <c r="I20" s="56"/>
      <c r="J20" s="111"/>
      <c r="K20" s="122">
        <f>'пр.хода'!Q13</f>
        <v>0</v>
      </c>
      <c r="L20" s="113" t="e">
        <f>VLOOKUP(K20,'пр.взв.'!B1:F78,2,FALSE)</f>
        <v>#N/A</v>
      </c>
      <c r="M20" s="51" t="e">
        <f>VLOOKUP(K20,'пр.взв.'!B1:G140,3,FALSE)</f>
        <v>#N/A</v>
      </c>
      <c r="N20" s="51" t="e">
        <f>VLOOKUP(K20,'пр.взв.'!B1:H140,4,FALSE)</f>
        <v>#N/A</v>
      </c>
      <c r="O20" s="63"/>
      <c r="P20" s="63"/>
      <c r="Q20" s="56"/>
      <c r="R20" s="56"/>
    </row>
    <row r="21" spans="1:18" ht="12.75">
      <c r="A21" s="111"/>
      <c r="B21" s="122"/>
      <c r="C21" s="113"/>
      <c r="D21" s="51"/>
      <c r="E21" s="51"/>
      <c r="F21" s="63"/>
      <c r="G21" s="63"/>
      <c r="H21" s="56"/>
      <c r="I21" s="56"/>
      <c r="J21" s="111"/>
      <c r="K21" s="122"/>
      <c r="L21" s="113"/>
      <c r="M21" s="51"/>
      <c r="N21" s="51"/>
      <c r="O21" s="63"/>
      <c r="P21" s="63"/>
      <c r="Q21" s="56"/>
      <c r="R21" s="56"/>
    </row>
    <row r="23" spans="1:18" ht="15" customHeight="1">
      <c r="A23" s="123" t="s">
        <v>55</v>
      </c>
      <c r="B23" s="123"/>
      <c r="C23" s="123"/>
      <c r="D23" s="123"/>
      <c r="E23" s="123"/>
      <c r="F23" s="123"/>
      <c r="G23" s="123"/>
      <c r="H23" s="123"/>
      <c r="I23" s="123"/>
      <c r="J23" s="123" t="s">
        <v>56</v>
      </c>
      <c r="K23" s="123"/>
      <c r="L23" s="123"/>
      <c r="M23" s="123"/>
      <c r="N23" s="123"/>
      <c r="O23" s="123"/>
      <c r="P23" s="123"/>
      <c r="Q23" s="123"/>
      <c r="R23" s="123"/>
    </row>
    <row r="24" spans="2:18" ht="12.75">
      <c r="B24" s="87" t="s">
        <v>46</v>
      </c>
      <c r="C24" s="124"/>
      <c r="D24" s="124"/>
      <c r="E24" s="124"/>
      <c r="F24" s="124" t="str">
        <f>'пр.взв.'!D4</f>
        <v>в.к. 57 кг.</v>
      </c>
      <c r="G24" s="124"/>
      <c r="H24" s="124"/>
      <c r="I24" s="124"/>
      <c r="J24" s="125"/>
      <c r="K24" s="126" t="s">
        <v>28</v>
      </c>
      <c r="L24" s="124"/>
      <c r="M24" s="124"/>
      <c r="N24" s="124"/>
      <c r="O24" s="124" t="str">
        <f>'пр.взв.'!D4</f>
        <v>в.к. 57 кг.</v>
      </c>
      <c r="P24" s="116"/>
      <c r="Q24" s="116"/>
      <c r="R24" s="116"/>
    </row>
    <row r="25" spans="1:18" ht="12.75" customHeight="1">
      <c r="A25" s="90" t="s">
        <v>49</v>
      </c>
      <c r="B25" s="91" t="s">
        <v>4</v>
      </c>
      <c r="C25" s="92" t="s">
        <v>5</v>
      </c>
      <c r="D25" s="92" t="s">
        <v>21</v>
      </c>
      <c r="E25" s="92" t="s">
        <v>22</v>
      </c>
      <c r="F25" s="92" t="s">
        <v>23</v>
      </c>
      <c r="G25" s="93" t="s">
        <v>50</v>
      </c>
      <c r="H25" s="92" t="s">
        <v>51</v>
      </c>
      <c r="I25" s="94" t="s">
        <v>25</v>
      </c>
      <c r="J25" s="90" t="s">
        <v>49</v>
      </c>
      <c r="K25" s="91" t="s">
        <v>4</v>
      </c>
      <c r="L25" s="92" t="s">
        <v>5</v>
      </c>
      <c r="M25" s="92" t="s">
        <v>21</v>
      </c>
      <c r="N25" s="92" t="s">
        <v>22</v>
      </c>
      <c r="O25" s="92" t="s">
        <v>23</v>
      </c>
      <c r="P25" s="93" t="s">
        <v>50</v>
      </c>
      <c r="Q25" s="92" t="s">
        <v>51</v>
      </c>
      <c r="R25" s="94" t="s">
        <v>25</v>
      </c>
    </row>
    <row r="26" spans="1:18" ht="13.5" customHeight="1">
      <c r="A26" s="90"/>
      <c r="B26" s="91" t="s">
        <v>52</v>
      </c>
      <c r="C26" s="92"/>
      <c r="D26" s="92"/>
      <c r="E26" s="92"/>
      <c r="F26" s="92"/>
      <c r="G26" s="93"/>
      <c r="H26" s="92"/>
      <c r="I26" s="94" t="s">
        <v>53</v>
      </c>
      <c r="J26" s="90"/>
      <c r="K26" s="91" t="s">
        <v>52</v>
      </c>
      <c r="L26" s="92"/>
      <c r="M26" s="92"/>
      <c r="N26" s="92"/>
      <c r="O26" s="92"/>
      <c r="P26" s="93"/>
      <c r="Q26" s="92"/>
      <c r="R26" s="94" t="s">
        <v>53</v>
      </c>
    </row>
    <row r="27" spans="1:18" ht="12.75">
      <c r="A27" s="111">
        <v>1</v>
      </c>
      <c r="B27" s="96">
        <f>'пр.хода'!A21</f>
        <v>0</v>
      </c>
      <c r="C27" s="97" t="e">
        <f>VLOOKUP(B27,'пр.взв.'!B2:F91,2,FALSE)</f>
        <v>#N/A</v>
      </c>
      <c r="D27" s="98" t="e">
        <f>VLOOKUP(B27,'пр.взв.'!B2:G147,3,FALSE)</f>
        <v>#N/A</v>
      </c>
      <c r="E27" s="98" t="e">
        <f>VLOOKUP(B27,'пр.взв.'!B2:H147,4,FALSE)</f>
        <v>#N/A</v>
      </c>
      <c r="F27" s="99"/>
      <c r="G27" s="100"/>
      <c r="H27" s="101"/>
      <c r="I27" s="102"/>
      <c r="J27" s="111">
        <v>2</v>
      </c>
      <c r="K27" s="96">
        <f>'пр.хода'!U21</f>
        <v>0</v>
      </c>
      <c r="L27" s="97" t="e">
        <f>VLOOKUP(K27,'пр.взв.'!B2:F91,2,FALSE)</f>
        <v>#N/A</v>
      </c>
      <c r="M27" s="98" t="e">
        <f>VLOOKUP(K27,'пр.взв.'!B2:G147,3,FALSE)</f>
        <v>#N/A</v>
      </c>
      <c r="N27" s="98" t="e">
        <f>VLOOKUP(K27,'пр.взв.'!B2:H147,4,FALSE)</f>
        <v>#N/A</v>
      </c>
      <c r="O27" s="99"/>
      <c r="P27" s="100"/>
      <c r="Q27" s="101"/>
      <c r="R27" s="102"/>
    </row>
    <row r="28" spans="1:18" ht="12.75">
      <c r="A28" s="111"/>
      <c r="B28" s="96"/>
      <c r="C28" s="97"/>
      <c r="D28" s="98"/>
      <c r="E28" s="98"/>
      <c r="F28" s="98"/>
      <c r="G28" s="98"/>
      <c r="H28" s="101"/>
      <c r="I28" s="102"/>
      <c r="J28" s="111"/>
      <c r="K28" s="96"/>
      <c r="L28" s="97"/>
      <c r="M28" s="98"/>
      <c r="N28" s="98"/>
      <c r="O28" s="99"/>
      <c r="P28" s="99"/>
      <c r="Q28" s="101"/>
      <c r="R28" s="102"/>
    </row>
    <row r="29" spans="1:18" ht="12.75">
      <c r="A29" s="111"/>
      <c r="B29" s="127">
        <f>'пр.хода'!A23</f>
        <v>0</v>
      </c>
      <c r="C29" s="113" t="e">
        <f>VLOOKUP(B29,'пр.взв.'!B2:F91,2,FALSE)</f>
        <v>#N/A</v>
      </c>
      <c r="D29" s="51" t="e">
        <f>VLOOKUP(B29,'пр.взв.'!B2:G149,3,FALSE)</f>
        <v>#N/A</v>
      </c>
      <c r="E29" s="51" t="e">
        <f>VLOOKUP(B29,'пр.взв.'!B2:H149,4,FALSE)</f>
        <v>#N/A</v>
      </c>
      <c r="F29" s="63"/>
      <c r="G29" s="63"/>
      <c r="H29" s="56"/>
      <c r="I29" s="56"/>
      <c r="J29" s="111"/>
      <c r="K29" s="127">
        <f>'пр.хода'!U23</f>
        <v>0</v>
      </c>
      <c r="L29" s="113" t="e">
        <f>VLOOKUP(K29,'пр.взв.'!B2:F91,2,FALSE)</f>
        <v>#N/A</v>
      </c>
      <c r="M29" s="51" t="e">
        <f>VLOOKUP(K29,'пр.взв.'!B2:G149,3,FALSE)</f>
        <v>#N/A</v>
      </c>
      <c r="N29" s="51" t="e">
        <f>VLOOKUP(K29,'пр.взв.'!B2:H149,4,FALSE)</f>
        <v>#N/A</v>
      </c>
      <c r="O29" s="63"/>
      <c r="P29" s="63"/>
      <c r="Q29" s="56"/>
      <c r="R29" s="56"/>
    </row>
    <row r="30" spans="1:18" ht="12.75">
      <c r="A30" s="111"/>
      <c r="B30" s="127"/>
      <c r="C30" s="113"/>
      <c r="D30" s="51"/>
      <c r="E30" s="51"/>
      <c r="F30" s="63"/>
      <c r="G30" s="63"/>
      <c r="H30" s="56"/>
      <c r="I30" s="56"/>
      <c r="J30" s="111"/>
      <c r="K30" s="127"/>
      <c r="L30" s="113"/>
      <c r="M30" s="51"/>
      <c r="N30" s="51"/>
      <c r="O30" s="63"/>
      <c r="P30" s="63"/>
      <c r="Q30" s="56"/>
      <c r="R30" s="56"/>
    </row>
  </sheetData>
  <sheetProtection selectLockedCells="1" selectUnlockedCells="1"/>
  <mergeCells count="19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K20:K21"/>
    <mergeCell ref="L20:L21"/>
    <mergeCell ref="M20:M21"/>
    <mergeCell ref="N20:N21"/>
    <mergeCell ref="O20:O21"/>
    <mergeCell ref="P20:P21"/>
    <mergeCell ref="Q20:Q21"/>
    <mergeCell ref="R20:R21"/>
    <mergeCell ref="A23:I23"/>
    <mergeCell ref="J23:R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workbookViewId="0" topLeftCell="A1">
      <selection activeCell="M4" sqref="M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28" t="s">
        <v>57</v>
      </c>
      <c r="D1" s="128"/>
      <c r="E1" s="128"/>
      <c r="F1" s="128"/>
      <c r="G1" s="128"/>
      <c r="H1" s="128"/>
      <c r="I1" s="128"/>
      <c r="J1" s="128"/>
    </row>
    <row r="2" spans="1:36" ht="29.25" customHeight="1">
      <c r="A2" s="36"/>
      <c r="B2" s="36"/>
      <c r="C2" s="129" t="s">
        <v>16</v>
      </c>
      <c r="D2" s="129"/>
      <c r="E2" s="129"/>
      <c r="F2" s="129"/>
      <c r="G2" s="129"/>
      <c r="H2" s="129"/>
      <c r="I2" s="129"/>
      <c r="J2" s="129"/>
      <c r="K2" s="130"/>
      <c r="L2" s="130"/>
      <c r="M2" s="130"/>
      <c r="N2" s="130"/>
      <c r="O2" s="130"/>
      <c r="P2" s="130"/>
      <c r="Q2" s="130"/>
      <c r="R2" s="130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ht="12.75" customHeight="1">
      <c r="A3" s="131"/>
      <c r="B3" s="13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13" ht="27" customHeight="1">
      <c r="A4" s="132"/>
      <c r="B4" s="132"/>
      <c r="C4" s="132"/>
      <c r="D4" s="132"/>
      <c r="E4" s="132"/>
      <c r="F4" s="6" t="str">
        <f>HYPERLINK('пр.взв.'!D4)</f>
        <v>в.к. 57 кг.</v>
      </c>
      <c r="G4" s="133"/>
      <c r="H4" s="133"/>
      <c r="I4" s="133"/>
      <c r="J4" s="133"/>
      <c r="K4" s="133"/>
      <c r="L4" s="132"/>
      <c r="M4" s="132"/>
    </row>
    <row r="5" spans="1:13" ht="12.75" customHeight="1">
      <c r="A5" s="134" t="s">
        <v>27</v>
      </c>
      <c r="B5" s="134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3.5" customHeight="1">
      <c r="A6" s="136">
        <v>1</v>
      </c>
      <c r="B6" s="137" t="str">
        <f>VLOOKUP('стартвый '!A6:A7,'пр.взв.'!B6:C21,2,FALSE)</f>
        <v>Сафиуллин Тимур</v>
      </c>
      <c r="C6" s="138" t="str">
        <f>VLOOKUP(A6,'пр.взв.'!B6:H21,3,FALSE)</f>
        <v>1995,кмс</v>
      </c>
      <c r="D6" s="138" t="str">
        <f>VLOOKUP(A6,'пр.взв.'!B6:H21,4,FALSE)</f>
        <v>Казань</v>
      </c>
      <c r="E6" s="135"/>
      <c r="F6" s="135"/>
      <c r="G6" s="135"/>
      <c r="H6" s="135"/>
      <c r="I6" s="135"/>
      <c r="J6" s="135"/>
      <c r="K6" s="135"/>
      <c r="L6" s="135"/>
      <c r="M6" s="135"/>
    </row>
    <row r="7" spans="1:13" ht="12.75" customHeight="1">
      <c r="A7" s="136"/>
      <c r="B7" s="137"/>
      <c r="C7" s="138"/>
      <c r="D7" s="138"/>
      <c r="E7" s="139"/>
      <c r="F7" s="135"/>
      <c r="G7" s="140"/>
      <c r="H7" s="141"/>
      <c r="I7" s="135"/>
      <c r="J7" s="142"/>
      <c r="K7" s="142"/>
      <c r="L7" s="142"/>
      <c r="M7" s="135"/>
    </row>
    <row r="8" spans="1:13" ht="13.5" customHeight="1">
      <c r="A8" s="143">
        <v>5</v>
      </c>
      <c r="B8" s="144">
        <f>VLOOKUP('стартвый '!A8:A9,'пр.взв.'!B8:C23,2,FALSE)</f>
        <v>0</v>
      </c>
      <c r="C8" s="145">
        <f>VLOOKUP(A8,'пр.взв.'!B6:H21,3,FALSE)</f>
        <v>0</v>
      </c>
      <c r="D8" s="145">
        <f>VLOOKUP(A8,'пр.взв.'!B6:H21,4,FALSE)</f>
        <v>0</v>
      </c>
      <c r="E8" s="146"/>
      <c r="F8" s="147"/>
      <c r="G8" s="148"/>
      <c r="H8" s="141"/>
      <c r="I8" s="135"/>
      <c r="J8" s="142"/>
      <c r="K8" s="142"/>
      <c r="L8" s="142"/>
      <c r="M8" s="135"/>
    </row>
    <row r="9" spans="1:13" ht="13.5" customHeight="1">
      <c r="A9" s="143"/>
      <c r="B9" s="144"/>
      <c r="C9" s="145"/>
      <c r="D9" s="145"/>
      <c r="E9" s="135"/>
      <c r="F9" s="141"/>
      <c r="G9" s="139"/>
      <c r="H9" s="149"/>
      <c r="I9" s="135"/>
      <c r="J9" s="135"/>
      <c r="K9" s="135"/>
      <c r="L9" s="135"/>
      <c r="M9" s="135"/>
    </row>
    <row r="10" spans="1:13" ht="13.5" customHeight="1">
      <c r="A10" s="136">
        <v>3</v>
      </c>
      <c r="B10" s="137">
        <f>VLOOKUP('стартвый '!A10:A11,'пр.взв.'!B10:C25,2,FALSE)</f>
        <v>0</v>
      </c>
      <c r="C10" s="138">
        <f>VLOOKUP(A10,'пр.взв.'!B6:H21,3,FALSE)</f>
        <v>0</v>
      </c>
      <c r="D10" s="138">
        <f>VLOOKUP(A10,'пр.взв.'!B6:H21,4,FALSE)</f>
        <v>0</v>
      </c>
      <c r="E10" s="135"/>
      <c r="F10" s="141"/>
      <c r="G10" s="146"/>
      <c r="H10" s="43"/>
      <c r="I10" s="148"/>
      <c r="J10" s="141"/>
      <c r="K10" s="135"/>
      <c r="L10" s="135"/>
      <c r="M10" s="135"/>
    </row>
    <row r="11" spans="1:13" ht="12.75" customHeight="1">
      <c r="A11" s="136"/>
      <c r="B11" s="137"/>
      <c r="C11" s="138"/>
      <c r="D11" s="138"/>
      <c r="E11" s="139"/>
      <c r="F11" s="150"/>
      <c r="G11" s="148"/>
      <c r="H11" s="141"/>
      <c r="I11" s="148"/>
      <c r="J11" s="141"/>
      <c r="K11" s="135"/>
      <c r="L11" s="135"/>
      <c r="M11" s="135"/>
    </row>
    <row r="12" spans="1:13" ht="13.5" customHeight="1">
      <c r="A12" s="151">
        <v>7</v>
      </c>
      <c r="B12" s="152">
        <f>VLOOKUP('стартвый '!A12:A13,'пр.взв.'!B12:C27,2,FALSE)</f>
        <v>0</v>
      </c>
      <c r="C12" s="153">
        <f>VLOOKUP(A12,'пр.взв.'!B6:H21,3,FALSE)</f>
        <v>0</v>
      </c>
      <c r="D12" s="153">
        <f>VLOOKUP(A12,'пр.взв.'!B6:H21,4,FALSE)</f>
        <v>0</v>
      </c>
      <c r="E12" s="146"/>
      <c r="F12" s="135"/>
      <c r="G12" s="140"/>
      <c r="H12" s="141"/>
      <c r="I12" s="148"/>
      <c r="J12" s="141"/>
      <c r="K12" s="135"/>
      <c r="L12" s="135"/>
      <c r="M12" s="135"/>
    </row>
    <row r="13" spans="1:13" ht="13.5" customHeight="1">
      <c r="A13" s="151"/>
      <c r="B13" s="152"/>
      <c r="C13" s="153"/>
      <c r="D13" s="153"/>
      <c r="E13" s="135"/>
      <c r="F13" s="135"/>
      <c r="G13" s="140"/>
      <c r="H13" s="141"/>
      <c r="I13" s="148"/>
      <c r="J13" s="141"/>
      <c r="K13" s="135"/>
      <c r="L13" s="135"/>
      <c r="M13" s="135"/>
    </row>
    <row r="14" spans="1:13" ht="12.75">
      <c r="A14" s="154"/>
      <c r="B14" s="154"/>
      <c r="C14" s="154"/>
      <c r="E14" s="135"/>
      <c r="F14" s="135"/>
      <c r="G14" s="135"/>
      <c r="H14" s="135"/>
      <c r="I14" s="148"/>
      <c r="J14" s="141"/>
      <c r="K14" s="135"/>
      <c r="L14" s="135"/>
      <c r="M14" s="135"/>
    </row>
    <row r="15" spans="1:13" ht="17.25" customHeight="1">
      <c r="A15" s="155"/>
      <c r="E15" s="135"/>
      <c r="F15" s="135"/>
      <c r="G15" s="135"/>
      <c r="H15" s="135"/>
      <c r="I15" s="156"/>
      <c r="J15" s="157"/>
      <c r="K15" s="150"/>
      <c r="L15" s="150"/>
      <c r="M15" s="135"/>
    </row>
    <row r="16" spans="1:10" ht="16.5" customHeight="1">
      <c r="A16" s="134" t="s">
        <v>28</v>
      </c>
      <c r="B16" s="134"/>
      <c r="E16" s="135"/>
      <c r="F16" s="135"/>
      <c r="G16" s="135"/>
      <c r="H16" s="135"/>
      <c r="I16" s="158"/>
      <c r="J16" s="43"/>
    </row>
    <row r="17" spans="1:10" ht="12.75">
      <c r="A17" s="136">
        <v>2</v>
      </c>
      <c r="B17" s="137" t="str">
        <f>VLOOKUP(A17,'пр.взв.'!B7:H22,2,FALSE)</f>
        <v>Тотоев Ричард</v>
      </c>
      <c r="C17" s="138" t="str">
        <f>VLOOKUP(A17,'пр.взв.'!B7:H22,3,FALSE)</f>
        <v>1988,мс</v>
      </c>
      <c r="D17" s="138" t="str">
        <f>VLOOKUP(A17,'пр.взв.'!B7:H22,4,FALSE)</f>
        <v>Карачаево-Черкесская</v>
      </c>
      <c r="E17" s="135"/>
      <c r="F17" s="135"/>
      <c r="G17" s="135"/>
      <c r="H17" s="135"/>
      <c r="I17" s="159"/>
      <c r="J17" s="43"/>
    </row>
    <row r="18" spans="1:10" ht="12.75">
      <c r="A18" s="136"/>
      <c r="B18" s="137"/>
      <c r="C18" s="138"/>
      <c r="D18" s="138"/>
      <c r="E18" s="139"/>
      <c r="F18" s="135"/>
      <c r="G18" s="140"/>
      <c r="H18" s="141"/>
      <c r="I18" s="159"/>
      <c r="J18" s="43"/>
    </row>
    <row r="19" spans="1:10" ht="12.75">
      <c r="A19" s="143">
        <v>6</v>
      </c>
      <c r="B19" s="144">
        <f>VLOOKUP('стартвый '!A19:A20,'пр.взв.'!B7:H22,2,FALSE)</f>
        <v>0</v>
      </c>
      <c r="C19" s="145">
        <f>VLOOKUP(A19,'пр.взв.'!B7:H22,3,FALSE)</f>
        <v>0</v>
      </c>
      <c r="D19" s="145">
        <f>VLOOKUP(A19,'пр.взв.'!B7:H22,4,FALSE)</f>
        <v>0</v>
      </c>
      <c r="E19" s="146"/>
      <c r="F19" s="147"/>
      <c r="G19" s="148"/>
      <c r="H19" s="141"/>
      <c r="I19" s="159"/>
      <c r="J19" s="43"/>
    </row>
    <row r="20" spans="1:10" ht="12.75">
      <c r="A20" s="143"/>
      <c r="B20" s="144"/>
      <c r="C20" s="145"/>
      <c r="D20" s="145"/>
      <c r="E20" s="135"/>
      <c r="F20" s="141"/>
      <c r="G20" s="139"/>
      <c r="H20" s="149"/>
      <c r="I20" s="159"/>
      <c r="J20" s="43"/>
    </row>
    <row r="21" spans="1:8" ht="12.75">
      <c r="A21" s="136">
        <v>4</v>
      </c>
      <c r="B21" s="137">
        <f>VLOOKUP('стартвый '!A21:A22,'пр.взв.'!B7:H22,2,FALSE)</f>
        <v>0</v>
      </c>
      <c r="C21" s="138">
        <f>VLOOKUP(A21,'пр.взв.'!B7:H22,3,FALSE)</f>
        <v>0</v>
      </c>
      <c r="D21" s="138">
        <f>VLOOKUP(A21,'пр.взв.'!B7:H22,4,FALSE)</f>
        <v>0</v>
      </c>
      <c r="E21" s="135"/>
      <c r="F21" s="141"/>
      <c r="G21" s="146"/>
      <c r="H21" s="43"/>
    </row>
    <row r="22" spans="1:8" ht="12.75">
      <c r="A22" s="136"/>
      <c r="B22" s="137"/>
      <c r="C22" s="138"/>
      <c r="D22" s="138"/>
      <c r="E22" s="139"/>
      <c r="F22" s="150"/>
      <c r="G22" s="148"/>
      <c r="H22" s="141"/>
    </row>
    <row r="23" spans="1:8" ht="12.75">
      <c r="A23" s="151">
        <v>8</v>
      </c>
      <c r="B23" s="152">
        <f>VLOOKUP('стартвый '!A23:A24,'пр.взв.'!B7:H22,2,FALSE)</f>
        <v>0</v>
      </c>
      <c r="C23" s="153">
        <f>VLOOKUP(A23,'пр.взв.'!B7:H22,3,FALSE)</f>
        <v>0</v>
      </c>
      <c r="D23" s="153">
        <f>VLOOKUP(A23,'пр.взв.'!B7:H22,4,FALSE)</f>
        <v>0</v>
      </c>
      <c r="E23" s="146"/>
      <c r="F23" s="135"/>
      <c r="G23" s="140"/>
      <c r="H23" s="141"/>
    </row>
    <row r="24" spans="1:8" ht="12.75">
      <c r="A24" s="151"/>
      <c r="B24" s="152"/>
      <c r="C24" s="153"/>
      <c r="D24" s="153"/>
      <c r="E24" s="135"/>
      <c r="F24" s="135"/>
      <c r="G24" s="140"/>
      <c r="H24" s="141"/>
    </row>
    <row r="27" spans="1:7" ht="12.75">
      <c r="A27" s="60" t="s">
        <v>58</v>
      </c>
      <c r="G27" s="60" t="s">
        <v>59</v>
      </c>
    </row>
    <row r="29" spans="2:8" ht="12.75">
      <c r="B29" s="160"/>
      <c r="H29" s="160"/>
    </row>
    <row r="30" spans="2:8" ht="12.75">
      <c r="B30" s="161"/>
      <c r="H30" s="161"/>
    </row>
    <row r="31" spans="2:11" ht="12.75">
      <c r="B31" s="161"/>
      <c r="C31" s="162"/>
      <c r="D31" s="160"/>
      <c r="G31" s="43"/>
      <c r="H31" s="161"/>
      <c r="I31" s="162"/>
      <c r="J31" s="162"/>
      <c r="K31" s="160"/>
    </row>
    <row r="32" spans="2:12" ht="12.75">
      <c r="B32" s="163"/>
      <c r="C32" s="43"/>
      <c r="D32" s="161"/>
      <c r="E32" s="159"/>
      <c r="F32" s="43"/>
      <c r="G32" s="43"/>
      <c r="H32" s="163"/>
      <c r="I32" s="43"/>
      <c r="J32" s="43"/>
      <c r="K32" s="161"/>
      <c r="L32" s="43"/>
    </row>
    <row r="33" spans="3:13" ht="12.75">
      <c r="C33" s="43"/>
      <c r="D33" s="161"/>
      <c r="E33" s="164"/>
      <c r="F33" s="165"/>
      <c r="G33" s="43"/>
      <c r="I33" s="43"/>
      <c r="J33" s="43"/>
      <c r="K33" s="161"/>
      <c r="L33" s="164"/>
      <c r="M33" s="165"/>
    </row>
    <row r="34" spans="3:11" ht="12.75">
      <c r="C34" s="43"/>
      <c r="D34" s="161"/>
      <c r="G34" s="43"/>
      <c r="I34" s="43"/>
      <c r="J34" s="43"/>
      <c r="K34" s="161"/>
    </row>
    <row r="35" spans="3:11" ht="12.75">
      <c r="C35" s="165"/>
      <c r="D35" s="163"/>
      <c r="G35" s="43"/>
      <c r="I35" s="165"/>
      <c r="J35" s="165"/>
      <c r="K35" s="163"/>
    </row>
    <row r="36" ht="12.75">
      <c r="K36" s="43"/>
    </row>
    <row r="38" spans="2:11" ht="12.75">
      <c r="B38" s="65">
        <f>HYPERLINK('[1]реквизиты'!$A$20)</f>
      </c>
      <c r="C38" s="66"/>
      <c r="D38" s="66"/>
      <c r="E38" s="66"/>
      <c r="F38" s="165"/>
      <c r="G38" s="165"/>
      <c r="H38" s="165"/>
      <c r="I38" s="70">
        <f>HYPERLINK('[1]реквизиты'!$G$20)</f>
      </c>
      <c r="J38" s="43"/>
      <c r="K38" s="68">
        <f>HYPERLINK('[1]реквизиты'!$G$21)</f>
      </c>
    </row>
    <row r="39" spans="2:11" ht="12.75">
      <c r="B39" s="66"/>
      <c r="C39" s="66"/>
      <c r="D39" s="66"/>
      <c r="E39" s="166"/>
      <c r="F39" s="43"/>
      <c r="G39" s="43"/>
      <c r="H39" s="43"/>
      <c r="J39" s="43"/>
      <c r="K39" s="43"/>
    </row>
    <row r="40" spans="2:11" ht="12.75">
      <c r="B40" s="70">
        <f>HYPERLINK('[1]реквизиты'!$A$22)</f>
      </c>
      <c r="D40" s="66"/>
      <c r="E40" s="167"/>
      <c r="F40" s="168"/>
      <c r="G40" s="165"/>
      <c r="H40" s="165"/>
      <c r="I40" s="70">
        <f>HYPERLINK('[1]реквизиты'!$G$22)</f>
      </c>
      <c r="J40" s="43"/>
      <c r="K40" s="68">
        <f>HYPERLINK('[1]реквизиты'!$G$23)</f>
      </c>
    </row>
    <row r="41" spans="5:13" ht="12.75">
      <c r="E41" s="43"/>
      <c r="F41" s="43"/>
      <c r="G41" s="73"/>
      <c r="H41" s="73"/>
      <c r="J41" s="73"/>
      <c r="K41" s="73"/>
      <c r="L41" s="169"/>
      <c r="M41" s="169"/>
    </row>
    <row r="42" spans="4:13" ht="12.75">
      <c r="D42" s="68"/>
      <c r="E42" s="43"/>
      <c r="F42" s="43"/>
      <c r="G42" s="73"/>
      <c r="H42" s="73"/>
      <c r="I42" s="73"/>
      <c r="J42" s="73"/>
      <c r="K42" s="73"/>
      <c r="M42" s="169"/>
    </row>
    <row r="43" spans="5:13" ht="12.75">
      <c r="E43" s="43"/>
      <c r="F43" s="43"/>
      <c r="G43" s="73"/>
      <c r="H43" s="73"/>
      <c r="I43" s="73"/>
      <c r="J43" s="73"/>
      <c r="K43" s="73"/>
      <c r="M43" s="169"/>
    </row>
    <row r="44" spans="5:13" ht="12.75">
      <c r="E44" s="43"/>
      <c r="F44" s="43"/>
      <c r="G44" s="73"/>
      <c r="H44" s="73"/>
      <c r="I44" s="73"/>
      <c r="J44" s="73"/>
      <c r="K44" s="73"/>
      <c r="L44" s="169"/>
      <c r="M44" s="169"/>
    </row>
  </sheetData>
  <sheetProtection selectLockedCells="1" selectUnlockedCells="1"/>
  <mergeCells count="37">
    <mergeCell ref="C1:J1"/>
    <mergeCell ref="C2:J2"/>
    <mergeCell ref="C3:R3"/>
    <mergeCell ref="A5:B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6:B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21" sqref="H21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>
      <c r="A1" s="4" t="s">
        <v>16</v>
      </c>
      <c r="B1" s="4"/>
      <c r="C1" s="4"/>
      <c r="D1" s="4"/>
      <c r="E1" s="4"/>
      <c r="F1" s="4"/>
      <c r="G1" s="4"/>
      <c r="H1" s="4"/>
    </row>
    <row r="2" spans="1:8" ht="12.75" customHeight="1">
      <c r="A2" s="170" t="str">
        <f>'пр.хода'!C4</f>
        <v>12-15 июня 2015 года, г.Севастополь</v>
      </c>
      <c r="B2" s="170"/>
      <c r="C2" s="170"/>
      <c r="D2" s="170"/>
      <c r="E2" s="170"/>
      <c r="F2" s="170"/>
      <c r="G2" s="170"/>
      <c r="H2" s="170"/>
    </row>
    <row r="3" spans="1:8" ht="18.75" customHeight="1">
      <c r="A3" s="171" t="s">
        <v>60</v>
      </c>
      <c r="B3" s="171"/>
      <c r="C3" s="171"/>
      <c r="D3" s="171"/>
      <c r="E3" s="171"/>
      <c r="F3" s="171"/>
      <c r="G3" s="171"/>
      <c r="H3" s="171"/>
    </row>
    <row r="4" spans="2:8" ht="18.75" customHeight="1">
      <c r="B4" s="172"/>
      <c r="C4" s="173"/>
      <c r="D4" s="174" t="str">
        <f>HYPERLINK('пр.взв.'!D4)</f>
        <v>в.к. 57 кг.</v>
      </c>
      <c r="E4" s="174"/>
      <c r="F4" s="174"/>
      <c r="G4" s="173"/>
      <c r="H4" s="173"/>
    </row>
    <row r="5" spans="1:8" ht="12.75">
      <c r="A5" s="173"/>
      <c r="B5" s="173"/>
      <c r="C5" s="173"/>
      <c r="D5" s="173"/>
      <c r="E5" s="173"/>
      <c r="F5" s="173"/>
      <c r="G5" s="173"/>
      <c r="H5" s="173"/>
    </row>
    <row r="6" spans="1:10" ht="12.75">
      <c r="A6" s="175" t="s">
        <v>61</v>
      </c>
      <c r="B6" s="176" t="str">
        <f>VLOOKUP(J6,'пр.взв.'!B6:H133,2,FALSE)</f>
        <v>Тотоев Ричард</v>
      </c>
      <c r="C6" s="176"/>
      <c r="D6" s="176"/>
      <c r="E6" s="176"/>
      <c r="F6" s="176"/>
      <c r="G6" s="176"/>
      <c r="H6" s="177" t="str">
        <f>VLOOKUP(J6,'пр.взв.'!B6:H133,3,FALSE)</f>
        <v>1988,мс</v>
      </c>
      <c r="I6" s="173"/>
      <c r="J6" s="178">
        <f>'пр.хода'!H9</f>
        <v>2</v>
      </c>
    </row>
    <row r="7" spans="1:10" ht="9.75" customHeight="1">
      <c r="A7" s="175"/>
      <c r="B7" s="176"/>
      <c r="C7" s="176"/>
      <c r="D7" s="176"/>
      <c r="E7" s="176"/>
      <c r="F7" s="176"/>
      <c r="G7" s="176"/>
      <c r="H7" s="177"/>
      <c r="I7" s="173"/>
      <c r="J7" s="178"/>
    </row>
    <row r="8" spans="1:10" ht="12.75">
      <c r="A8" s="175"/>
      <c r="B8" s="179" t="str">
        <f>VLOOKUP(J6,'пр.взв.'!B6:H133,4,FALSE)</f>
        <v>Карачаево-Черкесская</v>
      </c>
      <c r="C8" s="179"/>
      <c r="D8" s="179"/>
      <c r="E8" s="179"/>
      <c r="F8" s="179"/>
      <c r="G8" s="179"/>
      <c r="H8" s="179"/>
      <c r="I8" s="173"/>
      <c r="J8" s="178"/>
    </row>
    <row r="9" spans="1:10" ht="9" customHeight="1">
      <c r="A9" s="175"/>
      <c r="B9" s="179"/>
      <c r="C9" s="179"/>
      <c r="D9" s="179"/>
      <c r="E9" s="179"/>
      <c r="F9" s="179"/>
      <c r="G9" s="179"/>
      <c r="H9" s="179"/>
      <c r="I9" s="173"/>
      <c r="J9" s="178"/>
    </row>
    <row r="10" spans="1:10" ht="12.75">
      <c r="A10" s="173"/>
      <c r="B10" s="173"/>
      <c r="C10" s="173"/>
      <c r="D10" s="173"/>
      <c r="E10" s="173"/>
      <c r="F10" s="173"/>
      <c r="G10" s="173"/>
      <c r="H10" s="173"/>
      <c r="I10" s="173"/>
      <c r="J10" s="178"/>
    </row>
    <row r="11" spans="1:10" ht="12.75">
      <c r="A11" s="180" t="s">
        <v>62</v>
      </c>
      <c r="B11" s="176" t="str">
        <f>VLOOKUP(J11,'пр.взв.'!B6:H133,2,FALSE)</f>
        <v>Сафиуллин Тимур</v>
      </c>
      <c r="C11" s="176"/>
      <c r="D11" s="176"/>
      <c r="E11" s="176"/>
      <c r="F11" s="176"/>
      <c r="G11" s="176"/>
      <c r="H11" s="177" t="str">
        <f>VLOOKUP(J11,'пр.взв.'!B6:H133,3,FALSE)</f>
        <v>1995,кмс</v>
      </c>
      <c r="I11" s="173"/>
      <c r="J11" s="178">
        <f>'пр.хода'!H14</f>
        <v>1</v>
      </c>
    </row>
    <row r="12" spans="1:10" ht="11.25" customHeight="1">
      <c r="A12" s="180"/>
      <c r="B12" s="176"/>
      <c r="C12" s="176"/>
      <c r="D12" s="176"/>
      <c r="E12" s="176"/>
      <c r="F12" s="176"/>
      <c r="G12" s="176"/>
      <c r="H12" s="177"/>
      <c r="I12" s="173"/>
      <c r="J12" s="178"/>
    </row>
    <row r="13" spans="1:10" ht="12.75">
      <c r="A13" s="180"/>
      <c r="B13" s="179" t="str">
        <f>VLOOKUP(J11,'пр.взв.'!B6:H133,4,FALSE)</f>
        <v>Казань</v>
      </c>
      <c r="C13" s="179"/>
      <c r="D13" s="179"/>
      <c r="E13" s="179"/>
      <c r="F13" s="179"/>
      <c r="G13" s="179"/>
      <c r="H13" s="179"/>
      <c r="I13" s="173"/>
      <c r="J13" s="178"/>
    </row>
    <row r="14" spans="1:10" ht="9" customHeight="1">
      <c r="A14" s="180"/>
      <c r="B14" s="179"/>
      <c r="C14" s="179"/>
      <c r="D14" s="179"/>
      <c r="E14" s="179"/>
      <c r="F14" s="179"/>
      <c r="G14" s="179"/>
      <c r="H14" s="179"/>
      <c r="I14" s="173"/>
      <c r="J14" s="178"/>
    </row>
    <row r="15" spans="1:10" ht="12.75">
      <c r="A15" s="173"/>
      <c r="B15" s="173"/>
      <c r="C15" s="173"/>
      <c r="D15" s="173"/>
      <c r="E15" s="173"/>
      <c r="F15" s="173"/>
      <c r="G15" s="173"/>
      <c r="H15" s="173"/>
      <c r="I15" s="173"/>
      <c r="J15" s="178"/>
    </row>
    <row r="16" spans="1:10" ht="12.75">
      <c r="A16" s="181" t="s">
        <v>63</v>
      </c>
      <c r="B16" s="176" t="e">
        <f>VLOOKUP(J16,'пр.взв.'!B6:H133,2,FALSE)</f>
        <v>#N/A</v>
      </c>
      <c r="C16" s="176"/>
      <c r="D16" s="176"/>
      <c r="E16" s="176"/>
      <c r="F16" s="176"/>
      <c r="G16" s="176"/>
      <c r="H16" s="177" t="e">
        <f>VLOOKUP(J16,'пр.взв.'!B6:H133,3,FALSE)</f>
        <v>#N/A</v>
      </c>
      <c r="I16" s="173"/>
      <c r="J16" s="178">
        <f>'пр.хода'!E25</f>
        <v>0</v>
      </c>
    </row>
    <row r="17" spans="1:10" ht="10.5" customHeight="1">
      <c r="A17" s="181"/>
      <c r="B17" s="176"/>
      <c r="C17" s="176"/>
      <c r="D17" s="176"/>
      <c r="E17" s="176"/>
      <c r="F17" s="176"/>
      <c r="G17" s="176"/>
      <c r="H17" s="177"/>
      <c r="I17" s="173"/>
      <c r="J17" s="178"/>
    </row>
    <row r="18" spans="1:10" ht="12.75">
      <c r="A18" s="181"/>
      <c r="B18" s="179" t="e">
        <f>VLOOKUP(J16,'пр.взв.'!B6:H133,4,FALSE)</f>
        <v>#N/A</v>
      </c>
      <c r="C18" s="179"/>
      <c r="D18" s="179"/>
      <c r="E18" s="179"/>
      <c r="F18" s="179"/>
      <c r="G18" s="179"/>
      <c r="H18" s="179"/>
      <c r="I18" s="173"/>
      <c r="J18" s="178"/>
    </row>
    <row r="19" spans="1:10" ht="9" customHeight="1">
      <c r="A19" s="181"/>
      <c r="B19" s="179"/>
      <c r="C19" s="179"/>
      <c r="D19" s="179"/>
      <c r="E19" s="179"/>
      <c r="F19" s="179"/>
      <c r="G19" s="179"/>
      <c r="H19" s="179"/>
      <c r="I19" s="173"/>
      <c r="J19" s="178"/>
    </row>
    <row r="20" spans="1:10" ht="12.75">
      <c r="A20" s="173"/>
      <c r="B20" s="173"/>
      <c r="C20" s="173"/>
      <c r="D20" s="173"/>
      <c r="E20" s="173"/>
      <c r="F20" s="173"/>
      <c r="G20" s="173"/>
      <c r="H20" s="173"/>
      <c r="I20" s="173"/>
      <c r="J20" s="178"/>
    </row>
    <row r="21" spans="1:10" ht="12.75">
      <c r="A21" s="181" t="s">
        <v>63</v>
      </c>
      <c r="B21" s="176"/>
      <c r="C21" s="176"/>
      <c r="D21" s="176"/>
      <c r="E21" s="176"/>
      <c r="F21" s="176"/>
      <c r="G21" s="176"/>
      <c r="H21" s="177"/>
      <c r="I21" s="173"/>
      <c r="J21" s="178">
        <f>'пр.хода'!H9</f>
        <v>2</v>
      </c>
    </row>
    <row r="22" spans="1:10" ht="11.25" customHeight="1">
      <c r="A22" s="181"/>
      <c r="B22" s="176"/>
      <c r="C22" s="176"/>
      <c r="D22" s="176"/>
      <c r="E22" s="176"/>
      <c r="F22" s="176"/>
      <c r="G22" s="176"/>
      <c r="H22" s="177"/>
      <c r="I22" s="173"/>
      <c r="J22" s="178"/>
    </row>
    <row r="23" spans="1:9" ht="12.75">
      <c r="A23" s="181"/>
      <c r="B23" s="179"/>
      <c r="C23" s="179"/>
      <c r="D23" s="179"/>
      <c r="E23" s="179"/>
      <c r="F23" s="179"/>
      <c r="G23" s="179"/>
      <c r="H23" s="179"/>
      <c r="I23" s="173"/>
    </row>
    <row r="24" spans="1:9" ht="9" customHeight="1">
      <c r="A24" s="181"/>
      <c r="B24" s="179"/>
      <c r="C24" s="179"/>
      <c r="D24" s="179"/>
      <c r="E24" s="179"/>
      <c r="F24" s="179"/>
      <c r="G24" s="179"/>
      <c r="H24" s="179"/>
      <c r="I24" s="173"/>
    </row>
    <row r="25" spans="1:8" ht="9.75" customHeight="1">
      <c r="A25" s="173"/>
      <c r="B25" s="173"/>
      <c r="C25" s="173"/>
      <c r="D25" s="173"/>
      <c r="E25" s="173"/>
      <c r="F25" s="173"/>
      <c r="G25" s="173"/>
      <c r="H25" s="173"/>
    </row>
    <row r="26" spans="1:8" ht="12.75">
      <c r="A26" s="173" t="s">
        <v>64</v>
      </c>
      <c r="B26" s="173"/>
      <c r="C26" s="173"/>
      <c r="D26" s="173"/>
      <c r="E26" s="173"/>
      <c r="F26" s="173"/>
      <c r="G26" s="173"/>
      <c r="H26" s="173"/>
    </row>
    <row r="28" spans="1:10" ht="12.75">
      <c r="A28" s="182">
        <f>VLOOKUP(J28,'пр.взв.'!B7:H22,7,FALSE)</f>
        <v>0</v>
      </c>
      <c r="B28" s="182"/>
      <c r="C28" s="182"/>
      <c r="D28" s="182"/>
      <c r="E28" s="182"/>
      <c r="F28" s="182"/>
      <c r="G28" s="182"/>
      <c r="H28" s="182"/>
      <c r="J28" s="125">
        <f>'пр.хода'!H9</f>
        <v>2</v>
      </c>
    </row>
    <row r="29" spans="1:8" ht="12.75">
      <c r="A29" s="182"/>
      <c r="B29" s="182"/>
      <c r="C29" s="182"/>
      <c r="D29" s="182"/>
      <c r="E29" s="182"/>
      <c r="F29" s="182"/>
      <c r="G29" s="182"/>
      <c r="H29" s="182"/>
    </row>
    <row r="31" ht="2.25" customHeight="1"/>
    <row r="32" spans="1:8" ht="12.75">
      <c r="A32" s="173" t="s">
        <v>65</v>
      </c>
      <c r="B32" s="173"/>
      <c r="C32" s="173"/>
      <c r="D32" s="173"/>
      <c r="E32" s="173"/>
      <c r="F32" s="173"/>
      <c r="G32" s="173"/>
      <c r="H32" s="173"/>
    </row>
    <row r="33" spans="1:8" ht="7.5" customHeight="1">
      <c r="A33" s="173"/>
      <c r="B33" s="173"/>
      <c r="C33" s="173"/>
      <c r="D33" s="173"/>
      <c r="E33" s="173"/>
      <c r="F33" s="173"/>
      <c r="G33" s="173"/>
      <c r="H33" s="173"/>
    </row>
    <row r="34" spans="1:8" ht="12.75">
      <c r="A34" s="173"/>
      <c r="B34" s="173"/>
      <c r="C34" s="173"/>
      <c r="D34" s="173"/>
      <c r="E34" s="173"/>
      <c r="F34" s="173"/>
      <c r="G34" s="173"/>
      <c r="H34" s="173"/>
    </row>
    <row r="35" spans="1:8" ht="12.75">
      <c r="A35" s="183"/>
      <c r="B35" s="183"/>
      <c r="C35" s="183"/>
      <c r="D35" s="183"/>
      <c r="E35" s="183"/>
      <c r="F35" s="183"/>
      <c r="G35" s="183"/>
      <c r="H35" s="183"/>
    </row>
    <row r="36" spans="1:8" ht="12.75">
      <c r="A36" s="184"/>
      <c r="B36" s="184"/>
      <c r="C36" s="184"/>
      <c r="D36" s="184"/>
      <c r="E36" s="184"/>
      <c r="F36" s="184"/>
      <c r="G36" s="184"/>
      <c r="H36" s="184"/>
    </row>
    <row r="37" spans="1:8" ht="12.75">
      <c r="A37" s="183"/>
      <c r="B37" s="183"/>
      <c r="C37" s="183"/>
      <c r="D37" s="183"/>
      <c r="E37" s="183"/>
      <c r="F37" s="183"/>
      <c r="G37" s="183"/>
      <c r="H37" s="183"/>
    </row>
    <row r="38" spans="1:8" ht="12.75">
      <c r="A38" s="185"/>
      <c r="B38" s="185"/>
      <c r="C38" s="185"/>
      <c r="D38" s="185"/>
      <c r="E38" s="185"/>
      <c r="F38" s="185"/>
      <c r="G38" s="185"/>
      <c r="H38" s="185"/>
    </row>
    <row r="39" spans="1:8" ht="12.75">
      <c r="A39" s="183"/>
      <c r="B39" s="183"/>
      <c r="C39" s="183"/>
      <c r="D39" s="183"/>
      <c r="E39" s="183"/>
      <c r="F39" s="183"/>
      <c r="G39" s="183"/>
      <c r="H39" s="183"/>
    </row>
    <row r="40" spans="1:8" ht="12.75">
      <c r="A40" s="185"/>
      <c r="B40" s="185"/>
      <c r="C40" s="185"/>
      <c r="D40" s="185"/>
      <c r="E40" s="185"/>
      <c r="F40" s="185"/>
      <c r="G40" s="185"/>
      <c r="H40" s="185"/>
    </row>
    <row r="41" spans="1:8" ht="12.75">
      <c r="A41" s="183"/>
      <c r="B41" s="183"/>
      <c r="C41" s="183"/>
      <c r="D41" s="183"/>
      <c r="E41" s="183"/>
      <c r="F41" s="183"/>
      <c r="G41" s="183"/>
      <c r="H41" s="183"/>
    </row>
    <row r="42" spans="1:8" ht="12.75">
      <c r="A42" s="185"/>
      <c r="B42" s="185"/>
      <c r="C42" s="185"/>
      <c r="D42" s="185"/>
      <c r="E42" s="185"/>
      <c r="F42" s="185"/>
      <c r="G42" s="185"/>
      <c r="H42" s="185"/>
    </row>
    <row r="43" spans="1:8" ht="12.75">
      <c r="A43" s="183"/>
      <c r="B43" s="183"/>
      <c r="C43" s="183"/>
      <c r="D43" s="183"/>
      <c r="E43" s="183"/>
      <c r="F43" s="183"/>
      <c r="G43" s="183"/>
      <c r="H43" s="183"/>
    </row>
    <row r="44" spans="1:8" ht="12.75">
      <c r="A44" s="185"/>
      <c r="B44" s="185"/>
      <c r="C44" s="185"/>
      <c r="D44" s="185"/>
      <c r="E44" s="185"/>
      <c r="F44" s="185"/>
      <c r="G44" s="185"/>
      <c r="H44" s="185"/>
    </row>
  </sheetData>
  <sheetProtection selectLockedCells="1" selectUnlockedCells="1"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  <mergeCell ref="B21:G22"/>
    <mergeCell ref="H21:H22"/>
    <mergeCell ref="B23:H24"/>
    <mergeCell ref="A28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workbookViewId="0" topLeftCell="A1">
      <selection activeCell="A34" sqref="A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18" ht="26.25" customHeight="1">
      <c r="C2" s="3" t="s">
        <v>66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50.25" customHeight="1">
      <c r="A3" s="36"/>
      <c r="B3" s="36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26.25" customHeight="1">
      <c r="A4" s="131"/>
      <c r="B4" s="131"/>
      <c r="C4" s="5" t="s">
        <v>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8:17" ht="27.75" customHeight="1">
      <c r="H5" s="187" t="str">
        <f>HYPERLINK('пр.взв.'!D4)</f>
        <v>в.к. 57 кг.</v>
      </c>
      <c r="I5" s="187"/>
      <c r="J5" s="187"/>
      <c r="K5" s="187"/>
      <c r="L5" s="187"/>
      <c r="M5" s="187"/>
      <c r="N5" s="187"/>
      <c r="O5" s="188"/>
      <c r="P5" s="188"/>
      <c r="Q5" s="188"/>
    </row>
    <row r="6" spans="5:17" ht="7.5" customHeight="1">
      <c r="E6" s="125"/>
      <c r="F6" s="125"/>
      <c r="G6" s="125"/>
      <c r="H6" s="6"/>
      <c r="I6" s="189"/>
      <c r="J6" s="189"/>
      <c r="K6" s="189"/>
      <c r="L6" s="189"/>
      <c r="M6" s="189"/>
      <c r="N6" s="125"/>
      <c r="O6" s="125"/>
      <c r="P6" s="125"/>
      <c r="Q6" s="125"/>
    </row>
    <row r="7" spans="1:21" ht="18" customHeight="1">
      <c r="A7" s="134" t="s">
        <v>27</v>
      </c>
      <c r="B7" s="134"/>
      <c r="E7" s="190"/>
      <c r="F7" s="190"/>
      <c r="G7" s="190"/>
      <c r="H7" s="190"/>
      <c r="I7" s="191" t="s">
        <v>30</v>
      </c>
      <c r="J7" s="191"/>
      <c r="K7" s="191"/>
      <c r="L7" s="191"/>
      <c r="M7" s="191"/>
      <c r="N7" s="190"/>
      <c r="O7" s="190"/>
      <c r="P7" s="190"/>
      <c r="Q7" s="192"/>
      <c r="R7" s="193"/>
      <c r="S7" s="135"/>
      <c r="T7" s="194" t="s">
        <v>28</v>
      </c>
      <c r="U7" s="194"/>
    </row>
    <row r="8" spans="1:21" ht="12.75" customHeight="1">
      <c r="A8" s="136">
        <v>1</v>
      </c>
      <c r="B8" s="137" t="str">
        <f>VLOOKUP('пр.хода'!A8,'пр.взв.'!B7:C22,2,FALSE)</f>
        <v>Сафиуллин Тимур</v>
      </c>
      <c r="C8" s="138" t="str">
        <f>VLOOKUP(A8,'пр.взв.'!B7:H22,3,FALSE)</f>
        <v>1995,кмс</v>
      </c>
      <c r="D8" s="138" t="str">
        <f>VLOOKUP(A8,'пр.взв.'!B7:H22,4,FALSE)</f>
        <v>Казань</v>
      </c>
      <c r="E8" s="190"/>
      <c r="F8" s="190"/>
      <c r="G8" s="190"/>
      <c r="H8" s="190"/>
      <c r="I8" s="190" t="s">
        <v>67</v>
      </c>
      <c r="J8" s="190"/>
      <c r="K8" s="190"/>
      <c r="L8" s="190"/>
      <c r="M8" s="190"/>
      <c r="N8" s="190"/>
      <c r="O8" s="190"/>
      <c r="P8" s="190"/>
      <c r="Q8" s="190"/>
      <c r="R8" s="137" t="str">
        <f>VLOOKUP(U8,'пр.взв.'!B7:F22,2,FALSE)</f>
        <v>Тотоев Ричард</v>
      </c>
      <c r="S8" s="138" t="str">
        <f>VLOOKUP(U8,'пр.взв.'!B7:F22,3,FALSE)</f>
        <v>1988,мс</v>
      </c>
      <c r="T8" s="138" t="str">
        <f>VLOOKUP(U8,'пр.взв.'!B7:F22,4,FALSE)</f>
        <v>Карачаево-Черкесская</v>
      </c>
      <c r="U8" s="195">
        <v>2</v>
      </c>
    </row>
    <row r="9" spans="1:21" ht="12.75" customHeight="1">
      <c r="A9" s="136"/>
      <c r="B9" s="137"/>
      <c r="C9" s="138"/>
      <c r="D9" s="138"/>
      <c r="E9" s="196"/>
      <c r="F9" s="190"/>
      <c r="G9" s="197"/>
      <c r="H9" s="198">
        <v>2</v>
      </c>
      <c r="I9" s="199" t="str">
        <f>VLOOKUP(H9,'пр.взв.'!B7:F22,2,FALSE)</f>
        <v>Тотоев Ричард</v>
      </c>
      <c r="J9" s="199"/>
      <c r="K9" s="199"/>
      <c r="L9" s="199"/>
      <c r="M9" s="199"/>
      <c r="N9" s="190"/>
      <c r="O9" s="190"/>
      <c r="P9" s="190"/>
      <c r="Q9" s="196"/>
      <c r="R9" s="137"/>
      <c r="S9" s="138"/>
      <c r="T9" s="138"/>
      <c r="U9" s="195"/>
    </row>
    <row r="10" spans="1:21" ht="12.75" customHeight="1">
      <c r="A10" s="143">
        <v>5</v>
      </c>
      <c r="B10" s="144">
        <f>VLOOKUP('пр.хода'!A10,'пр.взв.'!B9:C24,2,FALSE)</f>
        <v>0</v>
      </c>
      <c r="C10" s="145">
        <f>VLOOKUP(A10,'пр.взв.'!B7:H22,3,FALSE)</f>
        <v>0</v>
      </c>
      <c r="D10" s="145">
        <f>VLOOKUP(A10,'пр.взв.'!B7:H22,4,FALSE)</f>
        <v>0</v>
      </c>
      <c r="E10" s="146"/>
      <c r="F10" s="200"/>
      <c r="G10" s="201"/>
      <c r="H10" s="202"/>
      <c r="I10" s="199"/>
      <c r="J10" s="199"/>
      <c r="K10" s="199"/>
      <c r="L10" s="199"/>
      <c r="M10" s="199"/>
      <c r="N10" s="190"/>
      <c r="O10" s="203"/>
      <c r="P10" s="200"/>
      <c r="Q10" s="146"/>
      <c r="R10" s="144">
        <f>VLOOKUP(U10,'пр.взв.'!B9:F24,2,FALSE)</f>
        <v>0</v>
      </c>
      <c r="S10" s="145">
        <f>VLOOKUP(U10,'пр.взв.'!B9:F24,3,FALSE)</f>
        <v>0</v>
      </c>
      <c r="T10" s="145">
        <f>VLOOKUP(U10,'пр.взв.'!B9:F24,4,FALSE)</f>
        <v>0</v>
      </c>
      <c r="U10" s="195">
        <v>6</v>
      </c>
    </row>
    <row r="11" spans="1:21" ht="12.75" customHeight="1">
      <c r="A11" s="143"/>
      <c r="B11" s="144"/>
      <c r="C11" s="145"/>
      <c r="D11" s="145"/>
      <c r="E11" s="190"/>
      <c r="F11" s="202"/>
      <c r="G11" s="196">
        <v>1</v>
      </c>
      <c r="H11" s="204"/>
      <c r="I11" s="190"/>
      <c r="J11" s="190"/>
      <c r="K11" s="190"/>
      <c r="L11" s="190"/>
      <c r="M11" s="190"/>
      <c r="N11" s="202"/>
      <c r="O11" s="196">
        <v>2</v>
      </c>
      <c r="P11" s="202"/>
      <c r="Q11" s="190"/>
      <c r="R11" s="144"/>
      <c r="S11" s="145"/>
      <c r="T11" s="145"/>
      <c r="U11" s="195"/>
    </row>
    <row r="12" spans="1:21" ht="12.75" customHeight="1">
      <c r="A12" s="136">
        <v>3</v>
      </c>
      <c r="B12" s="137">
        <f>VLOOKUP('пр.хода'!A12,'пр.взв.'!B11:C26,2,FALSE)</f>
        <v>0</v>
      </c>
      <c r="C12" s="138">
        <f>VLOOKUP(A12,'пр.взв.'!B7:H22,3,FALSE)</f>
        <v>0</v>
      </c>
      <c r="D12" s="138">
        <f>VLOOKUP(A12,'пр.взв.'!B7:H22,4,FALSE)</f>
        <v>0</v>
      </c>
      <c r="E12" s="190"/>
      <c r="F12" s="202"/>
      <c r="G12" s="146"/>
      <c r="H12" s="204"/>
      <c r="I12" s="190"/>
      <c r="J12" s="190"/>
      <c r="K12" s="190"/>
      <c r="L12" s="190"/>
      <c r="M12" s="190"/>
      <c r="N12" s="202"/>
      <c r="O12" s="146"/>
      <c r="P12" s="202"/>
      <c r="Q12" s="190"/>
      <c r="R12" s="137">
        <f>VLOOKUP(U12,'пр.взв.'!B11:F26,2,FALSE)</f>
        <v>0</v>
      </c>
      <c r="S12" s="138">
        <f>VLOOKUP(U12,'пр.взв.'!B11:F26,3,FALSE)</f>
        <v>0</v>
      </c>
      <c r="T12" s="138">
        <f>VLOOKUP(U12,'пр.взв.'!B11:F26,4,FALSE)</f>
        <v>0</v>
      </c>
      <c r="U12" s="205">
        <v>4</v>
      </c>
    </row>
    <row r="13" spans="1:21" ht="12.75" customHeight="1">
      <c r="A13" s="136"/>
      <c r="B13" s="137"/>
      <c r="C13" s="138"/>
      <c r="D13" s="138"/>
      <c r="E13" s="196"/>
      <c r="F13" s="206"/>
      <c r="G13" s="201"/>
      <c r="H13" s="202"/>
      <c r="I13" s="190" t="s">
        <v>68</v>
      </c>
      <c r="J13" s="190"/>
      <c r="K13" s="190"/>
      <c r="L13" s="190"/>
      <c r="M13" s="190"/>
      <c r="N13" s="202"/>
      <c r="O13" s="203"/>
      <c r="P13" s="206"/>
      <c r="Q13" s="196"/>
      <c r="R13" s="137"/>
      <c r="S13" s="138"/>
      <c r="T13" s="138"/>
      <c r="U13" s="205"/>
    </row>
    <row r="14" spans="1:21" ht="12.75" customHeight="1">
      <c r="A14" s="151">
        <v>7</v>
      </c>
      <c r="B14" s="152">
        <f>VLOOKUP('пр.хода'!A14,'пр.взв.'!B13:C28,2,FALSE)</f>
        <v>0</v>
      </c>
      <c r="C14" s="153">
        <f>VLOOKUP(A14,'пр.взв.'!B7:H22,3,FALSE)</f>
        <v>0</v>
      </c>
      <c r="D14" s="153">
        <f>VLOOKUP(A14,'пр.взв.'!B7:H22,4,FALSE)</f>
        <v>0</v>
      </c>
      <c r="E14" s="146"/>
      <c r="F14" s="190"/>
      <c r="G14" s="197"/>
      <c r="H14" s="198">
        <v>1</v>
      </c>
      <c r="I14" s="207" t="str">
        <f>VLOOKUP(H14,'пр.взв.'!B5:F27,2,FALSE)</f>
        <v>Сафиуллин Тимур</v>
      </c>
      <c r="J14" s="207"/>
      <c r="K14" s="207"/>
      <c r="L14" s="207"/>
      <c r="M14" s="207"/>
      <c r="N14" s="190"/>
      <c r="O14" s="190"/>
      <c r="P14" s="190"/>
      <c r="Q14" s="146"/>
      <c r="R14" s="152">
        <f>VLOOKUP(U14,'пр.взв.'!B13:F28,2,FALSE)</f>
        <v>0</v>
      </c>
      <c r="S14" s="153">
        <f>VLOOKUP(U14,'пр.взв.'!B13:F28,3,FALSE)</f>
        <v>0</v>
      </c>
      <c r="T14" s="153">
        <f>VLOOKUP(U14,'пр.взв.'!B13:F28,4,FALSE)</f>
        <v>0</v>
      </c>
      <c r="U14" s="208">
        <v>8</v>
      </c>
    </row>
    <row r="15" spans="1:21" ht="12.75" customHeight="1">
      <c r="A15" s="151"/>
      <c r="B15" s="152"/>
      <c r="C15" s="153"/>
      <c r="D15" s="153"/>
      <c r="E15" s="190"/>
      <c r="F15" s="190"/>
      <c r="G15" s="197"/>
      <c r="H15" s="202"/>
      <c r="I15" s="207"/>
      <c r="J15" s="207"/>
      <c r="K15" s="207"/>
      <c r="L15" s="207"/>
      <c r="M15" s="207"/>
      <c r="N15" s="190"/>
      <c r="O15" s="190"/>
      <c r="P15" s="190"/>
      <c r="Q15" s="190"/>
      <c r="R15" s="152"/>
      <c r="S15" s="153"/>
      <c r="T15" s="153"/>
      <c r="U15" s="208"/>
    </row>
    <row r="16" spans="1:21" ht="12.75" customHeight="1">
      <c r="A16" s="154"/>
      <c r="B16" s="154"/>
      <c r="C16" s="154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35"/>
      <c r="S16" s="135"/>
      <c r="T16" s="135"/>
      <c r="U16" s="209"/>
    </row>
    <row r="17" spans="1:21" ht="7.5" customHeight="1">
      <c r="A17" s="210" t="s">
        <v>58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211" t="s">
        <v>59</v>
      </c>
    </row>
    <row r="18" spans="1:21" ht="12.75" customHeight="1">
      <c r="A18" s="210"/>
      <c r="G18" s="212" t="s">
        <v>69</v>
      </c>
      <c r="H18" s="212"/>
      <c r="I18" s="212"/>
      <c r="J18" s="212"/>
      <c r="K18" s="212"/>
      <c r="L18" s="212"/>
      <c r="M18" s="212"/>
      <c r="N18" s="212"/>
      <c r="O18" s="212"/>
      <c r="R18" s="135"/>
      <c r="S18" s="135"/>
      <c r="T18" s="135"/>
      <c r="U18" s="211"/>
    </row>
    <row r="19" spans="18:20" ht="7.5" customHeight="1">
      <c r="R19" s="135"/>
      <c r="S19" s="135"/>
      <c r="T19" s="135"/>
    </row>
    <row r="20" ht="12.75" customHeight="1" hidden="1">
      <c r="R20" s="135"/>
    </row>
    <row r="21" spans="1:21" ht="12.75" customHeight="1">
      <c r="A21" s="213">
        <v>0</v>
      </c>
      <c r="B21" s="138" t="e">
        <f>VLOOKUP(A21,'пр.взв.'!B7:F22,2,FALSE)</f>
        <v>#N/A</v>
      </c>
      <c r="R21" s="135"/>
      <c r="S21" s="138" t="e">
        <f>VLOOKUP(U21,'пр.взв.'!B7:F22,2,FALSE)</f>
        <v>#N/A</v>
      </c>
      <c r="T21" s="138"/>
      <c r="U21" s="214">
        <v>0</v>
      </c>
    </row>
    <row r="22" spans="1:21" ht="12.75" customHeight="1">
      <c r="A22" s="213"/>
      <c r="B22" s="138"/>
      <c r="C22" s="164">
        <v>0</v>
      </c>
      <c r="D22" s="165"/>
      <c r="R22" s="215">
        <v>0</v>
      </c>
      <c r="S22" s="138"/>
      <c r="T22" s="138"/>
      <c r="U22" s="214"/>
    </row>
    <row r="23" spans="1:21" ht="12.75" customHeight="1">
      <c r="A23" s="213">
        <v>0</v>
      </c>
      <c r="B23" s="153" t="e">
        <f>VLOOKUP(A23,'пр.взв.'!B7:F22,2,FALSE)</f>
        <v>#N/A</v>
      </c>
      <c r="C23" s="159"/>
      <c r="D23" s="161"/>
      <c r="G23" t="s">
        <v>70</v>
      </c>
      <c r="N23" t="s">
        <v>70</v>
      </c>
      <c r="R23" s="216"/>
      <c r="S23" s="217" t="e">
        <f>VLOOKUP(U23,'пр.взв.'!B7:F22,2,FALSE)</f>
        <v>#N/A</v>
      </c>
      <c r="T23" s="217"/>
      <c r="U23" s="214">
        <v>0</v>
      </c>
    </row>
    <row r="24" spans="1:21" ht="12.75">
      <c r="A24" s="213"/>
      <c r="B24" s="153"/>
      <c r="C24" s="43"/>
      <c r="D24" s="161"/>
      <c r="R24" s="159"/>
      <c r="S24" s="217"/>
      <c r="T24" s="217"/>
      <c r="U24" s="214"/>
    </row>
    <row r="25" spans="3:18" ht="12.75">
      <c r="C25" s="43"/>
      <c r="D25" s="161"/>
      <c r="E25" s="218">
        <v>0</v>
      </c>
      <c r="F25" s="219" t="e">
        <f>VLOOKUP(E25,'пр.взв.'!B7:D22,2,FALSE)</f>
        <v>#N/A</v>
      </c>
      <c r="G25" s="219"/>
      <c r="H25" s="219"/>
      <c r="I25" s="219"/>
      <c r="M25" s="220" t="e">
        <f>VLOOKUP(Q25,'пр.взв.'!B7:C22,2,FALSE)</f>
        <v>#N/A</v>
      </c>
      <c r="N25" s="220"/>
      <c r="O25" s="220"/>
      <c r="P25" s="220"/>
      <c r="Q25" s="221">
        <v>0</v>
      </c>
      <c r="R25" s="159"/>
    </row>
    <row r="26" spans="1:18" ht="12.75">
      <c r="A26" s="141"/>
      <c r="C26" s="43"/>
      <c r="D26" s="161"/>
      <c r="F26" s="219"/>
      <c r="G26" s="219"/>
      <c r="H26" s="219"/>
      <c r="I26" s="219"/>
      <c r="J26" s="60"/>
      <c r="K26" s="60"/>
      <c r="L26" s="60"/>
      <c r="M26" s="220"/>
      <c r="N26" s="220"/>
      <c r="O26" s="220"/>
      <c r="P26" s="220"/>
      <c r="Q26" s="222"/>
      <c r="R26" s="43"/>
    </row>
    <row r="27" spans="1:19" ht="12.75">
      <c r="A27" s="223"/>
      <c r="B27">
        <v>0</v>
      </c>
      <c r="C27" s="224" t="e">
        <f>VLOOKUP(B27,'пр.взв.'!B7:F22,2,FALSE)</f>
        <v>#N/A</v>
      </c>
      <c r="D27" s="224"/>
      <c r="F27" s="225"/>
      <c r="G27" s="225"/>
      <c r="H27" s="225"/>
      <c r="I27" s="225"/>
      <c r="J27" s="60"/>
      <c r="K27" s="60"/>
      <c r="L27" s="60"/>
      <c r="M27" s="225"/>
      <c r="N27" s="225"/>
      <c r="O27" s="225"/>
      <c r="P27" s="225"/>
      <c r="R27" s="224" t="e">
        <f>VLOOKUP(S27,'пр.взв.'!B7:F22,2,FALSE)</f>
        <v>#N/A</v>
      </c>
      <c r="S27" s="84">
        <v>0</v>
      </c>
    </row>
    <row r="28" spans="1:18" ht="12.75">
      <c r="A28" s="43"/>
      <c r="C28" s="224"/>
      <c r="D28" s="224"/>
      <c r="F28" s="43"/>
      <c r="G28" s="43"/>
      <c r="H28" s="43"/>
      <c r="I28" s="43"/>
      <c r="R28" s="224"/>
    </row>
    <row r="29" spans="6:9" ht="7.5" customHeight="1">
      <c r="F29" s="43"/>
      <c r="G29" s="43"/>
      <c r="H29" s="43"/>
      <c r="I29" s="43"/>
    </row>
    <row r="30" ht="12.75" hidden="1"/>
    <row r="31" spans="1:7" ht="12.75">
      <c r="A31" s="38" t="s">
        <v>11</v>
      </c>
      <c r="B31" s="37"/>
      <c r="C31" s="39"/>
      <c r="D31" s="40"/>
      <c r="E31" s="40"/>
      <c r="F31" s="40"/>
      <c r="G31" s="41" t="s">
        <v>12</v>
      </c>
    </row>
    <row r="32" spans="1:7" ht="12.75">
      <c r="A32" s="37"/>
      <c r="B32" s="37"/>
      <c r="C32" s="39"/>
      <c r="D32" s="40"/>
      <c r="E32" s="40"/>
      <c r="F32" s="40"/>
      <c r="G32" s="42" t="s">
        <v>13</v>
      </c>
    </row>
    <row r="33" spans="1:7" ht="12.75">
      <c r="A33" s="38" t="s">
        <v>14</v>
      </c>
      <c r="B33" s="37"/>
      <c r="C33" s="39"/>
      <c r="D33" s="40"/>
      <c r="E33" s="40"/>
      <c r="F33" s="40"/>
      <c r="G33" s="41" t="s">
        <v>15</v>
      </c>
    </row>
    <row r="34" spans="1:8" ht="12.75">
      <c r="A34" s="37"/>
      <c r="B34" s="37"/>
      <c r="C34" s="37"/>
      <c r="D34" s="40"/>
      <c r="E34" s="40"/>
      <c r="F34" s="40"/>
      <c r="G34" s="42" t="s">
        <v>13</v>
      </c>
      <c r="H34" s="36"/>
    </row>
    <row r="35" spans="2:18" ht="12.75">
      <c r="B35" s="37"/>
      <c r="C35" s="37"/>
      <c r="D35" s="37"/>
      <c r="E35" s="36"/>
      <c r="F35" s="36"/>
      <c r="L35" s="70"/>
      <c r="M35" s="169"/>
      <c r="O35" s="36"/>
      <c r="P35" s="73"/>
      <c r="Q35" s="73"/>
      <c r="R35" s="73"/>
    </row>
    <row r="36" spans="2:18" ht="12.75">
      <c r="B36" s="70"/>
      <c r="E36" s="43"/>
      <c r="F36" s="43"/>
      <c r="G36" s="73"/>
      <c r="H36" s="73"/>
      <c r="I36" s="73"/>
      <c r="J36" s="73"/>
      <c r="K36" s="73"/>
      <c r="L36" s="68"/>
      <c r="M36" s="169"/>
      <c r="R36" s="226"/>
    </row>
    <row r="37" spans="5:13" ht="12.75">
      <c r="E37" s="43"/>
      <c r="F37" s="43"/>
      <c r="G37" s="73"/>
      <c r="H37" s="73"/>
      <c r="I37" s="73"/>
      <c r="J37" s="73"/>
      <c r="K37" s="73"/>
      <c r="L37" s="169"/>
      <c r="M37" s="169"/>
    </row>
    <row r="38" spans="12:13" ht="12.75">
      <c r="L38" s="84"/>
      <c r="M38" s="84"/>
    </row>
  </sheetData>
  <sheetProtection selectLockedCells="1" selectUnlockedCells="1"/>
  <mergeCells count="54"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A8:A9"/>
    <mergeCell ref="B8:B9"/>
    <mergeCell ref="C8:C9"/>
    <mergeCell ref="D8:D9"/>
    <mergeCell ref="R8:R9"/>
    <mergeCell ref="S8:S9"/>
    <mergeCell ref="T8:T9"/>
    <mergeCell ref="U8:U9"/>
    <mergeCell ref="I9:M10"/>
    <mergeCell ref="A10:A11"/>
    <mergeCell ref="B10:B11"/>
    <mergeCell ref="C10:C11"/>
    <mergeCell ref="D10:D11"/>
    <mergeCell ref="R10:R11"/>
    <mergeCell ref="S10:S11"/>
    <mergeCell ref="T10:T11"/>
    <mergeCell ref="U10:U11"/>
    <mergeCell ref="A12:A13"/>
    <mergeCell ref="B12:B13"/>
    <mergeCell ref="C12:C13"/>
    <mergeCell ref="D12:D13"/>
    <mergeCell ref="R12:R13"/>
    <mergeCell ref="S12:S13"/>
    <mergeCell ref="T12:T13"/>
    <mergeCell ref="U12:U13"/>
    <mergeCell ref="A14:A15"/>
    <mergeCell ref="B14:B15"/>
    <mergeCell ref="C14:C15"/>
    <mergeCell ref="D14:D15"/>
    <mergeCell ref="I14:M15"/>
    <mergeCell ref="R14:R15"/>
    <mergeCell ref="S14:S15"/>
    <mergeCell ref="T14:T15"/>
    <mergeCell ref="U14:U15"/>
    <mergeCell ref="A17:A18"/>
    <mergeCell ref="U17:U18"/>
    <mergeCell ref="G18:O18"/>
    <mergeCell ref="B21:B22"/>
    <mergeCell ref="S21:T22"/>
    <mergeCell ref="B23:B24"/>
    <mergeCell ref="S23:T24"/>
    <mergeCell ref="F25:I26"/>
    <mergeCell ref="M25:P26"/>
    <mergeCell ref="C27:D28"/>
    <mergeCell ref="R27:R28"/>
  </mergeCells>
  <printOptions horizontalCentered="1"/>
  <pageMargins left="0" right="0" top="0.5902777777777778" bottom="0.590277777777777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2015-06-16T11:38:44Z</cp:lastPrinted>
  <dcterms:modified xsi:type="dcterms:W3CDTF">2015-06-18T17:37:32Z</dcterms:modified>
  <cp:category/>
  <cp:version/>
  <cp:contentType/>
  <cp:contentStatus/>
  <cp:revision>2</cp:revision>
</cp:coreProperties>
</file>