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<sst xmlns="http://schemas.openxmlformats.org/spreadsheetml/2006/main" count="358" uniqueCount="133">
  <si>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</si>
  <si>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</si>
  <si>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</si>
  <si>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</si>
  <si>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</si>
  <si>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</si>
  <si>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</si>
  <si>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</si>
  <si>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</si>
  <si>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</si>
  <si>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</si>
  <si>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</si>
  <si>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</si>
  <si>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</si>
  <si>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</si>
  <si>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</si>
  <si>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</si>
  <si>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</si>
  <si>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</si>
  <si>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</si>
  <si>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</si>
  <si>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</si>
  <si>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</si>
  <si>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</si>
  <si>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</si>
  <si>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</si>
  <si>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</si>
  <si>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</si>
  <si>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</si>
  <si>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</si>
  <si>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</si>
  <si>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</si>
  <si>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</si>
  <si>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</si>
  <si>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</si>
  <si>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</si>
  <si>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</si>
  <si>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</si>
  <si>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</si>
  <si>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</si>
  <si>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</si>
  <si>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</si>
  <si>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</si>
  <si>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</si>
  <si>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</si>
  <si>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</si>
  <si>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</si>
  <si>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</si>
  <si>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</si>
  <si>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</si>
  <si>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</si>
  <si>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</si>
  <si>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</si>
  <si>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в.к.   48  кг.</t>
  </si>
  <si>
    <t>КИРЖА Дмитрий Владимирович</t>
  </si>
  <si>
    <t>07.04.1996, КМС</t>
  </si>
  <si>
    <t>ПФО</t>
  </si>
  <si>
    <t>Чувашская, Чебоксары, МО</t>
  </si>
  <si>
    <t>Малов СА, Рыбаков АБ</t>
  </si>
  <si>
    <t xml:space="preserve">КУЮКОВ Элбек Владимирович </t>
  </si>
  <si>
    <t>13.05.1995, МС</t>
  </si>
  <si>
    <t>СФО</t>
  </si>
  <si>
    <t>Р.Алтай, Горно-Алтайск, Д</t>
  </si>
  <si>
    <t>Тайпинов ВЛ</t>
  </si>
  <si>
    <t>САФИУЛЛИН Тимур Рашидович</t>
  </si>
  <si>
    <t>20.11.1995, кмс</t>
  </si>
  <si>
    <t>Р. Татарстан, Казань ПР</t>
  </si>
  <si>
    <t>Сагдиев АВ, Зарипов АА</t>
  </si>
  <si>
    <t>ФЕДОРОВ Александр Прокопьевич</t>
  </si>
  <si>
    <t>01.04.1997 кмс</t>
  </si>
  <si>
    <t>ДВФО</t>
  </si>
  <si>
    <t>Р.Саха-Якутия Нюрба</t>
  </si>
  <si>
    <t>Федоров ПП</t>
  </si>
  <si>
    <t>ДРЕЛЬ Михаил Сергеевич</t>
  </si>
  <si>
    <t>27.09.1996 кмс</t>
  </si>
  <si>
    <t>Ульяновская ФСОП "Россия"</t>
  </si>
  <si>
    <t>Тарасов ДВ Казанцев СВ</t>
  </si>
  <si>
    <t>ДЖАБАРОВ Мурад Агабубаевич</t>
  </si>
  <si>
    <t>08.02.1996 кмс</t>
  </si>
  <si>
    <t>СКФО</t>
  </si>
  <si>
    <t>Р.Дагестан ПР</t>
  </si>
  <si>
    <t>Омаров ГА</t>
  </si>
  <si>
    <t>ФАЛИЛЕЕВ Даниил Дмитриевич</t>
  </si>
  <si>
    <t>25.12.1996 кмс</t>
  </si>
  <si>
    <t>СЗФО</t>
  </si>
  <si>
    <t>Псковская РССС</t>
  </si>
  <si>
    <t>Шумейко ВФ</t>
  </si>
  <si>
    <t>СЫРОПЯТОВ Алексей Игоревич</t>
  </si>
  <si>
    <t>04.06.1997 1р</t>
  </si>
  <si>
    <t>УФО</t>
  </si>
  <si>
    <t>Свердловская Арти МО</t>
  </si>
  <si>
    <t>Савинский ВС</t>
  </si>
  <si>
    <t>КАШИН Андрей Дмитриевич</t>
  </si>
  <si>
    <t>08.07.1995 1р</t>
  </si>
  <si>
    <t>Вологодская Череповец "Россия"</t>
  </si>
  <si>
    <t>Батанов ВВ</t>
  </si>
  <si>
    <t>МАРТЫНОВ Исса Абукадырович</t>
  </si>
  <si>
    <t>28.05.1996 1р</t>
  </si>
  <si>
    <t>ШУГАР Алексей Вячеславович</t>
  </si>
  <si>
    <t>27.10.1997 кмс</t>
  </si>
  <si>
    <t>ЦФО</t>
  </si>
  <si>
    <t>Тульская Тула Д</t>
  </si>
  <si>
    <t>Трифонов Вн Власов СЮ</t>
  </si>
  <si>
    <t>АУРСУЛОВ Артем Егорович</t>
  </si>
  <si>
    <t>30.05.1997 КМС</t>
  </si>
  <si>
    <t>МУРАШКИН Эдуард Александрович</t>
  </si>
  <si>
    <t>26.08.1996, КМС</t>
  </si>
  <si>
    <t>Р.Башкортостан, Стерлитамак, МСМП</t>
  </si>
  <si>
    <t>Нагаев ИШ, Назаров ОА</t>
  </si>
  <si>
    <t>МХИТАРЯН Арут Овикович</t>
  </si>
  <si>
    <t>20.12.1997 кмс</t>
  </si>
  <si>
    <t>ХМАО-Югра Радужный МО</t>
  </si>
  <si>
    <t>Шмелев АВ Дыбенко КВ</t>
  </si>
  <si>
    <t>ИШМУРАТОВ Камиль Ринатович</t>
  </si>
  <si>
    <t>02.05.1996 КМС</t>
  </si>
  <si>
    <t>Р.Башкортостан Уфа Д</t>
  </si>
  <si>
    <t>Пегов ВА</t>
  </si>
  <si>
    <t>ЗАКАЕВ Джамбек Салманович</t>
  </si>
  <si>
    <t>25.11.1995   КМС</t>
  </si>
  <si>
    <t xml:space="preserve"> Чеченская Республика, МО</t>
  </si>
  <si>
    <t>Ахмаров Р.А., Эскаев Ш</t>
  </si>
  <si>
    <t>16 чел.</t>
  </si>
  <si>
    <t>48 кг</t>
  </si>
  <si>
    <t>3:0</t>
  </si>
  <si>
    <t>4:0</t>
  </si>
  <si>
    <t>3:1</t>
  </si>
  <si>
    <t>2:0</t>
  </si>
  <si>
    <t>9</t>
  </si>
  <si>
    <t>11</t>
  </si>
  <si>
    <t>2</t>
  </si>
  <si>
    <t>16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</si>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</sst>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4" fillId="0" borderId="32" xfId="0" applyNumberFormat="1" applyFont="1" applyBorder="1" applyAlignment="1">
      <alignment horizontal="center" vertical="center" wrapText="1"/>
    </xf>
    <xf numFmtId="0" fontId="64" fillId="0" borderId="33" xfId="0" applyNumberFormat="1" applyFont="1" applyBorder="1" applyAlignment="1">
      <alignment horizontal="center" vertical="center" wrapText="1"/>
    </xf>
    <xf numFmtId="0" fontId="64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4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8" fillId="0" borderId="52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37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2" fillId="0" borderId="3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 horizontal="left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9" fillId="35" borderId="65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19" fillId="35" borderId="66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9" fillId="36" borderId="65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9" fillId="36" borderId="66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19" fillId="34" borderId="53" xfId="0" applyFont="1" applyFill="1" applyBorder="1" applyAlignment="1">
      <alignment horizontal="center" vertical="center"/>
    </xf>
    <xf numFmtId="0" fontId="19" fillId="34" borderId="66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14" fillId="0" borderId="88" xfId="0" applyNumberFormat="1" applyFont="1" applyBorder="1" applyAlignment="1">
      <alignment horizontal="center" vertical="center" wrapText="1"/>
    </xf>
    <xf numFmtId="0" fontId="14" fillId="0" borderId="89" xfId="0" applyNumberFormat="1" applyFont="1" applyBorder="1" applyAlignment="1">
      <alignment horizontal="center" vertical="center" wrapText="1"/>
    </xf>
    <xf numFmtId="0" fontId="14" fillId="0" borderId="90" xfId="0" applyNumberFormat="1" applyFont="1" applyBorder="1" applyAlignment="1">
      <alignment horizontal="center" vertical="center" wrapText="1"/>
    </xf>
    <xf numFmtId="0" fontId="14" fillId="0" borderId="91" xfId="0" applyNumberFormat="1" applyFont="1" applyBorder="1" applyAlignment="1">
      <alignment horizontal="center" vertical="center" wrapText="1"/>
    </xf>
    <xf numFmtId="0" fontId="14" fillId="0" borderId="92" xfId="0" applyNumberFormat="1" applyFont="1" applyBorder="1" applyAlignment="1">
      <alignment horizontal="center" vertical="center" wrapText="1"/>
    </xf>
    <xf numFmtId="0" fontId="14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676275</xdr:colOff>
      <xdr:row>2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323850</xdr:colOff>
      <xdr:row>0</xdr:row>
      <xdr:rowOff>38100</xdr:rowOff>
    </xdr:from>
    <xdr:to>
      <xdr:col>19</xdr:col>
      <xdr:colOff>704850</xdr:colOff>
      <xdr:row>2</xdr:row>
      <xdr:rowOff>200025</xdr:rowOff>
    </xdr:to>
    <xdr:pic>
      <xdr:nvPicPr>
        <xdr:cNvPr id="3" name="Рисунок 3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3810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5">
      <selection activeCell="J10" sqref="J1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6" t="s">
        <v>24</v>
      </c>
      <c r="B1" s="166"/>
      <c r="C1" s="166"/>
      <c r="D1" s="166"/>
      <c r="E1" s="166"/>
      <c r="F1" s="166"/>
      <c r="G1" s="166"/>
      <c r="H1" s="166"/>
    </row>
    <row r="2" spans="1:8" ht="25.5" customHeight="1" thickBot="1">
      <c r="A2" s="167" t="s">
        <v>26</v>
      </c>
      <c r="B2" s="167"/>
      <c r="C2" s="167"/>
      <c r="D2" s="167"/>
      <c r="E2" s="167"/>
      <c r="F2" s="167"/>
      <c r="G2" s="167"/>
      <c r="H2" s="167"/>
    </row>
    <row r="3" spans="1:8" ht="32.25" customHeight="1" thickBot="1">
      <c r="A3" s="168" t="str">
        <f>HYPERLINK('[1]реквизиты'!$A$2)</f>
        <v>Первенство России по САМБО среди юниоров 1995-1996г.р.</v>
      </c>
      <c r="B3" s="169"/>
      <c r="C3" s="169"/>
      <c r="D3" s="169"/>
      <c r="E3" s="169"/>
      <c r="F3" s="169"/>
      <c r="G3" s="169"/>
      <c r="H3" s="170"/>
    </row>
    <row r="4" spans="1:8" ht="15" customHeight="1">
      <c r="A4" s="171" t="str">
        <f>HYPERLINK('[1]реквизиты'!$A$3)</f>
        <v>16-20 февраля 2015г.           г.Рязань</v>
      </c>
      <c r="B4" s="171"/>
      <c r="C4" s="171"/>
      <c r="D4" s="171"/>
      <c r="E4" s="171"/>
      <c r="F4" s="171"/>
      <c r="G4" s="171"/>
      <c r="H4" s="171"/>
    </row>
    <row r="5" spans="4:6" ht="24" customHeight="1" thickBot="1">
      <c r="D5" s="172" t="str">
        <f>HYPERLINK('пр.взв.'!D4)</f>
        <v>в.к.   48  кг.</v>
      </c>
      <c r="E5" s="172"/>
      <c r="F5" s="172"/>
    </row>
    <row r="6" spans="1:8" ht="12.75" customHeight="1">
      <c r="A6" s="206" t="s">
        <v>51</v>
      </c>
      <c r="B6" s="208" t="s">
        <v>4</v>
      </c>
      <c r="C6" s="210" t="s">
        <v>5</v>
      </c>
      <c r="D6" s="189" t="s">
        <v>6</v>
      </c>
      <c r="E6" s="188" t="s">
        <v>7</v>
      </c>
      <c r="F6" s="189"/>
      <c r="G6" s="181" t="s">
        <v>10</v>
      </c>
      <c r="H6" s="163" t="s">
        <v>8</v>
      </c>
    </row>
    <row r="7" spans="1:8" ht="13.5" thickBot="1">
      <c r="A7" s="207"/>
      <c r="B7" s="209"/>
      <c r="C7" s="211"/>
      <c r="D7" s="191"/>
      <c r="E7" s="190"/>
      <c r="F7" s="191"/>
      <c r="G7" s="182"/>
      <c r="H7" s="164"/>
    </row>
    <row r="8" spans="1:8" ht="12.75" customHeight="1">
      <c r="A8" s="202">
        <v>1</v>
      </c>
      <c r="B8" s="203">
        <f>'пр.хода'!H8</f>
        <v>13</v>
      </c>
      <c r="C8" s="195" t="str">
        <f>VLOOKUP(B8,'пр.взв.'!B7:H38,2,FALSE)</f>
        <v>КУЮКОВ Элбек Владимирович </v>
      </c>
      <c r="D8" s="204" t="str">
        <f>VLOOKUP(B8,'пр.взв.'!B7:H131,3,FALSE)</f>
        <v>13.05.1995, МС</v>
      </c>
      <c r="E8" s="184" t="str">
        <f>VLOOKUP(B8,'пр.взв.'!B7:H38,4,FALSE)</f>
        <v>СФО</v>
      </c>
      <c r="F8" s="186" t="str">
        <f>VLOOKUP(B8,'пр.взв.'!B7:H38,5,FALSE)</f>
        <v>Р.Алтай, Горно-Алтайск, Д</v>
      </c>
      <c r="G8" s="183">
        <f>VLOOKUP(B8,'пр.взв.'!B7:H38,6,FALSE)</f>
        <v>0</v>
      </c>
      <c r="H8" s="165" t="str">
        <f>VLOOKUP(B8,'пр.взв.'!B7:H133,7,FALSE)</f>
        <v>Тайпинов ВЛ</v>
      </c>
    </row>
    <row r="9" spans="1:8" ht="12.75">
      <c r="A9" s="201"/>
      <c r="B9" s="193"/>
      <c r="C9" s="199"/>
      <c r="D9" s="204"/>
      <c r="E9" s="185"/>
      <c r="F9" s="187"/>
      <c r="G9" s="183"/>
      <c r="H9" s="165"/>
    </row>
    <row r="10" spans="1:8" ht="12.75" customHeight="1">
      <c r="A10" s="201">
        <v>2</v>
      </c>
      <c r="B10" s="193">
        <f>'пр.хода'!H20</f>
        <v>8</v>
      </c>
      <c r="C10" s="195" t="str">
        <f>VLOOKUP(B10,'пр.взв.'!B1:H40,2,FALSE)</f>
        <v>ДРЕЛЬ Михаил Сергеевич</v>
      </c>
      <c r="D10" s="197" t="str">
        <f>VLOOKUP(B10,'пр.взв.'!B1:H133,3,FALSE)</f>
        <v>27.09.1996 кмс</v>
      </c>
      <c r="E10" s="176" t="str">
        <f>VLOOKUP(B10,'пр.взв.'!B1:H40,4,FALSE)</f>
        <v>ПФО</v>
      </c>
      <c r="F10" s="178" t="str">
        <f>VLOOKUP(B10,'пр.взв.'!B1:H40,5,FALSE)</f>
        <v>Ульяновская ФСОП "Россия"</v>
      </c>
      <c r="G10" s="173">
        <f>VLOOKUP(B10,'пр.взв.'!B1:H40,6,FALSE)</f>
        <v>0</v>
      </c>
      <c r="H10" s="160" t="str">
        <f>VLOOKUP(B10,'пр.взв.'!B1:H135,7,FALSE)</f>
        <v>Тарасов ДВ Казанцев СВ</v>
      </c>
    </row>
    <row r="11" spans="1:8" ht="12.75">
      <c r="A11" s="201"/>
      <c r="B11" s="193"/>
      <c r="C11" s="199"/>
      <c r="D11" s="200"/>
      <c r="E11" s="180"/>
      <c r="F11" s="178"/>
      <c r="G11" s="174"/>
      <c r="H11" s="161"/>
    </row>
    <row r="12" spans="1:8" ht="12.75" customHeight="1">
      <c r="A12" s="201">
        <v>3</v>
      </c>
      <c r="B12" s="193">
        <f>'пр.хода'!E32</f>
        <v>9</v>
      </c>
      <c r="C12" s="205" t="str">
        <f>VLOOKUP(B12,'пр.взв.'!B1:H42,2,FALSE)</f>
        <v>МУРАШКИН Эдуард Александрович</v>
      </c>
      <c r="D12" s="197" t="str">
        <f>VLOOKUP(B12,'пр.взв.'!B1:H135,3,FALSE)</f>
        <v>26.08.1996, КМС</v>
      </c>
      <c r="E12" s="176" t="str">
        <f>VLOOKUP(B12,'пр.взв.'!B1:H42,4,FALSE)</f>
        <v>ПФО</v>
      </c>
      <c r="F12" s="178" t="str">
        <f>VLOOKUP(B12,'пр.взв.'!B1:H42,5,FALSE)</f>
        <v>Р.Башкортостан, Стерлитамак, МСМП</v>
      </c>
      <c r="G12" s="173">
        <f>VLOOKUP(B12,'пр.взв.'!B1:H42,6,FALSE)</f>
        <v>0</v>
      </c>
      <c r="H12" s="160" t="str">
        <f>VLOOKUP(B12,'пр.взв.'!B1:H137,7,FALSE)</f>
        <v>Нагаев ИШ, Назаров ОА</v>
      </c>
    </row>
    <row r="13" spans="1:8" ht="12.75">
      <c r="A13" s="201"/>
      <c r="B13" s="193"/>
      <c r="C13" s="199"/>
      <c r="D13" s="200"/>
      <c r="E13" s="180"/>
      <c r="F13" s="178"/>
      <c r="G13" s="174"/>
      <c r="H13" s="161"/>
    </row>
    <row r="14" spans="1:8" ht="12.75" customHeight="1">
      <c r="A14" s="201">
        <v>3</v>
      </c>
      <c r="B14" s="193">
        <f>'пр.хода'!Q32</f>
        <v>16</v>
      </c>
      <c r="C14" s="195" t="str">
        <f>VLOOKUP(B14,'пр.взв.'!B1:H44,2,FALSE)</f>
        <v>ИШМУРАТОВ Камиль Ринатович</v>
      </c>
      <c r="D14" s="197" t="str">
        <f>VLOOKUP(B14,'пр.взв.'!B1:H137,3,FALSE)</f>
        <v>02.05.1996 КМС</v>
      </c>
      <c r="E14" s="176" t="str">
        <f>VLOOKUP(B14,'пр.взв.'!B1:H44,4,FALSE)</f>
        <v>ПФО</v>
      </c>
      <c r="F14" s="178" t="str">
        <f>VLOOKUP(B14,'пр.взв.'!B1:H44,5,FALSE)</f>
        <v>Р.Башкортостан Уфа Д</v>
      </c>
      <c r="G14" s="173">
        <f>VLOOKUP(B14,'пр.взв.'!B1:H44,6,FALSE)</f>
        <v>0</v>
      </c>
      <c r="H14" s="160" t="str">
        <f>VLOOKUP(B14,'пр.взв.'!B1:H139,7,FALSE)</f>
        <v>Пегов ВА</v>
      </c>
    </row>
    <row r="15" spans="1:8" ht="12.75">
      <c r="A15" s="201"/>
      <c r="B15" s="193"/>
      <c r="C15" s="199"/>
      <c r="D15" s="200"/>
      <c r="E15" s="180"/>
      <c r="F15" s="178"/>
      <c r="G15" s="174"/>
      <c r="H15" s="161"/>
    </row>
    <row r="16" spans="1:8" ht="12.75" customHeight="1">
      <c r="A16" s="201">
        <v>5</v>
      </c>
      <c r="B16" s="193">
        <v>15</v>
      </c>
      <c r="C16" s="195" t="str">
        <f>VLOOKUP(B16,'пр.взв.'!B1:H46,2,FALSE)</f>
        <v>КИРЖА Дмитрий Владимирович</v>
      </c>
      <c r="D16" s="197" t="str">
        <f>VLOOKUP(B16,'пр.взв.'!B1:H139,3,FALSE)</f>
        <v>07.04.1996, КМС</v>
      </c>
      <c r="E16" s="176" t="str">
        <f>VLOOKUP(B16,'пр.взв.'!B1:H46,4,FALSE)</f>
        <v>ПФО</v>
      </c>
      <c r="F16" s="178" t="str">
        <f>VLOOKUP(B16,'пр.взв.'!B1:H46,5,FALSE)</f>
        <v>Чувашская, Чебоксары, МО</v>
      </c>
      <c r="G16" s="173">
        <f>VLOOKUP(B16,'пр.взв.'!B1:H46,6,FALSE)</f>
        <v>0</v>
      </c>
      <c r="H16" s="160" t="str">
        <f>VLOOKUP(B16,'пр.взв.'!B1:H141,7,FALSE)</f>
        <v>Малов СА, Рыбаков АБ</v>
      </c>
    </row>
    <row r="17" spans="1:8" ht="12.75">
      <c r="A17" s="201"/>
      <c r="B17" s="193"/>
      <c r="C17" s="199"/>
      <c r="D17" s="200"/>
      <c r="E17" s="180"/>
      <c r="F17" s="178"/>
      <c r="G17" s="174"/>
      <c r="H17" s="161"/>
    </row>
    <row r="18" spans="1:8" ht="12.75" customHeight="1">
      <c r="A18" s="201">
        <v>5</v>
      </c>
      <c r="B18" s="193">
        <v>10</v>
      </c>
      <c r="C18" s="195" t="str">
        <f>VLOOKUP(B18,'пр.взв.'!B1:H48,2,FALSE)</f>
        <v>ЗАКАЕВ Джамбек Салманович</v>
      </c>
      <c r="D18" s="197" t="str">
        <f>VLOOKUP(B18,'пр.взв.'!B1:H141,3,FALSE)</f>
        <v>25.11.1995   КМС</v>
      </c>
      <c r="E18" s="176" t="str">
        <f>VLOOKUP(B18,'пр.взв.'!B1:H48,4,FALSE)</f>
        <v>СКФО</v>
      </c>
      <c r="F18" s="178" t="str">
        <f>VLOOKUP(B18,'пр.взв.'!B1:H48,5,FALSE)</f>
        <v> Чеченская Республика, МО</v>
      </c>
      <c r="G18" s="173">
        <f>VLOOKUP(B18,'пр.взв.'!B1:H48,6,FALSE)</f>
        <v>0</v>
      </c>
      <c r="H18" s="160" t="str">
        <f>VLOOKUP(B18,'пр.взв.'!B1:H143,7,FALSE)</f>
        <v>Ахмаров Р.А., Эскаев Ш</v>
      </c>
    </row>
    <row r="19" spans="1:8" ht="12.75">
      <c r="A19" s="201"/>
      <c r="B19" s="193"/>
      <c r="C19" s="199"/>
      <c r="D19" s="200"/>
      <c r="E19" s="180"/>
      <c r="F19" s="178"/>
      <c r="G19" s="174"/>
      <c r="H19" s="161"/>
    </row>
    <row r="20" spans="1:8" ht="12.75" customHeight="1">
      <c r="A20" s="192" t="s">
        <v>50</v>
      </c>
      <c r="B20" s="193">
        <v>11</v>
      </c>
      <c r="C20" s="195" t="str">
        <f>VLOOKUP(B20,'пр.взв.'!B1:H50,2,FALSE)</f>
        <v>ШУГАР Алексей Вячеславович</v>
      </c>
      <c r="D20" s="197" t="str">
        <f>VLOOKUP(B20,'пр.взв.'!B1:H143,3,FALSE)</f>
        <v>27.10.1997 кмс</v>
      </c>
      <c r="E20" s="176" t="str">
        <f>VLOOKUP(B20,'пр.взв.'!B1:H50,4,FALSE)</f>
        <v>ЦФО</v>
      </c>
      <c r="F20" s="178" t="str">
        <f>VLOOKUP(B20,'пр.взв.'!B1:H50,5,FALSE)</f>
        <v>Тульская Тула Д</v>
      </c>
      <c r="G20" s="173">
        <f>VLOOKUP(B20,'пр.взв.'!B1:H50,6,FALSE)</f>
        <v>0</v>
      </c>
      <c r="H20" s="160" t="str">
        <f>VLOOKUP(B20,'пр.взв.'!B1:H145,7,FALSE)</f>
        <v>Трифонов Вн Власов СЮ</v>
      </c>
    </row>
    <row r="21" spans="1:8" ht="12.75">
      <c r="A21" s="192"/>
      <c r="B21" s="193"/>
      <c r="C21" s="199"/>
      <c r="D21" s="200"/>
      <c r="E21" s="180"/>
      <c r="F21" s="178"/>
      <c r="G21" s="174"/>
      <c r="H21" s="161"/>
    </row>
    <row r="22" spans="1:8" ht="12.75" customHeight="1">
      <c r="A22" s="192" t="s">
        <v>50</v>
      </c>
      <c r="B22" s="193">
        <v>2</v>
      </c>
      <c r="C22" s="195" t="str">
        <f>VLOOKUP(B22,'пр.взв.'!B2:H52,2,FALSE)</f>
        <v>ФЕДОРОВ Александр Прокопьевич</v>
      </c>
      <c r="D22" s="197" t="str">
        <f>VLOOKUP(B22,'пр.взв.'!B2:H145,3,FALSE)</f>
        <v>01.04.1997 кмс</v>
      </c>
      <c r="E22" s="176" t="str">
        <f>VLOOKUP(B22,'пр.взв.'!B2:H52,4,FALSE)</f>
        <v>ДВФО</v>
      </c>
      <c r="F22" s="178" t="str">
        <f>VLOOKUP(B22,'пр.взв.'!B2:H52,5,FALSE)</f>
        <v>Р.Саха-Якутия Нюрба</v>
      </c>
      <c r="G22" s="173">
        <f>VLOOKUP(B22,'пр.взв.'!B2:H52,6,FALSE)</f>
        <v>0</v>
      </c>
      <c r="H22" s="160" t="str">
        <f>VLOOKUP(B22,'пр.взв.'!B2:H147,7,FALSE)</f>
        <v>Федоров ПП</v>
      </c>
    </row>
    <row r="23" spans="1:8" ht="12.75">
      <c r="A23" s="192"/>
      <c r="B23" s="193"/>
      <c r="C23" s="199"/>
      <c r="D23" s="200"/>
      <c r="E23" s="180"/>
      <c r="F23" s="178"/>
      <c r="G23" s="174"/>
      <c r="H23" s="161"/>
    </row>
    <row r="24" spans="1:8" ht="12.75" customHeight="1">
      <c r="A24" s="192" t="s">
        <v>131</v>
      </c>
      <c r="B24" s="193">
        <v>5</v>
      </c>
      <c r="C24" s="195" t="str">
        <f>VLOOKUP(B24,'пр.взв.'!B2:H54,2,FALSE)</f>
        <v>ФАЛИЛЕЕВ Даниил Дмитриевич</v>
      </c>
      <c r="D24" s="197" t="str">
        <f>VLOOKUP(B24,'пр.взв.'!B2:H147,3,FALSE)</f>
        <v>25.12.1996 кмс</v>
      </c>
      <c r="E24" s="176" t="str">
        <f>VLOOKUP(B24,'пр.взв.'!B2:H54,4,FALSE)</f>
        <v>СЗФО</v>
      </c>
      <c r="F24" s="178" t="str">
        <f>VLOOKUP(B24,'пр.взв.'!B2:H54,5,FALSE)</f>
        <v>Псковская РССС</v>
      </c>
      <c r="G24" s="173">
        <f>VLOOKUP(B24,'пр.взв.'!B2:H54,6,FALSE)</f>
        <v>0</v>
      </c>
      <c r="H24" s="160" t="str">
        <f>VLOOKUP(B24,'пр.взв.'!B2:H149,7,FALSE)</f>
        <v>Шумейко ВФ</v>
      </c>
    </row>
    <row r="25" spans="1:8" ht="12.75">
      <c r="A25" s="192"/>
      <c r="B25" s="193"/>
      <c r="C25" s="199"/>
      <c r="D25" s="200"/>
      <c r="E25" s="180"/>
      <c r="F25" s="178"/>
      <c r="G25" s="174"/>
      <c r="H25" s="161"/>
    </row>
    <row r="26" spans="1:8" ht="12.75" customHeight="1">
      <c r="A26" s="192" t="s">
        <v>131</v>
      </c>
      <c r="B26" s="193">
        <v>7</v>
      </c>
      <c r="C26" s="195" t="str">
        <f>VLOOKUP(B26,'пр.взв.'!B2:H56,2,FALSE)</f>
        <v>ДЖАБАРОВ Мурад Агабубаевич</v>
      </c>
      <c r="D26" s="197" t="str">
        <f>VLOOKUP(B26,'пр.взв.'!B2:H149,3,FALSE)</f>
        <v>08.02.1996 кмс</v>
      </c>
      <c r="E26" s="176" t="str">
        <f>VLOOKUP(B26,'пр.взв.'!B2:H56,4,FALSE)</f>
        <v>СКФО</v>
      </c>
      <c r="F26" s="178" t="str">
        <f>VLOOKUP(B26,'пр.взв.'!B2:H56,5,FALSE)</f>
        <v>Р.Дагестан ПР</v>
      </c>
      <c r="G26" s="173">
        <f>VLOOKUP(B26,'пр.взв.'!B2:H56,6,FALSE)</f>
        <v>0</v>
      </c>
      <c r="H26" s="160" t="str">
        <f>VLOOKUP(B26,'пр.взв.'!B2:H151,7,FALSE)</f>
        <v>Омаров ГА</v>
      </c>
    </row>
    <row r="27" spans="1:8" ht="12.75">
      <c r="A27" s="192"/>
      <c r="B27" s="193"/>
      <c r="C27" s="199"/>
      <c r="D27" s="200"/>
      <c r="E27" s="180"/>
      <c r="F27" s="178"/>
      <c r="G27" s="174"/>
      <c r="H27" s="161"/>
    </row>
    <row r="28" spans="1:8" ht="12.75" customHeight="1">
      <c r="A28" s="192" t="s">
        <v>131</v>
      </c>
      <c r="B28" s="193">
        <v>14</v>
      </c>
      <c r="C28" s="195" t="str">
        <f>VLOOKUP(B28,'пр.взв.'!B2:H58,2,FALSE)</f>
        <v>МАРТЫНОВ Исса Абукадырович</v>
      </c>
      <c r="D28" s="197" t="str">
        <f>VLOOKUP(B28,'пр.взв.'!B2:H151,3,FALSE)</f>
        <v>28.05.1996 1р</v>
      </c>
      <c r="E28" s="176" t="str">
        <f>VLOOKUP(B28,'пр.взв.'!B2:H58,4,FALSE)</f>
        <v>СЗФО</v>
      </c>
      <c r="F28" s="178" t="str">
        <f>VLOOKUP(B28,'пр.взв.'!B2:H58,5,FALSE)</f>
        <v>Вологодская Череповец "Россия"</v>
      </c>
      <c r="G28" s="173">
        <f>VLOOKUP(B28,'пр.взв.'!B2:H58,6,FALSE)</f>
        <v>0</v>
      </c>
      <c r="H28" s="160" t="str">
        <f>VLOOKUP(B28,'пр.взв.'!B2:H153,7,FALSE)</f>
        <v>Батанов ВВ</v>
      </c>
    </row>
    <row r="29" spans="1:8" ht="12.75">
      <c r="A29" s="192"/>
      <c r="B29" s="193"/>
      <c r="C29" s="199"/>
      <c r="D29" s="200"/>
      <c r="E29" s="180"/>
      <c r="F29" s="178"/>
      <c r="G29" s="174"/>
      <c r="H29" s="161"/>
    </row>
    <row r="30" spans="1:8" ht="12.75">
      <c r="A30" s="192" t="s">
        <v>131</v>
      </c>
      <c r="B30" s="193">
        <v>4</v>
      </c>
      <c r="C30" s="195" t="str">
        <f>VLOOKUP(B30,'пр.взв.'!B2:H60,2,FALSE)</f>
        <v>СЫРОПЯТОВ Алексей Игоревич</v>
      </c>
      <c r="D30" s="197" t="str">
        <f>VLOOKUP(B30,'пр.взв.'!B2:H153,3,FALSE)</f>
        <v>04.06.1997 1р</v>
      </c>
      <c r="E30" s="176" t="str">
        <f>VLOOKUP(B30,'пр.взв.'!B2:H60,4,FALSE)</f>
        <v>УФО</v>
      </c>
      <c r="F30" s="178" t="str">
        <f>VLOOKUP(B30,'пр.взв.'!B2:H60,5,FALSE)</f>
        <v>Свердловская Арти МО</v>
      </c>
      <c r="G30" s="173">
        <f>VLOOKUP(B30,'пр.взв.'!B2:H60,6,FALSE)</f>
        <v>0</v>
      </c>
      <c r="H30" s="160" t="str">
        <f>VLOOKUP(B30,'пр.взв.'!B2:H155,7,FALSE)</f>
        <v>Савинский ВС</v>
      </c>
    </row>
    <row r="31" spans="1:8" ht="12.75">
      <c r="A31" s="192"/>
      <c r="B31" s="193"/>
      <c r="C31" s="199"/>
      <c r="D31" s="200"/>
      <c r="E31" s="180"/>
      <c r="F31" s="178"/>
      <c r="G31" s="174"/>
      <c r="H31" s="161"/>
    </row>
    <row r="32" spans="1:8" ht="12.75">
      <c r="A32" s="192" t="s">
        <v>132</v>
      </c>
      <c r="B32" s="193">
        <v>1</v>
      </c>
      <c r="C32" s="195" t="str">
        <f>VLOOKUP(B32,'пр.взв.'!B3:H62,2,FALSE)</f>
        <v>МХИТАРЯН Арут Овикович</v>
      </c>
      <c r="D32" s="197" t="str">
        <f>VLOOKUP(B32,'пр.взв.'!B3:H155,3,FALSE)</f>
        <v>20.12.1997 кмс</v>
      </c>
      <c r="E32" s="176" t="str">
        <f>VLOOKUP(B32,'пр.взв.'!B3:H62,4,FALSE)</f>
        <v>УФО</v>
      </c>
      <c r="F32" s="178" t="str">
        <f>VLOOKUP(B32,'пр.взв.'!B3:H62,5,FALSE)</f>
        <v>ХМАО-Югра Радужный МО</v>
      </c>
      <c r="G32" s="173">
        <f>VLOOKUP(B32,'пр.взв.'!B3:H62,6,FALSE)</f>
        <v>0</v>
      </c>
      <c r="H32" s="160" t="str">
        <f>VLOOKUP(B32,'пр.взв.'!B3:H157,7,FALSE)</f>
        <v>Шмелев АВ Дыбенко КВ</v>
      </c>
    </row>
    <row r="33" spans="1:8" ht="12.75">
      <c r="A33" s="192"/>
      <c r="B33" s="193"/>
      <c r="C33" s="199"/>
      <c r="D33" s="200"/>
      <c r="E33" s="180"/>
      <c r="F33" s="178"/>
      <c r="G33" s="174"/>
      <c r="H33" s="161"/>
    </row>
    <row r="34" spans="1:8" ht="12.75">
      <c r="A34" s="192" t="s">
        <v>132</v>
      </c>
      <c r="B34" s="193">
        <v>3</v>
      </c>
      <c r="C34" s="195" t="str">
        <f>VLOOKUP(B34,'пр.взв.'!B3:H64,2,FALSE)</f>
        <v>КАШИН Андрей Дмитриевич</v>
      </c>
      <c r="D34" s="197" t="str">
        <f>VLOOKUP(B34,'пр.взв.'!B3:H157,3,FALSE)</f>
        <v>08.07.1995 1р</v>
      </c>
      <c r="E34" s="176" t="str">
        <f>VLOOKUP(B34,'пр.взв.'!B3:H64,4,FALSE)</f>
        <v>СЗФО</v>
      </c>
      <c r="F34" s="178" t="str">
        <f>VLOOKUP(B34,'пр.взв.'!B3:H64,5,FALSE)</f>
        <v>Вологодская Череповец "Россия"</v>
      </c>
      <c r="G34" s="173">
        <f>VLOOKUP(B34,'пр.взв.'!B3:H64,6,FALSE)</f>
        <v>0</v>
      </c>
      <c r="H34" s="160" t="str">
        <f>VLOOKUP(B34,'пр.взв.'!B3:H159,7,FALSE)</f>
        <v>Батанов ВВ</v>
      </c>
    </row>
    <row r="35" spans="1:8" ht="12.75">
      <c r="A35" s="192"/>
      <c r="B35" s="193"/>
      <c r="C35" s="199"/>
      <c r="D35" s="200"/>
      <c r="E35" s="180"/>
      <c r="F35" s="178"/>
      <c r="G35" s="174"/>
      <c r="H35" s="161"/>
    </row>
    <row r="36" spans="1:8" ht="12.75">
      <c r="A36" s="192" t="s">
        <v>132</v>
      </c>
      <c r="B36" s="193">
        <v>6</v>
      </c>
      <c r="C36" s="195" t="str">
        <f>VLOOKUP(B36,'пр.взв.'!B3:H66,2,FALSE)</f>
        <v>САФИУЛЛИН Тимур Рашидович</v>
      </c>
      <c r="D36" s="197" t="str">
        <f>VLOOKUP(B36,'пр.взв.'!B3:H159,3,FALSE)</f>
        <v>20.11.1995, кмс</v>
      </c>
      <c r="E36" s="176" t="str">
        <f>VLOOKUP(B36,'пр.взв.'!B3:H66,4,FALSE)</f>
        <v>ПФО</v>
      </c>
      <c r="F36" s="178" t="str">
        <f>VLOOKUP(B36,'пр.взв.'!B3:H66,5,FALSE)</f>
        <v>Р. Татарстан, Казань ПР</v>
      </c>
      <c r="G36" s="173">
        <f>VLOOKUP(B36,'пр.взв.'!B3:H66,6,FALSE)</f>
        <v>0</v>
      </c>
      <c r="H36" s="160" t="str">
        <f>VLOOKUP(B36,'пр.взв.'!B3:H161,7,FALSE)</f>
        <v>Сагдиев АВ, Зарипов АА</v>
      </c>
    </row>
    <row r="37" spans="1:8" ht="12.75">
      <c r="A37" s="192"/>
      <c r="B37" s="193"/>
      <c r="C37" s="199"/>
      <c r="D37" s="200"/>
      <c r="E37" s="180"/>
      <c r="F37" s="178"/>
      <c r="G37" s="174"/>
      <c r="H37" s="161"/>
    </row>
    <row r="38" spans="1:8" ht="12.75">
      <c r="A38" s="192" t="s">
        <v>132</v>
      </c>
      <c r="B38" s="193">
        <v>12</v>
      </c>
      <c r="C38" s="195" t="str">
        <f>VLOOKUP(B38,'пр.взв.'!B3:H68,2,FALSE)</f>
        <v>АУРСУЛОВ Артем Егорович</v>
      </c>
      <c r="D38" s="197" t="str">
        <f>VLOOKUP(B38,'пр.взв.'!B3:H161,3,FALSE)</f>
        <v>30.05.1997 КМС</v>
      </c>
      <c r="E38" s="176" t="str">
        <f>VLOOKUP(B38,'пр.взв.'!B3:H68,4,FALSE)</f>
        <v>СФО</v>
      </c>
      <c r="F38" s="178" t="str">
        <f>VLOOKUP(B38,'пр.взв.'!B3:H68,5,FALSE)</f>
        <v>Р.Алтай, Горно-Алтайск, Д</v>
      </c>
      <c r="G38" s="173">
        <f>VLOOKUP(B38,'пр.взв.'!B3:H68,6,FALSE)</f>
        <v>0</v>
      </c>
      <c r="H38" s="160" t="str">
        <f>VLOOKUP(B38,'пр.взв.'!B3:H163,7,FALSE)</f>
        <v>Тайпинов ВЛ</v>
      </c>
    </row>
    <row r="39" spans="1:8" ht="13.5" thickBot="1">
      <c r="A39" s="192"/>
      <c r="B39" s="194"/>
      <c r="C39" s="196"/>
      <c r="D39" s="198"/>
      <c r="E39" s="177"/>
      <c r="F39" s="179"/>
      <c r="G39" s="175"/>
      <c r="H39" s="162"/>
    </row>
    <row r="42" spans="1:7" ht="15">
      <c r="A42" s="72" t="str">
        <f>HYPERLINK('[2]реквизиты'!$A$6)</f>
        <v>Гл. судья, судья МК</v>
      </c>
      <c r="B42" s="73"/>
      <c r="C42" s="74"/>
      <c r="D42" s="77"/>
      <c r="E42" s="77"/>
      <c r="F42" s="77"/>
      <c r="G42" s="75" t="str">
        <f>'[1]реквизиты'!$G$7</f>
        <v>И.Р.Стахеев</v>
      </c>
    </row>
    <row r="43" spans="1:7" ht="15">
      <c r="A43" s="73"/>
      <c r="B43" s="73"/>
      <c r="C43" s="74"/>
      <c r="D43" s="77"/>
      <c r="E43" s="77"/>
      <c r="F43" s="77"/>
      <c r="G43" s="124" t="str">
        <f>'[1]реквизиты'!$G$8</f>
        <v>/г. Гороховец/</v>
      </c>
    </row>
    <row r="44" spans="1:7" ht="15">
      <c r="A44" s="73"/>
      <c r="B44" s="73"/>
      <c r="C44" s="74"/>
      <c r="D44" s="77"/>
      <c r="E44" s="77"/>
      <c r="F44" s="77"/>
      <c r="G44" s="77"/>
    </row>
    <row r="45" spans="1:7" ht="15">
      <c r="A45" s="72" t="str">
        <f>HYPERLINK('[2]реквизиты'!$A$8)</f>
        <v>Гл. секретарь, судья МК</v>
      </c>
      <c r="B45" s="73"/>
      <c r="C45" s="74"/>
      <c r="D45" s="77"/>
      <c r="E45" s="77"/>
      <c r="F45" s="77"/>
      <c r="G45" s="125" t="str">
        <f>'[1]реквизиты'!$G$9</f>
        <v>Д.Е.Вышегородцев</v>
      </c>
    </row>
    <row r="46" spans="1:8" ht="15">
      <c r="A46" s="73"/>
      <c r="B46" s="73"/>
      <c r="C46" s="73"/>
      <c r="D46" s="77"/>
      <c r="E46" s="77"/>
      <c r="F46" s="77"/>
      <c r="G46" s="124" t="str">
        <f>'[1]реквизиты'!$G$10</f>
        <v>/г.Северск/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C8:C9"/>
    <mergeCell ref="D8:D9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E20:E21"/>
    <mergeCell ref="F20:F21"/>
    <mergeCell ref="A18:A19"/>
    <mergeCell ref="B18:B19"/>
    <mergeCell ref="A20:A21"/>
    <mergeCell ref="B20:B21"/>
    <mergeCell ref="D22:D23"/>
    <mergeCell ref="D24:D25"/>
    <mergeCell ref="A28:A29"/>
    <mergeCell ref="B28:B29"/>
    <mergeCell ref="C28:C29"/>
    <mergeCell ref="D28:D29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E26:E27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8:E39"/>
    <mergeCell ref="F38:F39"/>
    <mergeCell ref="E34:E35"/>
    <mergeCell ref="F34:F35"/>
    <mergeCell ref="E36:E37"/>
    <mergeCell ref="F36:F3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9">
      <selection activeCell="A28" sqref="A28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16.8515625" style="0" customWidth="1"/>
    <col min="5" max="5" width="5.57421875" style="0" customWidth="1"/>
    <col min="6" max="6" width="12.7109375" style="0" customWidth="1"/>
    <col min="7" max="7" width="24.7109375" style="0" customWidth="1"/>
  </cols>
  <sheetData>
    <row r="1" spans="1:9" ht="32.25" customHeight="1">
      <c r="A1" s="230" t="str">
        <f>HYPERLINK('[1]реквизиты'!$A$2)</f>
        <v>Первенство России по САМБО среди юниоров 1995-1996г.р.</v>
      </c>
      <c r="B1" s="231"/>
      <c r="C1" s="231"/>
      <c r="D1" s="231"/>
      <c r="E1" s="231"/>
      <c r="F1" s="231"/>
      <c r="G1" s="231"/>
      <c r="H1" s="231"/>
      <c r="I1" s="231"/>
    </row>
    <row r="2" spans="4:5" ht="27" customHeight="1">
      <c r="D2" s="55" t="s">
        <v>11</v>
      </c>
      <c r="E2" s="79" t="str">
        <f>HYPERLINK('пр.взв.'!D4)</f>
        <v>в.к.   48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12" t="s">
        <v>13</v>
      </c>
      <c r="B5" s="212" t="s">
        <v>4</v>
      </c>
      <c r="C5" s="236" t="s">
        <v>5</v>
      </c>
      <c r="D5" s="212" t="s">
        <v>14</v>
      </c>
      <c r="E5" s="222" t="s">
        <v>15</v>
      </c>
      <c r="F5" s="223"/>
      <c r="G5" s="212" t="s">
        <v>16</v>
      </c>
      <c r="H5" s="212" t="s">
        <v>17</v>
      </c>
      <c r="I5" s="212" t="s">
        <v>18</v>
      </c>
    </row>
    <row r="6" spans="1:9" ht="12.75">
      <c r="A6" s="213"/>
      <c r="B6" s="213"/>
      <c r="C6" s="213"/>
      <c r="D6" s="213"/>
      <c r="E6" s="224"/>
      <c r="F6" s="225"/>
      <c r="G6" s="213"/>
      <c r="H6" s="213"/>
      <c r="I6" s="213"/>
    </row>
    <row r="7" spans="1:9" ht="12.75">
      <c r="A7" s="229"/>
      <c r="B7" s="216">
        <v>9</v>
      </c>
      <c r="C7" s="235" t="s">
        <v>105</v>
      </c>
      <c r="D7" s="219" t="s">
        <v>106</v>
      </c>
      <c r="E7" s="219" t="s">
        <v>56</v>
      </c>
      <c r="F7" s="237" t="s">
        <v>107</v>
      </c>
      <c r="G7" s="214"/>
      <c r="H7" s="215"/>
      <c r="I7" s="212"/>
    </row>
    <row r="8" spans="1:9" ht="12.75">
      <c r="A8" s="229"/>
      <c r="B8" s="212"/>
      <c r="C8" s="235"/>
      <c r="D8" s="219"/>
      <c r="E8" s="219"/>
      <c r="F8" s="237"/>
      <c r="G8" s="214"/>
      <c r="H8" s="215"/>
      <c r="I8" s="212"/>
    </row>
    <row r="9" spans="1:9" ht="12.75">
      <c r="A9" s="234"/>
      <c r="B9" s="216">
        <v>10</v>
      </c>
      <c r="C9" s="237" t="s">
        <v>117</v>
      </c>
      <c r="D9" s="212" t="s">
        <v>118</v>
      </c>
      <c r="E9" s="212" t="s">
        <v>79</v>
      </c>
      <c r="F9" s="233" t="s">
        <v>119</v>
      </c>
      <c r="G9" s="214"/>
      <c r="H9" s="212"/>
      <c r="I9" s="212"/>
    </row>
    <row r="10" spans="1:9" ht="12.75">
      <c r="A10" s="234"/>
      <c r="B10" s="212"/>
      <c r="C10" s="237"/>
      <c r="D10" s="212"/>
      <c r="E10" s="212"/>
      <c r="F10" s="233"/>
      <c r="G10" s="214"/>
      <c r="H10" s="212"/>
      <c r="I10" s="21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1" t="s">
        <v>23</v>
      </c>
    </row>
    <row r="16" spans="3:5" ht="24.75" customHeight="1">
      <c r="C16" s="57" t="s">
        <v>20</v>
      </c>
      <c r="E16" s="79" t="str">
        <f>HYPERLINK('пр.взв.'!D4)</f>
        <v>в.к.   48  кг.</v>
      </c>
    </row>
    <row r="17" spans="1:9" ht="12.75" customHeight="1">
      <c r="A17" s="212" t="s">
        <v>13</v>
      </c>
      <c r="B17" s="212" t="s">
        <v>4</v>
      </c>
      <c r="C17" s="236" t="s">
        <v>5</v>
      </c>
      <c r="D17" s="212" t="s">
        <v>14</v>
      </c>
      <c r="E17" s="222" t="s">
        <v>15</v>
      </c>
      <c r="F17" s="223"/>
      <c r="G17" s="212" t="s">
        <v>16</v>
      </c>
      <c r="H17" s="212" t="s">
        <v>17</v>
      </c>
      <c r="I17" s="212" t="s">
        <v>18</v>
      </c>
    </row>
    <row r="18" spans="1:9" ht="12.75">
      <c r="A18" s="213"/>
      <c r="B18" s="213"/>
      <c r="C18" s="213"/>
      <c r="D18" s="213"/>
      <c r="E18" s="224"/>
      <c r="F18" s="225"/>
      <c r="G18" s="213"/>
      <c r="H18" s="213"/>
      <c r="I18" s="213"/>
    </row>
    <row r="19" spans="1:9" ht="12.75">
      <c r="A19" s="229"/>
      <c r="B19" s="216">
        <v>16</v>
      </c>
      <c r="C19" s="237" t="s">
        <v>113</v>
      </c>
      <c r="D19" s="238" t="s">
        <v>114</v>
      </c>
      <c r="E19" s="232" t="s">
        <v>56</v>
      </c>
      <c r="F19" s="233" t="s">
        <v>115</v>
      </c>
      <c r="G19" s="214"/>
      <c r="H19" s="215"/>
      <c r="I19" s="212"/>
    </row>
    <row r="20" spans="1:9" ht="12.75">
      <c r="A20" s="229"/>
      <c r="B20" s="212"/>
      <c r="C20" s="237"/>
      <c r="D20" s="212"/>
      <c r="E20" s="232"/>
      <c r="F20" s="233"/>
      <c r="G20" s="214"/>
      <c r="H20" s="215"/>
      <c r="I20" s="212"/>
    </row>
    <row r="21" spans="1:9" ht="12.75">
      <c r="A21" s="234"/>
      <c r="B21" s="216">
        <v>15</v>
      </c>
      <c r="C21" s="235" t="s">
        <v>54</v>
      </c>
      <c r="D21" s="219" t="s">
        <v>55</v>
      </c>
      <c r="E21" s="219" t="s">
        <v>56</v>
      </c>
      <c r="F21" s="220" t="s">
        <v>57</v>
      </c>
      <c r="G21" s="214"/>
      <c r="H21" s="212"/>
      <c r="I21" s="212"/>
    </row>
    <row r="22" spans="1:9" ht="12.75">
      <c r="A22" s="234"/>
      <c r="B22" s="212"/>
      <c r="C22" s="235"/>
      <c r="D22" s="219"/>
      <c r="E22" s="219"/>
      <c r="F22" s="221"/>
      <c r="G22" s="214"/>
      <c r="H22" s="212"/>
      <c r="I22" s="21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79" t="str">
        <f>HYPERLINK('пр.взв.'!D4)</f>
        <v>в.к.   48  кг.</v>
      </c>
    </row>
    <row r="30" spans="1:9" ht="12.75" customHeight="1">
      <c r="A30" s="212" t="s">
        <v>13</v>
      </c>
      <c r="B30" s="212" t="s">
        <v>4</v>
      </c>
      <c r="C30" s="236" t="s">
        <v>5</v>
      </c>
      <c r="D30" s="212" t="s">
        <v>14</v>
      </c>
      <c r="E30" s="222" t="s">
        <v>15</v>
      </c>
      <c r="F30" s="223"/>
      <c r="G30" s="212" t="s">
        <v>16</v>
      </c>
      <c r="H30" s="212" t="s">
        <v>17</v>
      </c>
      <c r="I30" s="212" t="s">
        <v>18</v>
      </c>
    </row>
    <row r="31" spans="1:9" ht="12.75">
      <c r="A31" s="213"/>
      <c r="B31" s="213"/>
      <c r="C31" s="213"/>
      <c r="D31" s="213"/>
      <c r="E31" s="224"/>
      <c r="F31" s="225"/>
      <c r="G31" s="213"/>
      <c r="H31" s="213"/>
      <c r="I31" s="213"/>
    </row>
    <row r="32" spans="1:9" ht="12.75">
      <c r="A32" s="229"/>
      <c r="B32" s="216">
        <v>13</v>
      </c>
      <c r="C32" s="217" t="str">
        <f>VLOOKUP(B32,'пр.взв.'!B3:D47,2,FALSE)</f>
        <v>КУЮКОВ Элбек Владимирович </v>
      </c>
      <c r="D32" s="217" t="str">
        <f>VLOOKUP(B32,'пр.взв.'!B3:F47,3,FALSE)</f>
        <v>13.05.1995, МС</v>
      </c>
      <c r="E32" s="176" t="str">
        <f>VLOOKUP(B32,'пр.взв.'!B3:F47,4,FALSE)</f>
        <v>СФО</v>
      </c>
      <c r="F32" s="226" t="str">
        <f>VLOOKUP(B32,'пр.взв.'!B3:G47,5,FALSE)</f>
        <v>Р.Алтай, Горно-Алтайск, Д</v>
      </c>
      <c r="G32" s="214"/>
      <c r="H32" s="215"/>
      <c r="I32" s="212"/>
    </row>
    <row r="33" spans="1:9" ht="12.75">
      <c r="A33" s="229"/>
      <c r="B33" s="212"/>
      <c r="C33" s="218"/>
      <c r="D33" s="218"/>
      <c r="E33" s="185"/>
      <c r="F33" s="227"/>
      <c r="G33" s="214"/>
      <c r="H33" s="215"/>
      <c r="I33" s="212"/>
    </row>
    <row r="34" spans="1:9" ht="12.75">
      <c r="A34" s="234"/>
      <c r="B34" s="216">
        <v>8</v>
      </c>
      <c r="C34" s="217" t="str">
        <f>VLOOKUP(B34,'пр.взв.'!B3:D49,2,FALSE)</f>
        <v>ДРЕЛЬ Михаил Сергеевич</v>
      </c>
      <c r="D34" s="217" t="str">
        <f>VLOOKUP(B34,'пр.взв.'!B3:F49,3,FALSE)</f>
        <v>27.09.1996 кмс</v>
      </c>
      <c r="E34" s="176" t="str">
        <f>VLOOKUP(B34,'пр.взв.'!B3:F49,4,FALSE)</f>
        <v>ПФО</v>
      </c>
      <c r="F34" s="226" t="str">
        <f>VLOOKUP(B34,'пр.взв.'!B3:G49,5,FALSE)</f>
        <v>Ульяновская ФСОП "Россия"</v>
      </c>
      <c r="G34" s="214"/>
      <c r="H34" s="212"/>
      <c r="I34" s="212"/>
    </row>
    <row r="35" spans="1:9" ht="12.75">
      <c r="A35" s="234"/>
      <c r="B35" s="212"/>
      <c r="C35" s="218"/>
      <c r="D35" s="218"/>
      <c r="E35" s="180"/>
      <c r="F35" s="228"/>
      <c r="G35" s="214"/>
      <c r="H35" s="212"/>
      <c r="I35" s="21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A19:A20"/>
    <mergeCell ref="B19:B20"/>
    <mergeCell ref="C19:C20"/>
    <mergeCell ref="D19:D20"/>
    <mergeCell ref="E17:F18"/>
    <mergeCell ref="A17:A18"/>
    <mergeCell ref="B17:B18"/>
    <mergeCell ref="C17:C18"/>
    <mergeCell ref="D17:D18"/>
    <mergeCell ref="G34:G35"/>
    <mergeCell ref="H34:H35"/>
    <mergeCell ref="A34:A35"/>
    <mergeCell ref="A21:A22"/>
    <mergeCell ref="B21:B22"/>
    <mergeCell ref="C21:C22"/>
    <mergeCell ref="D21:D22"/>
    <mergeCell ref="A30:A31"/>
    <mergeCell ref="B30:B31"/>
    <mergeCell ref="C30:C31"/>
    <mergeCell ref="G32:G33"/>
    <mergeCell ref="A32:A33"/>
    <mergeCell ref="B32:B33"/>
    <mergeCell ref="C32:C33"/>
    <mergeCell ref="D32:D33"/>
    <mergeCell ref="A1:I1"/>
    <mergeCell ref="D30:D31"/>
    <mergeCell ref="E19:E20"/>
    <mergeCell ref="F19:F20"/>
    <mergeCell ref="H19:H20"/>
    <mergeCell ref="B34:B35"/>
    <mergeCell ref="C34:C35"/>
    <mergeCell ref="D34:D35"/>
    <mergeCell ref="E32:E33"/>
    <mergeCell ref="E21:E22"/>
    <mergeCell ref="F21:F22"/>
    <mergeCell ref="E30:F31"/>
    <mergeCell ref="F32:F33"/>
    <mergeCell ref="E34:E35"/>
    <mergeCell ref="F34:F35"/>
    <mergeCell ref="H32:H33"/>
    <mergeCell ref="I32:I33"/>
    <mergeCell ref="I34:I35"/>
    <mergeCell ref="I17:I18"/>
    <mergeCell ref="I19:I20"/>
    <mergeCell ref="I21:I22"/>
    <mergeCell ref="I30:I31"/>
    <mergeCell ref="G30:G31"/>
    <mergeCell ref="H30:H31"/>
    <mergeCell ref="G19:G20"/>
    <mergeCell ref="G5:G6"/>
    <mergeCell ref="H5:H6"/>
    <mergeCell ref="G21:G22"/>
    <mergeCell ref="H21:H22"/>
    <mergeCell ref="I5:I6"/>
    <mergeCell ref="I7:I8"/>
    <mergeCell ref="I9:I10"/>
    <mergeCell ref="G17:G18"/>
    <mergeCell ref="H17:H18"/>
    <mergeCell ref="H9:H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22">
      <selection activeCell="C25" sqref="C25:F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7109375" style="0" customWidth="1"/>
    <col min="4" max="4" width="12.28125" style="0" customWidth="1"/>
    <col min="5" max="5" width="8.140625" style="0" customWidth="1"/>
    <col min="6" max="6" width="19.28125" style="0" customWidth="1"/>
    <col min="7" max="8" width="11.421875" style="0" customWidth="1"/>
  </cols>
  <sheetData>
    <row r="1" spans="1:8" ht="29.25" customHeight="1">
      <c r="A1" s="167" t="s">
        <v>27</v>
      </c>
      <c r="B1" s="167"/>
      <c r="C1" s="167"/>
      <c r="D1" s="167"/>
      <c r="E1" s="167"/>
      <c r="F1" s="167"/>
      <c r="G1" s="167"/>
      <c r="H1" s="167"/>
    </row>
    <row r="2" spans="1:8" ht="29.25" customHeight="1">
      <c r="A2" s="230" t="str">
        <f>HYPERLINK('[1]реквизиты'!$A$2)</f>
        <v>Первенство России по САМБО среди юниоров 1995-1996г.р.</v>
      </c>
      <c r="B2" s="231"/>
      <c r="C2" s="231"/>
      <c r="D2" s="231"/>
      <c r="E2" s="231"/>
      <c r="F2" s="231"/>
      <c r="G2" s="231"/>
      <c r="H2" s="231"/>
    </row>
    <row r="3" spans="1:7" ht="12.75" customHeight="1">
      <c r="A3" s="171" t="str">
        <f>HYPERLINK('[1]реквизиты'!$A$3)</f>
        <v>16-20 февраля 2015г.           г.Рязань</v>
      </c>
      <c r="B3" s="171"/>
      <c r="C3" s="171"/>
      <c r="D3" s="171"/>
      <c r="E3" s="171"/>
      <c r="F3" s="171"/>
      <c r="G3" s="171"/>
    </row>
    <row r="4" spans="4:5" ht="12.75" customHeight="1">
      <c r="D4" s="243" t="s">
        <v>53</v>
      </c>
      <c r="E4" s="244"/>
    </row>
    <row r="5" spans="1:8" ht="12.75" customHeight="1">
      <c r="A5" s="213" t="s">
        <v>9</v>
      </c>
      <c r="B5" s="249" t="s">
        <v>4</v>
      </c>
      <c r="C5" s="213" t="s">
        <v>5</v>
      </c>
      <c r="D5" s="213" t="s">
        <v>6</v>
      </c>
      <c r="E5" s="240" t="s">
        <v>7</v>
      </c>
      <c r="F5" s="187"/>
      <c r="G5" s="213" t="s">
        <v>10</v>
      </c>
      <c r="H5" s="213" t="s">
        <v>8</v>
      </c>
    </row>
    <row r="6" spans="1:8" ht="12.75">
      <c r="A6" s="236"/>
      <c r="B6" s="250"/>
      <c r="C6" s="236"/>
      <c r="D6" s="236"/>
      <c r="E6" s="241"/>
      <c r="F6" s="242"/>
      <c r="G6" s="236"/>
      <c r="H6" s="236"/>
    </row>
    <row r="7" spans="1:8" ht="12.75" customHeight="1">
      <c r="A7" s="212">
        <v>1</v>
      </c>
      <c r="B7" s="245">
        <v>1</v>
      </c>
      <c r="C7" s="237" t="s">
        <v>109</v>
      </c>
      <c r="D7" s="212" t="s">
        <v>110</v>
      </c>
      <c r="E7" s="232" t="s">
        <v>89</v>
      </c>
      <c r="F7" s="233" t="s">
        <v>111</v>
      </c>
      <c r="G7" s="215"/>
      <c r="H7" s="237" t="s">
        <v>112</v>
      </c>
    </row>
    <row r="8" spans="1:8" ht="12.75" customHeight="1">
      <c r="A8" s="212"/>
      <c r="B8" s="245"/>
      <c r="C8" s="237"/>
      <c r="D8" s="212"/>
      <c r="E8" s="232"/>
      <c r="F8" s="233"/>
      <c r="G8" s="215"/>
      <c r="H8" s="237"/>
    </row>
    <row r="9" spans="1:8" ht="12.75" customHeight="1">
      <c r="A9" s="212">
        <v>2</v>
      </c>
      <c r="B9" s="245">
        <v>2</v>
      </c>
      <c r="C9" s="235" t="s">
        <v>68</v>
      </c>
      <c r="D9" s="219" t="s">
        <v>69</v>
      </c>
      <c r="E9" s="219" t="s">
        <v>70</v>
      </c>
      <c r="F9" s="235" t="s">
        <v>71</v>
      </c>
      <c r="G9" s="219"/>
      <c r="H9" s="235" t="s">
        <v>72</v>
      </c>
    </row>
    <row r="10" spans="1:8" ht="15" customHeight="1">
      <c r="A10" s="212"/>
      <c r="B10" s="245"/>
      <c r="C10" s="235"/>
      <c r="D10" s="219"/>
      <c r="E10" s="219"/>
      <c r="F10" s="235"/>
      <c r="G10" s="219"/>
      <c r="H10" s="235"/>
    </row>
    <row r="11" spans="1:8" ht="12.75" customHeight="1">
      <c r="A11" s="212">
        <v>3</v>
      </c>
      <c r="B11" s="245">
        <v>3</v>
      </c>
      <c r="C11" s="235" t="s">
        <v>92</v>
      </c>
      <c r="D11" s="219" t="s">
        <v>93</v>
      </c>
      <c r="E11" s="219" t="s">
        <v>84</v>
      </c>
      <c r="F11" s="235" t="s">
        <v>94</v>
      </c>
      <c r="G11" s="219"/>
      <c r="H11" s="235" t="s">
        <v>95</v>
      </c>
    </row>
    <row r="12" spans="1:8" ht="15" customHeight="1">
      <c r="A12" s="212"/>
      <c r="B12" s="245"/>
      <c r="C12" s="235"/>
      <c r="D12" s="219"/>
      <c r="E12" s="219"/>
      <c r="F12" s="235"/>
      <c r="G12" s="219"/>
      <c r="H12" s="235"/>
    </row>
    <row r="13" spans="1:8" ht="15" customHeight="1">
      <c r="A13" s="212">
        <v>4</v>
      </c>
      <c r="B13" s="245">
        <v>4</v>
      </c>
      <c r="C13" s="237" t="s">
        <v>87</v>
      </c>
      <c r="D13" s="212" t="s">
        <v>88</v>
      </c>
      <c r="E13" s="232" t="s">
        <v>89</v>
      </c>
      <c r="F13" s="233" t="s">
        <v>90</v>
      </c>
      <c r="G13" s="215"/>
      <c r="H13" s="237" t="s">
        <v>91</v>
      </c>
    </row>
    <row r="14" spans="1:8" ht="15.75" customHeight="1">
      <c r="A14" s="212"/>
      <c r="B14" s="245"/>
      <c r="C14" s="237"/>
      <c r="D14" s="212"/>
      <c r="E14" s="232"/>
      <c r="F14" s="233"/>
      <c r="G14" s="215"/>
      <c r="H14" s="237"/>
    </row>
    <row r="15" spans="1:8" ht="12.75" customHeight="1">
      <c r="A15" s="212">
        <v>5</v>
      </c>
      <c r="B15" s="245">
        <v>5</v>
      </c>
      <c r="C15" s="239" t="s">
        <v>82</v>
      </c>
      <c r="D15" s="232" t="s">
        <v>83</v>
      </c>
      <c r="E15" s="219" t="s">
        <v>84</v>
      </c>
      <c r="F15" s="219" t="s">
        <v>85</v>
      </c>
      <c r="G15" s="248"/>
      <c r="H15" s="239" t="s">
        <v>86</v>
      </c>
    </row>
    <row r="16" spans="1:8" ht="15" customHeight="1">
      <c r="A16" s="212"/>
      <c r="B16" s="245"/>
      <c r="C16" s="239"/>
      <c r="D16" s="232"/>
      <c r="E16" s="219"/>
      <c r="F16" s="219"/>
      <c r="G16" s="248"/>
      <c r="H16" s="239"/>
    </row>
    <row r="17" spans="1:8" ht="12.75">
      <c r="A17" s="212">
        <v>6</v>
      </c>
      <c r="B17" s="245">
        <v>6</v>
      </c>
      <c r="C17" s="235" t="s">
        <v>64</v>
      </c>
      <c r="D17" s="219" t="s">
        <v>65</v>
      </c>
      <c r="E17" s="219" t="s">
        <v>56</v>
      </c>
      <c r="F17" s="235" t="s">
        <v>66</v>
      </c>
      <c r="G17" s="219"/>
      <c r="H17" s="235" t="s">
        <v>67</v>
      </c>
    </row>
    <row r="18" spans="1:8" ht="15" customHeight="1">
      <c r="A18" s="212"/>
      <c r="B18" s="245"/>
      <c r="C18" s="235"/>
      <c r="D18" s="219"/>
      <c r="E18" s="219"/>
      <c r="F18" s="235"/>
      <c r="G18" s="219"/>
      <c r="H18" s="235"/>
    </row>
    <row r="19" spans="1:8" ht="12.75" customHeight="1">
      <c r="A19" s="212">
        <v>7</v>
      </c>
      <c r="B19" s="245">
        <v>7</v>
      </c>
      <c r="C19" s="237" t="s">
        <v>77</v>
      </c>
      <c r="D19" s="212" t="s">
        <v>78</v>
      </c>
      <c r="E19" s="219" t="s">
        <v>79</v>
      </c>
      <c r="F19" s="233" t="s">
        <v>80</v>
      </c>
      <c r="G19" s="215"/>
      <c r="H19" s="237" t="s">
        <v>81</v>
      </c>
    </row>
    <row r="20" spans="1:8" ht="15" customHeight="1">
      <c r="A20" s="212"/>
      <c r="B20" s="245"/>
      <c r="C20" s="237"/>
      <c r="D20" s="212"/>
      <c r="E20" s="219"/>
      <c r="F20" s="233"/>
      <c r="G20" s="215"/>
      <c r="H20" s="237"/>
    </row>
    <row r="21" spans="1:8" ht="12.75">
      <c r="A21" s="212">
        <v>8</v>
      </c>
      <c r="B21" s="245">
        <v>8</v>
      </c>
      <c r="C21" s="237" t="s">
        <v>73</v>
      </c>
      <c r="D21" s="212" t="s">
        <v>74</v>
      </c>
      <c r="E21" s="219" t="s">
        <v>56</v>
      </c>
      <c r="F21" s="233" t="s">
        <v>75</v>
      </c>
      <c r="G21" s="215"/>
      <c r="H21" s="237" t="s">
        <v>76</v>
      </c>
    </row>
    <row r="22" spans="1:8" ht="15" customHeight="1">
      <c r="A22" s="212"/>
      <c r="B22" s="245"/>
      <c r="C22" s="237"/>
      <c r="D22" s="212"/>
      <c r="E22" s="219"/>
      <c r="F22" s="233"/>
      <c r="G22" s="215"/>
      <c r="H22" s="237"/>
    </row>
    <row r="23" spans="1:8" ht="12.75" customHeight="1">
      <c r="A23" s="212">
        <v>9</v>
      </c>
      <c r="B23" s="245">
        <v>9</v>
      </c>
      <c r="C23" s="235" t="s">
        <v>105</v>
      </c>
      <c r="D23" s="219" t="s">
        <v>106</v>
      </c>
      <c r="E23" s="219" t="s">
        <v>56</v>
      </c>
      <c r="F23" s="237" t="s">
        <v>107</v>
      </c>
      <c r="G23" s="219"/>
      <c r="H23" s="235" t="s">
        <v>108</v>
      </c>
    </row>
    <row r="24" spans="1:8" ht="15" customHeight="1">
      <c r="A24" s="212"/>
      <c r="B24" s="245"/>
      <c r="C24" s="235"/>
      <c r="D24" s="219"/>
      <c r="E24" s="219"/>
      <c r="F24" s="237"/>
      <c r="G24" s="219"/>
      <c r="H24" s="235"/>
    </row>
    <row r="25" spans="1:8" ht="12.75" customHeight="1">
      <c r="A25" s="212">
        <v>10</v>
      </c>
      <c r="B25" s="245">
        <v>10</v>
      </c>
      <c r="C25" s="237" t="s">
        <v>117</v>
      </c>
      <c r="D25" s="212" t="s">
        <v>118</v>
      </c>
      <c r="E25" s="212" t="s">
        <v>79</v>
      </c>
      <c r="F25" s="233" t="s">
        <v>119</v>
      </c>
      <c r="G25" s="237"/>
      <c r="H25" s="237" t="s">
        <v>120</v>
      </c>
    </row>
    <row r="26" spans="1:8" ht="15" customHeight="1">
      <c r="A26" s="212"/>
      <c r="B26" s="245"/>
      <c r="C26" s="237"/>
      <c r="D26" s="212"/>
      <c r="E26" s="212"/>
      <c r="F26" s="233"/>
      <c r="G26" s="237"/>
      <c r="H26" s="237"/>
    </row>
    <row r="27" spans="1:8" ht="12.75" customHeight="1">
      <c r="A27" s="212">
        <v>11</v>
      </c>
      <c r="B27" s="245">
        <v>11</v>
      </c>
      <c r="C27" s="237" t="s">
        <v>98</v>
      </c>
      <c r="D27" s="212" t="s">
        <v>99</v>
      </c>
      <c r="E27" s="219" t="s">
        <v>100</v>
      </c>
      <c r="F27" s="233" t="s">
        <v>101</v>
      </c>
      <c r="G27" s="215"/>
      <c r="H27" s="237" t="s">
        <v>102</v>
      </c>
    </row>
    <row r="28" spans="1:8" ht="15" customHeight="1">
      <c r="A28" s="212"/>
      <c r="B28" s="245"/>
      <c r="C28" s="237"/>
      <c r="D28" s="212"/>
      <c r="E28" s="219"/>
      <c r="F28" s="233"/>
      <c r="G28" s="215"/>
      <c r="H28" s="237"/>
    </row>
    <row r="29" spans="1:8" ht="12.75" customHeight="1">
      <c r="A29" s="212">
        <v>12</v>
      </c>
      <c r="B29" s="245">
        <v>12</v>
      </c>
      <c r="C29" s="237" t="s">
        <v>103</v>
      </c>
      <c r="D29" s="212" t="s">
        <v>104</v>
      </c>
      <c r="E29" s="232" t="s">
        <v>61</v>
      </c>
      <c r="F29" s="233" t="s">
        <v>62</v>
      </c>
      <c r="G29" s="215"/>
      <c r="H29" s="237" t="s">
        <v>63</v>
      </c>
    </row>
    <row r="30" spans="1:8" ht="15" customHeight="1">
      <c r="A30" s="212"/>
      <c r="B30" s="245"/>
      <c r="C30" s="237"/>
      <c r="D30" s="212"/>
      <c r="E30" s="232"/>
      <c r="F30" s="233"/>
      <c r="G30" s="215"/>
      <c r="H30" s="237"/>
    </row>
    <row r="31" spans="1:8" ht="15.75" customHeight="1">
      <c r="A31" s="212">
        <v>13</v>
      </c>
      <c r="B31" s="245">
        <v>13</v>
      </c>
      <c r="C31" s="239" t="s">
        <v>59</v>
      </c>
      <c r="D31" s="232" t="s">
        <v>60</v>
      </c>
      <c r="E31" s="232" t="s">
        <v>61</v>
      </c>
      <c r="F31" s="239" t="s">
        <v>62</v>
      </c>
      <c r="G31" s="248"/>
      <c r="H31" s="239" t="s">
        <v>63</v>
      </c>
    </row>
    <row r="32" spans="1:8" ht="15" customHeight="1">
      <c r="A32" s="212"/>
      <c r="B32" s="245"/>
      <c r="C32" s="239"/>
      <c r="D32" s="232"/>
      <c r="E32" s="232"/>
      <c r="F32" s="239"/>
      <c r="G32" s="248"/>
      <c r="H32" s="239"/>
    </row>
    <row r="33" spans="1:8" ht="12.75">
      <c r="A33" s="212">
        <v>14</v>
      </c>
      <c r="B33" s="245">
        <v>14</v>
      </c>
      <c r="C33" s="235" t="s">
        <v>96</v>
      </c>
      <c r="D33" s="219" t="s">
        <v>97</v>
      </c>
      <c r="E33" s="219" t="s">
        <v>84</v>
      </c>
      <c r="F33" s="235" t="s">
        <v>94</v>
      </c>
      <c r="G33" s="219"/>
      <c r="H33" s="235" t="s">
        <v>95</v>
      </c>
    </row>
    <row r="34" spans="1:8" ht="15" customHeight="1">
      <c r="A34" s="212"/>
      <c r="B34" s="245"/>
      <c r="C34" s="235"/>
      <c r="D34" s="219"/>
      <c r="E34" s="219"/>
      <c r="F34" s="235"/>
      <c r="G34" s="219"/>
      <c r="H34" s="235"/>
    </row>
    <row r="35" spans="1:8" ht="12.75">
      <c r="A35" s="212">
        <v>15</v>
      </c>
      <c r="B35" s="247">
        <v>15</v>
      </c>
      <c r="C35" s="235" t="s">
        <v>54</v>
      </c>
      <c r="D35" s="219" t="s">
        <v>55</v>
      </c>
      <c r="E35" s="219" t="s">
        <v>56</v>
      </c>
      <c r="F35" s="220" t="s">
        <v>57</v>
      </c>
      <c r="G35" s="246"/>
      <c r="H35" s="235" t="s">
        <v>58</v>
      </c>
    </row>
    <row r="36" spans="1:8" ht="15" customHeight="1">
      <c r="A36" s="212"/>
      <c r="B36" s="247"/>
      <c r="C36" s="235"/>
      <c r="D36" s="219"/>
      <c r="E36" s="219"/>
      <c r="F36" s="221"/>
      <c r="G36" s="246"/>
      <c r="H36" s="235"/>
    </row>
    <row r="37" spans="1:8" ht="12.75">
      <c r="A37" s="212">
        <v>16</v>
      </c>
      <c r="B37" s="245">
        <v>16</v>
      </c>
      <c r="C37" s="237" t="s">
        <v>113</v>
      </c>
      <c r="D37" s="238" t="s">
        <v>114</v>
      </c>
      <c r="E37" s="232" t="s">
        <v>56</v>
      </c>
      <c r="F37" s="233" t="s">
        <v>115</v>
      </c>
      <c r="G37" s="215"/>
      <c r="H37" s="237" t="s">
        <v>116</v>
      </c>
    </row>
    <row r="38" spans="1:8" ht="15" customHeight="1">
      <c r="A38" s="212"/>
      <c r="B38" s="245"/>
      <c r="C38" s="237"/>
      <c r="D38" s="212"/>
      <c r="E38" s="232"/>
      <c r="F38" s="233"/>
      <c r="G38" s="215"/>
      <c r="H38" s="237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  <mergeCell ref="B23:B24"/>
    <mergeCell ref="B13:B14"/>
    <mergeCell ref="C13:C14"/>
    <mergeCell ref="D13:D14"/>
    <mergeCell ref="B15:B16"/>
    <mergeCell ref="C15:C16"/>
    <mergeCell ref="D15:D16"/>
    <mergeCell ref="D11:D12"/>
    <mergeCell ref="A37:A38"/>
    <mergeCell ref="B37:B38"/>
    <mergeCell ref="C37:C38"/>
    <mergeCell ref="D37:D38"/>
    <mergeCell ref="A15:A16"/>
    <mergeCell ref="A21:A22"/>
    <mergeCell ref="B21:B22"/>
    <mergeCell ref="C21:C22"/>
    <mergeCell ref="D21:D22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C5:C6"/>
    <mergeCell ref="D5:D6"/>
    <mergeCell ref="C7:C8"/>
    <mergeCell ref="D7:D8"/>
    <mergeCell ref="A7:A8"/>
    <mergeCell ref="B7:B8"/>
    <mergeCell ref="A5:A6"/>
    <mergeCell ref="B5:B6"/>
    <mergeCell ref="A9:A10"/>
    <mergeCell ref="B9:B10"/>
    <mergeCell ref="C9:C10"/>
    <mergeCell ref="D9:D10"/>
    <mergeCell ref="F13:F14"/>
    <mergeCell ref="G13:G14"/>
    <mergeCell ref="E13:E14"/>
    <mergeCell ref="A11:A12"/>
    <mergeCell ref="B11:B12"/>
    <mergeCell ref="C11:C12"/>
    <mergeCell ref="F15:F1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3:A24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41">
      <selection activeCell="J59" sqref="J44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4" t="s">
        <v>41</v>
      </c>
      <c r="C1" s="284"/>
      <c r="D1" s="284"/>
      <c r="E1" s="284"/>
      <c r="F1" s="284"/>
      <c r="G1" s="284"/>
      <c r="H1" s="284"/>
      <c r="I1" s="284"/>
      <c r="K1" s="284" t="s">
        <v>41</v>
      </c>
      <c r="L1" s="284"/>
      <c r="M1" s="284"/>
      <c r="N1" s="284"/>
      <c r="O1" s="284"/>
      <c r="P1" s="284"/>
      <c r="Q1" s="284"/>
      <c r="R1" s="284"/>
    </row>
    <row r="2" spans="2:18" ht="15.75" customHeight="1">
      <c r="B2" s="285" t="str">
        <f>'пр.взв.'!D4</f>
        <v>в.к.   48  кг.</v>
      </c>
      <c r="C2" s="286"/>
      <c r="D2" s="286"/>
      <c r="E2" s="286"/>
      <c r="F2" s="286"/>
      <c r="G2" s="286"/>
      <c r="H2" s="286"/>
      <c r="I2" s="286"/>
      <c r="K2" s="285" t="s">
        <v>122</v>
      </c>
      <c r="L2" s="286"/>
      <c r="M2" s="286"/>
      <c r="N2" s="286"/>
      <c r="O2" s="286"/>
      <c r="P2" s="286"/>
      <c r="Q2" s="286"/>
      <c r="R2" s="286"/>
    </row>
    <row r="4" spans="2:18" ht="16.5" hidden="1" thickBot="1">
      <c r="B4" s="96" t="s">
        <v>36</v>
      </c>
      <c r="C4" s="98" t="s">
        <v>42</v>
      </c>
      <c r="D4" s="97" t="s">
        <v>39</v>
      </c>
      <c r="E4" s="98"/>
      <c r="F4" s="96"/>
      <c r="G4" s="98"/>
      <c r="H4" s="98"/>
      <c r="I4" s="98"/>
      <c r="J4" s="98"/>
      <c r="K4" s="96" t="s">
        <v>1</v>
      </c>
      <c r="L4" s="98" t="s">
        <v>42</v>
      </c>
      <c r="M4" s="97" t="s">
        <v>39</v>
      </c>
      <c r="N4" s="98"/>
      <c r="O4" s="96"/>
      <c r="P4" s="98"/>
      <c r="Q4" s="98"/>
      <c r="R4" s="98"/>
    </row>
    <row r="5" spans="1:18" ht="12.75" customHeight="1" hidden="1">
      <c r="A5" s="278" t="s">
        <v>43</v>
      </c>
      <c r="B5" s="282" t="s">
        <v>4</v>
      </c>
      <c r="C5" s="270" t="s">
        <v>5</v>
      </c>
      <c r="D5" s="270" t="s">
        <v>14</v>
      </c>
      <c r="E5" s="270" t="s">
        <v>15</v>
      </c>
      <c r="F5" s="270" t="s">
        <v>16</v>
      </c>
      <c r="G5" s="272" t="s">
        <v>44</v>
      </c>
      <c r="H5" s="274" t="s">
        <v>45</v>
      </c>
      <c r="I5" s="276" t="s">
        <v>18</v>
      </c>
      <c r="J5" s="278" t="s">
        <v>43</v>
      </c>
      <c r="K5" s="282" t="s">
        <v>4</v>
      </c>
      <c r="L5" s="270" t="s">
        <v>5</v>
      </c>
      <c r="M5" s="270" t="s">
        <v>14</v>
      </c>
      <c r="N5" s="270" t="s">
        <v>15</v>
      </c>
      <c r="O5" s="270" t="s">
        <v>16</v>
      </c>
      <c r="P5" s="272" t="s">
        <v>44</v>
      </c>
      <c r="Q5" s="274" t="s">
        <v>45</v>
      </c>
      <c r="R5" s="276" t="s">
        <v>18</v>
      </c>
    </row>
    <row r="6" spans="1:18" ht="13.5" customHeight="1" hidden="1" thickBot="1">
      <c r="A6" s="279"/>
      <c r="B6" s="287" t="s">
        <v>37</v>
      </c>
      <c r="C6" s="271"/>
      <c r="D6" s="271"/>
      <c r="E6" s="271"/>
      <c r="F6" s="271"/>
      <c r="G6" s="273"/>
      <c r="H6" s="275"/>
      <c r="I6" s="277" t="s">
        <v>38</v>
      </c>
      <c r="J6" s="279"/>
      <c r="K6" s="287" t="s">
        <v>37</v>
      </c>
      <c r="L6" s="271"/>
      <c r="M6" s="271"/>
      <c r="N6" s="271"/>
      <c r="O6" s="271"/>
      <c r="P6" s="273"/>
      <c r="Q6" s="275"/>
      <c r="R6" s="277" t="s">
        <v>38</v>
      </c>
    </row>
    <row r="7" spans="1:18" ht="12.75" customHeight="1" hidden="1">
      <c r="A7" s="288">
        <v>1</v>
      </c>
      <c r="B7" s="291">
        <v>1</v>
      </c>
      <c r="C7" s="292" t="str">
        <f>VLOOKUP(B7,'пр.взв.'!B7:E70,2,FALSE)</f>
        <v>МХИТАРЯН Арут Овикович</v>
      </c>
      <c r="D7" s="294" t="str">
        <f>VLOOKUP(B7,'пр.взв.'!B7:F106,3,FALSE)</f>
        <v>20.12.1997 кмс</v>
      </c>
      <c r="E7" s="294" t="str">
        <f>VLOOKUP(B7,'пр.взв.'!B7:G106,4,FALSE)</f>
        <v>УФО</v>
      </c>
      <c r="F7" s="253"/>
      <c r="G7" s="255"/>
      <c r="H7" s="256"/>
      <c r="I7" s="236"/>
      <c r="J7" s="288">
        <v>5</v>
      </c>
      <c r="K7" s="291">
        <v>2</v>
      </c>
      <c r="L7" s="299" t="str">
        <f>VLOOKUP(K7,'пр.взв.'!B7:E70,2,FALSE)</f>
        <v>ФЕДОРОВ Александр Прокопьевич</v>
      </c>
      <c r="M7" s="294" t="str">
        <f>VLOOKUP(K7,'пр.взв.'!B7:F106,3,FALSE)</f>
        <v>01.04.1997 кмс</v>
      </c>
      <c r="N7" s="294" t="str">
        <f>VLOOKUP(K7,'пр.взв.'!B7:G106,4,FALSE)</f>
        <v>ДВФО</v>
      </c>
      <c r="O7" s="253"/>
      <c r="P7" s="255"/>
      <c r="Q7" s="256"/>
      <c r="R7" s="236"/>
    </row>
    <row r="8" spans="1:18" ht="12.75" customHeight="1" hidden="1">
      <c r="A8" s="289"/>
      <c r="B8" s="291"/>
      <c r="C8" s="293"/>
      <c r="D8" s="254"/>
      <c r="E8" s="254"/>
      <c r="F8" s="254"/>
      <c r="G8" s="254"/>
      <c r="H8" s="215"/>
      <c r="I8" s="212"/>
      <c r="J8" s="289"/>
      <c r="K8" s="291"/>
      <c r="L8" s="300"/>
      <c r="M8" s="254"/>
      <c r="N8" s="254"/>
      <c r="O8" s="254"/>
      <c r="P8" s="254"/>
      <c r="Q8" s="215"/>
      <c r="R8" s="212"/>
    </row>
    <row r="9" spans="1:18" ht="12.75" customHeight="1" hidden="1">
      <c r="A9" s="289"/>
      <c r="B9" s="291">
        <v>9</v>
      </c>
      <c r="C9" s="296" t="str">
        <f>VLOOKUP(B9,'пр.взв.'!B7:E70,2,FALSE)</f>
        <v>МУРАШКИН Эдуард Александрович</v>
      </c>
      <c r="D9" s="216" t="str">
        <f>VLOOKUP(B9,'пр.взв.'!B7:F108,3,FALSE)</f>
        <v>26.08.1996, КМС</v>
      </c>
      <c r="E9" s="216" t="str">
        <f>VLOOKUP(B9,'пр.взв.'!B7:G108,4,FALSE)</f>
        <v>ПФО</v>
      </c>
      <c r="F9" s="251"/>
      <c r="G9" s="251"/>
      <c r="H9" s="213"/>
      <c r="I9" s="213"/>
      <c r="J9" s="289"/>
      <c r="K9" s="291">
        <v>10</v>
      </c>
      <c r="L9" s="301" t="str">
        <f>VLOOKUP(K9,'пр.взв.'!B7:E70,2,FALSE)</f>
        <v>ЗАКАЕВ Джамбек Салманович</v>
      </c>
      <c r="M9" s="216" t="str">
        <f>VLOOKUP(K9,'пр.взв.'!B7:F108,3,FALSE)</f>
        <v>25.11.1995   КМС</v>
      </c>
      <c r="N9" s="216" t="str">
        <f>VLOOKUP(K9,'пр.взв.'!B7:G108,4,FALSE)</f>
        <v>СКФО</v>
      </c>
      <c r="O9" s="251"/>
      <c r="P9" s="251"/>
      <c r="Q9" s="213"/>
      <c r="R9" s="213"/>
    </row>
    <row r="10" spans="1:18" ht="13.5" customHeight="1" hidden="1" thickBot="1">
      <c r="A10" s="290"/>
      <c r="B10" s="295"/>
      <c r="C10" s="297"/>
      <c r="D10" s="298"/>
      <c r="E10" s="298"/>
      <c r="F10" s="252"/>
      <c r="G10" s="252"/>
      <c r="H10" s="182"/>
      <c r="I10" s="182"/>
      <c r="J10" s="290"/>
      <c r="K10" s="295"/>
      <c r="L10" s="302"/>
      <c r="M10" s="298"/>
      <c r="N10" s="298"/>
      <c r="O10" s="252"/>
      <c r="P10" s="252"/>
      <c r="Q10" s="182"/>
      <c r="R10" s="182"/>
    </row>
    <row r="11" spans="1:18" ht="12.75" customHeight="1" hidden="1">
      <c r="A11" s="288">
        <v>2</v>
      </c>
      <c r="B11" s="303">
        <v>5</v>
      </c>
      <c r="C11" s="304" t="str">
        <f>VLOOKUP(B11,'пр.взв.'!B7:E70,2,FALSE)</f>
        <v>ФАЛИЛЕЕВ Даниил Дмитриевич</v>
      </c>
      <c r="D11" s="305" t="str">
        <f>VLOOKUP(B11,'пр.взв.'!B7:F110,3,FALSE)</f>
        <v>25.12.1996 кмс</v>
      </c>
      <c r="E11" s="305" t="str">
        <f>VLOOKUP(B11,'пр.взв.'!B7:G110,4,FALSE)</f>
        <v>СЗФО</v>
      </c>
      <c r="F11" s="269"/>
      <c r="G11" s="257"/>
      <c r="H11" s="258"/>
      <c r="I11" s="305"/>
      <c r="J11" s="288">
        <v>6</v>
      </c>
      <c r="K11" s="306">
        <v>6</v>
      </c>
      <c r="L11" s="307" t="str">
        <f>VLOOKUP(K11,'пр.взв.'!B7:E70,2,FALSE)</f>
        <v>САФИУЛЛИН Тимур Рашидович</v>
      </c>
      <c r="M11" s="305" t="str">
        <f>VLOOKUP(K11,'пр.взв.'!B7:F110,3,FALSE)</f>
        <v>20.11.1995, кмс</v>
      </c>
      <c r="N11" s="305" t="str">
        <f>VLOOKUP(K11,'пр.взв.'!B7:G110,4,FALSE)</f>
        <v>ПФО</v>
      </c>
      <c r="O11" s="269"/>
      <c r="P11" s="257"/>
      <c r="Q11" s="258"/>
      <c r="R11" s="305"/>
    </row>
    <row r="12" spans="1:18" ht="12.75" customHeight="1" hidden="1">
      <c r="A12" s="289"/>
      <c r="B12" s="291"/>
      <c r="C12" s="293"/>
      <c r="D12" s="254"/>
      <c r="E12" s="254"/>
      <c r="F12" s="254"/>
      <c r="G12" s="254"/>
      <c r="H12" s="215"/>
      <c r="I12" s="212"/>
      <c r="J12" s="289"/>
      <c r="K12" s="291"/>
      <c r="L12" s="300"/>
      <c r="M12" s="254"/>
      <c r="N12" s="254"/>
      <c r="O12" s="254"/>
      <c r="P12" s="254"/>
      <c r="Q12" s="215"/>
      <c r="R12" s="212"/>
    </row>
    <row r="13" spans="1:18" ht="12.75" customHeight="1" hidden="1">
      <c r="A13" s="289"/>
      <c r="B13" s="291">
        <v>13</v>
      </c>
      <c r="C13" s="296" t="str">
        <f>VLOOKUP(B13,'пр.взв.'!B7:E70,2,FALSE)</f>
        <v>КУЮКОВ Элбек Владимирович </v>
      </c>
      <c r="D13" s="216" t="str">
        <f>VLOOKUP(B13,'пр.взв.'!B7:F112,3,FALSE)</f>
        <v>13.05.1995, МС</v>
      </c>
      <c r="E13" s="216" t="str">
        <f>VLOOKUP(B13,'пр.взв.'!B7:G112,4,FALSE)</f>
        <v>СФО</v>
      </c>
      <c r="F13" s="251"/>
      <c r="G13" s="251"/>
      <c r="H13" s="213"/>
      <c r="I13" s="213"/>
      <c r="J13" s="289"/>
      <c r="K13" s="291">
        <v>14</v>
      </c>
      <c r="L13" s="301" t="str">
        <f>VLOOKUP(K13,'пр.взв.'!B7:E70,2,FALSE)</f>
        <v>МАРТЫНОВ Исса Абукадырович</v>
      </c>
      <c r="M13" s="216" t="str">
        <f>VLOOKUP(K13,'пр.взв.'!B7:F112,3,FALSE)</f>
        <v>28.05.1996 1р</v>
      </c>
      <c r="N13" s="216" t="str">
        <f>VLOOKUP(K13,'пр.взв.'!B7:G112,4,FALSE)</f>
        <v>СЗФО</v>
      </c>
      <c r="O13" s="251"/>
      <c r="P13" s="251"/>
      <c r="Q13" s="213"/>
      <c r="R13" s="213"/>
    </row>
    <row r="14" spans="1:18" ht="13.5" customHeight="1" hidden="1" thickBot="1">
      <c r="A14" s="290"/>
      <c r="B14" s="295"/>
      <c r="C14" s="297"/>
      <c r="D14" s="298"/>
      <c r="E14" s="298"/>
      <c r="F14" s="252"/>
      <c r="G14" s="252"/>
      <c r="H14" s="182"/>
      <c r="I14" s="182"/>
      <c r="J14" s="290"/>
      <c r="K14" s="308"/>
      <c r="L14" s="302"/>
      <c r="M14" s="298"/>
      <c r="N14" s="298"/>
      <c r="O14" s="252"/>
      <c r="P14" s="252"/>
      <c r="Q14" s="182"/>
      <c r="R14" s="182"/>
    </row>
    <row r="15" spans="1:18" ht="12.75" customHeight="1" hidden="1">
      <c r="A15" s="288">
        <v>3</v>
      </c>
      <c r="B15" s="303">
        <v>3</v>
      </c>
      <c r="C15" s="292" t="str">
        <f>VLOOKUP(B15,'пр.взв.'!B7:E70,2,FALSE)</f>
        <v>КАШИН Андрей Дмитриевич</v>
      </c>
      <c r="D15" s="294" t="str">
        <f>VLOOKUP(B15,'пр.взв.'!B7:F114,3,FALSE)</f>
        <v>08.07.1995 1р</v>
      </c>
      <c r="E15" s="294" t="str">
        <f>VLOOKUP(B15,'пр.взв.'!B7:G114,4,FALSE)</f>
        <v>СЗФО</v>
      </c>
      <c r="F15" s="253"/>
      <c r="G15" s="255"/>
      <c r="H15" s="256"/>
      <c r="I15" s="236"/>
      <c r="J15" s="288">
        <v>7</v>
      </c>
      <c r="K15" s="303">
        <v>4</v>
      </c>
      <c r="L15" s="299" t="str">
        <f>VLOOKUP(K15,'пр.взв.'!B7:E70,2,FALSE)</f>
        <v>СЫРОПЯТОВ Алексей Игоревич</v>
      </c>
      <c r="M15" s="294" t="str">
        <f>VLOOKUP(K15,'пр.взв.'!B7:F114,3,FALSE)</f>
        <v>04.06.1997 1р</v>
      </c>
      <c r="N15" s="294" t="str">
        <f>VLOOKUP(K15,'пр.взв.'!B7:G114,4,FALSE)</f>
        <v>УФО</v>
      </c>
      <c r="O15" s="253"/>
      <c r="P15" s="255"/>
      <c r="Q15" s="256"/>
      <c r="R15" s="236"/>
    </row>
    <row r="16" spans="1:18" ht="12.75" customHeight="1" hidden="1">
      <c r="A16" s="289"/>
      <c r="B16" s="291"/>
      <c r="C16" s="293"/>
      <c r="D16" s="254"/>
      <c r="E16" s="254"/>
      <c r="F16" s="254"/>
      <c r="G16" s="254"/>
      <c r="H16" s="215"/>
      <c r="I16" s="212"/>
      <c r="J16" s="289"/>
      <c r="K16" s="291"/>
      <c r="L16" s="300"/>
      <c r="M16" s="254"/>
      <c r="N16" s="254"/>
      <c r="O16" s="254"/>
      <c r="P16" s="254"/>
      <c r="Q16" s="215"/>
      <c r="R16" s="212"/>
    </row>
    <row r="17" spans="1:18" ht="12.75" customHeight="1" hidden="1">
      <c r="A17" s="289"/>
      <c r="B17" s="291">
        <v>11</v>
      </c>
      <c r="C17" s="296" t="str">
        <f>VLOOKUP(B17,'пр.взв.'!B7:E70,2,FALSE)</f>
        <v>ШУГАР Алексей Вячеславович</v>
      </c>
      <c r="D17" s="216" t="str">
        <f>VLOOKUP(B17,'пр.взв.'!B7:F116,3,FALSE)</f>
        <v>27.10.1997 кмс</v>
      </c>
      <c r="E17" s="216" t="str">
        <f>VLOOKUP(B17,'пр.взв.'!B7:G116,4,FALSE)</f>
        <v>ЦФО</v>
      </c>
      <c r="F17" s="251"/>
      <c r="G17" s="251"/>
      <c r="H17" s="213"/>
      <c r="I17" s="213"/>
      <c r="J17" s="289"/>
      <c r="K17" s="291">
        <v>12</v>
      </c>
      <c r="L17" s="301" t="str">
        <f>VLOOKUP(K17,'пр.взв.'!B7:E70,2,FALSE)</f>
        <v>АУРСУЛОВ Артем Егорович</v>
      </c>
      <c r="M17" s="216" t="str">
        <f>VLOOKUP(K17,'пр.взв.'!B7:F116,3,FALSE)</f>
        <v>30.05.1997 КМС</v>
      </c>
      <c r="N17" s="216" t="str">
        <f>VLOOKUP(K17,'пр.взв.'!B7:G116,4,FALSE)</f>
        <v>СФО</v>
      </c>
      <c r="O17" s="251"/>
      <c r="P17" s="251"/>
      <c r="Q17" s="213"/>
      <c r="R17" s="213"/>
    </row>
    <row r="18" spans="1:18" ht="13.5" customHeight="1" hidden="1" thickBot="1">
      <c r="A18" s="290"/>
      <c r="B18" s="295"/>
      <c r="C18" s="297"/>
      <c r="D18" s="298"/>
      <c r="E18" s="298"/>
      <c r="F18" s="252"/>
      <c r="G18" s="252"/>
      <c r="H18" s="182"/>
      <c r="I18" s="182"/>
      <c r="J18" s="290"/>
      <c r="K18" s="295"/>
      <c r="L18" s="302"/>
      <c r="M18" s="298"/>
      <c r="N18" s="298"/>
      <c r="O18" s="252"/>
      <c r="P18" s="252"/>
      <c r="Q18" s="182"/>
      <c r="R18" s="182"/>
    </row>
    <row r="19" spans="1:18" ht="12.75" customHeight="1" hidden="1">
      <c r="A19" s="288">
        <v>4</v>
      </c>
      <c r="B19" s="303">
        <v>7</v>
      </c>
      <c r="C19" s="304" t="str">
        <f>VLOOKUP(B19,'пр.взв.'!B7:E70,2,FALSE)</f>
        <v>ДЖАБАРОВ Мурад Агабубаевич</v>
      </c>
      <c r="D19" s="294" t="str">
        <f>VLOOKUP(B19,'пр.взв.'!B7:F118,3,FALSE)</f>
        <v>08.02.1996 кмс</v>
      </c>
      <c r="E19" s="294" t="str">
        <f>VLOOKUP(B19,'пр.взв.'!B7:G118,4,FALSE)</f>
        <v>СКФО</v>
      </c>
      <c r="F19" s="254"/>
      <c r="G19" s="309"/>
      <c r="H19" s="215"/>
      <c r="I19" s="216"/>
      <c r="J19" s="288">
        <v>8</v>
      </c>
      <c r="K19" s="306">
        <v>8</v>
      </c>
      <c r="L19" s="307" t="str">
        <f>VLOOKUP(K19,'пр.взв.'!B7:E70,2,FALSE)</f>
        <v>ДРЕЛЬ Михаил Сергеевич</v>
      </c>
      <c r="M19" s="294" t="str">
        <f>VLOOKUP(K19,'пр.взв.'!B7:F118,3,FALSE)</f>
        <v>27.09.1996 кмс</v>
      </c>
      <c r="N19" s="294" t="str">
        <f>VLOOKUP(K19,'пр.взв.'!B7:G118,4,FALSE)</f>
        <v>ПФО</v>
      </c>
      <c r="O19" s="254"/>
      <c r="P19" s="309"/>
      <c r="Q19" s="215"/>
      <c r="R19" s="216"/>
    </row>
    <row r="20" spans="1:18" ht="12.75" customHeight="1" hidden="1">
      <c r="A20" s="289"/>
      <c r="B20" s="291"/>
      <c r="C20" s="293"/>
      <c r="D20" s="254"/>
      <c r="E20" s="254"/>
      <c r="F20" s="254"/>
      <c r="G20" s="254"/>
      <c r="H20" s="215"/>
      <c r="I20" s="212"/>
      <c r="J20" s="289"/>
      <c r="K20" s="291"/>
      <c r="L20" s="300"/>
      <c r="M20" s="254"/>
      <c r="N20" s="254"/>
      <c r="O20" s="254"/>
      <c r="P20" s="254"/>
      <c r="Q20" s="215"/>
      <c r="R20" s="212"/>
    </row>
    <row r="21" spans="1:18" ht="12.75" customHeight="1" hidden="1">
      <c r="A21" s="289"/>
      <c r="B21" s="291">
        <v>15</v>
      </c>
      <c r="C21" s="296" t="str">
        <f>VLOOKUP(B21,'пр.взв.'!B7:E70,2,FALSE)</f>
        <v>КИРЖА Дмитрий Владимирович</v>
      </c>
      <c r="D21" s="216" t="str">
        <f>VLOOKUP(B21,'пр.взв.'!B7:F120,3,FALSE)</f>
        <v>07.04.1996, КМС</v>
      </c>
      <c r="E21" s="216" t="str">
        <f>VLOOKUP(B21,'пр.взв.'!B7:G120,4,FALSE)</f>
        <v>ПФО</v>
      </c>
      <c r="F21" s="251"/>
      <c r="G21" s="251"/>
      <c r="H21" s="213"/>
      <c r="I21" s="213"/>
      <c r="J21" s="289"/>
      <c r="K21" s="291">
        <v>16</v>
      </c>
      <c r="L21" s="301" t="str">
        <f>VLOOKUP(K21,'пр.взв.'!B7:E70,2,FALSE)</f>
        <v>ИШМУРАТОВ Камиль Ринатович</v>
      </c>
      <c r="M21" s="216" t="str">
        <f>VLOOKUP(K21,'пр.взв.'!B7:F120,3,FALSE)</f>
        <v>02.05.1996 КМС</v>
      </c>
      <c r="N21" s="216" t="str">
        <f>VLOOKUP(K21,'пр.взв.'!B7:G120,4,FALSE)</f>
        <v>ПФО</v>
      </c>
      <c r="O21" s="251"/>
      <c r="P21" s="251"/>
      <c r="Q21" s="213"/>
      <c r="R21" s="213"/>
    </row>
    <row r="22" spans="1:18" ht="12.75" customHeight="1" hidden="1">
      <c r="A22" s="310"/>
      <c r="B22" s="291"/>
      <c r="C22" s="293"/>
      <c r="D22" s="254"/>
      <c r="E22" s="254"/>
      <c r="F22" s="253"/>
      <c r="G22" s="253"/>
      <c r="H22" s="236"/>
      <c r="I22" s="236"/>
      <c r="J22" s="310"/>
      <c r="K22" s="291"/>
      <c r="L22" s="300"/>
      <c r="M22" s="254"/>
      <c r="N22" s="254"/>
      <c r="O22" s="253"/>
      <c r="P22" s="253"/>
      <c r="Q22" s="236"/>
      <c r="R22" s="236"/>
    </row>
    <row r="24" spans="2:18" ht="16.5" thickBot="1">
      <c r="B24" s="96" t="s">
        <v>36</v>
      </c>
      <c r="C24" s="98" t="s">
        <v>42</v>
      </c>
      <c r="D24" s="97" t="s">
        <v>40</v>
      </c>
      <c r="E24" s="98"/>
      <c r="F24" s="96" t="str">
        <f>B2</f>
        <v>в.к.   48  кг.</v>
      </c>
      <c r="G24" s="98"/>
      <c r="H24" s="98"/>
      <c r="I24" s="98"/>
      <c r="J24" s="98"/>
      <c r="K24" s="96" t="s">
        <v>1</v>
      </c>
      <c r="L24" s="98" t="s">
        <v>42</v>
      </c>
      <c r="M24" s="97" t="s">
        <v>40</v>
      </c>
      <c r="N24" s="98"/>
      <c r="O24" s="96" t="str">
        <f>K2</f>
        <v>48 кг</v>
      </c>
      <c r="P24" s="98"/>
      <c r="Q24" s="98"/>
      <c r="R24" s="98"/>
    </row>
    <row r="25" spans="1:18" ht="12.75" customHeight="1">
      <c r="A25" s="278" t="s">
        <v>43</v>
      </c>
      <c r="B25" s="282" t="s">
        <v>4</v>
      </c>
      <c r="C25" s="270" t="s">
        <v>5</v>
      </c>
      <c r="D25" s="270" t="s">
        <v>14</v>
      </c>
      <c r="E25" s="270" t="s">
        <v>15</v>
      </c>
      <c r="F25" s="270" t="s">
        <v>16</v>
      </c>
      <c r="G25" s="272" t="s">
        <v>44</v>
      </c>
      <c r="H25" s="274" t="s">
        <v>45</v>
      </c>
      <c r="I25" s="276" t="s">
        <v>18</v>
      </c>
      <c r="J25" s="278" t="s">
        <v>43</v>
      </c>
      <c r="K25" s="282" t="s">
        <v>4</v>
      </c>
      <c r="L25" s="270" t="s">
        <v>5</v>
      </c>
      <c r="M25" s="270" t="s">
        <v>14</v>
      </c>
      <c r="N25" s="270" t="s">
        <v>15</v>
      </c>
      <c r="O25" s="270" t="s">
        <v>16</v>
      </c>
      <c r="P25" s="272" t="s">
        <v>44</v>
      </c>
      <c r="Q25" s="274" t="s">
        <v>45</v>
      </c>
      <c r="R25" s="276" t="s">
        <v>18</v>
      </c>
    </row>
    <row r="26" spans="1:18" ht="13.5" customHeight="1" thickBot="1">
      <c r="A26" s="279"/>
      <c r="B26" s="283" t="s">
        <v>37</v>
      </c>
      <c r="C26" s="271"/>
      <c r="D26" s="271"/>
      <c r="E26" s="271"/>
      <c r="F26" s="271"/>
      <c r="G26" s="273"/>
      <c r="H26" s="275"/>
      <c r="I26" s="277" t="s">
        <v>38</v>
      </c>
      <c r="J26" s="279"/>
      <c r="K26" s="283" t="s">
        <v>37</v>
      </c>
      <c r="L26" s="271"/>
      <c r="M26" s="271"/>
      <c r="N26" s="271"/>
      <c r="O26" s="271"/>
      <c r="P26" s="273"/>
      <c r="Q26" s="275"/>
      <c r="R26" s="277" t="s">
        <v>38</v>
      </c>
    </row>
    <row r="27" spans="1:18" ht="12.75">
      <c r="A27" s="288">
        <v>1</v>
      </c>
      <c r="B27" s="311">
        <f>'пр.хода'!E8</f>
        <v>9</v>
      </c>
      <c r="C27" s="292" t="str">
        <f>VLOOKUP(B27,'пр.взв.'!B1:E82,2,FALSE)</f>
        <v>МУРАШКИН Эдуард Александрович</v>
      </c>
      <c r="D27" s="294" t="str">
        <f>VLOOKUP(B27,'пр.взв.'!B1:F126,3,FALSE)</f>
        <v>26.08.1996, КМС</v>
      </c>
      <c r="E27" s="294" t="str">
        <f>VLOOKUP(B27,'пр.взв.'!B1:G126,4,FALSE)</f>
        <v>ПФО</v>
      </c>
      <c r="F27" s="269"/>
      <c r="G27" s="257"/>
      <c r="H27" s="258"/>
      <c r="I27" s="259"/>
      <c r="J27" s="260">
        <v>5</v>
      </c>
      <c r="K27" s="311">
        <f>'пр.хода'!Q8</f>
        <v>10</v>
      </c>
      <c r="L27" s="299" t="str">
        <f>VLOOKUP(K27,'пр.взв.'!B1:E82,2,FALSE)</f>
        <v>ЗАКАЕВ Джамбек Салманович</v>
      </c>
      <c r="M27" s="294" t="str">
        <f>VLOOKUP(K27,'пр.взв.'!B1:F126,3,FALSE)</f>
        <v>25.11.1995   КМС</v>
      </c>
      <c r="N27" s="294" t="str">
        <f>VLOOKUP(K27,'пр.взв.'!B1:G126,4,FALSE)</f>
        <v>СКФО</v>
      </c>
      <c r="O27" s="269"/>
      <c r="P27" s="257"/>
      <c r="Q27" s="258"/>
      <c r="R27" s="259"/>
    </row>
    <row r="28" spans="1:18" ht="12.75">
      <c r="A28" s="289"/>
      <c r="B28" s="291"/>
      <c r="C28" s="293"/>
      <c r="D28" s="254"/>
      <c r="E28" s="254"/>
      <c r="F28" s="254"/>
      <c r="G28" s="254"/>
      <c r="H28" s="215"/>
      <c r="I28" s="212"/>
      <c r="J28" s="261"/>
      <c r="K28" s="291"/>
      <c r="L28" s="300"/>
      <c r="M28" s="254"/>
      <c r="N28" s="254"/>
      <c r="O28" s="254"/>
      <c r="P28" s="254"/>
      <c r="Q28" s="215"/>
      <c r="R28" s="212"/>
    </row>
    <row r="29" spans="1:18" ht="12.75">
      <c r="A29" s="289"/>
      <c r="B29" s="312">
        <f>'пр.хода'!E12</f>
        <v>13</v>
      </c>
      <c r="C29" s="296" t="str">
        <f>VLOOKUP(B29,'пр.взв.'!B1:E82,2,FALSE)</f>
        <v>КУЮКОВ Элбек Владимирович </v>
      </c>
      <c r="D29" s="216" t="str">
        <f>VLOOKUP(B29,'пр.взв.'!B1:F128,3,FALSE)</f>
        <v>13.05.1995, МС</v>
      </c>
      <c r="E29" s="216" t="str">
        <f>VLOOKUP(B29,'пр.взв.'!B1:G128,4,FALSE)</f>
        <v>СФО</v>
      </c>
      <c r="F29" s="251"/>
      <c r="G29" s="251"/>
      <c r="H29" s="213"/>
      <c r="I29" s="213"/>
      <c r="J29" s="261"/>
      <c r="K29" s="312">
        <f>'пр.хода'!Q12</f>
        <v>14</v>
      </c>
      <c r="L29" s="301" t="str">
        <f>VLOOKUP(K29,'пр.взв.'!B1:E82,2,FALSE)</f>
        <v>МАРТЫНОВ Исса Абукадырович</v>
      </c>
      <c r="M29" s="216" t="str">
        <f>VLOOKUP(K29,'пр.взв.'!B1:F128,3,FALSE)</f>
        <v>28.05.1996 1р</v>
      </c>
      <c r="N29" s="216" t="str">
        <f>VLOOKUP(K29,'пр.взв.'!B1:G128,4,FALSE)</f>
        <v>СЗФО</v>
      </c>
      <c r="O29" s="251"/>
      <c r="P29" s="251"/>
      <c r="Q29" s="213"/>
      <c r="R29" s="213"/>
    </row>
    <row r="30" spans="1:18" ht="13.5" thickBot="1">
      <c r="A30" s="290"/>
      <c r="B30" s="295"/>
      <c r="C30" s="297"/>
      <c r="D30" s="298"/>
      <c r="E30" s="298"/>
      <c r="F30" s="252"/>
      <c r="G30" s="252"/>
      <c r="H30" s="182"/>
      <c r="I30" s="182"/>
      <c r="J30" s="262"/>
      <c r="K30" s="295"/>
      <c r="L30" s="302"/>
      <c r="M30" s="298"/>
      <c r="N30" s="298"/>
      <c r="O30" s="252"/>
      <c r="P30" s="252"/>
      <c r="Q30" s="182"/>
      <c r="R30" s="182"/>
    </row>
    <row r="31" spans="1:18" ht="12.75">
      <c r="A31" s="288">
        <v>2</v>
      </c>
      <c r="B31" s="311">
        <f>'пр.хода'!E16</f>
        <v>11</v>
      </c>
      <c r="C31" s="304" t="str">
        <f>VLOOKUP(B31,'пр.взв.'!B1:E82,2,FALSE)</f>
        <v>ШУГАР Алексей Вячеславович</v>
      </c>
      <c r="D31" s="294" t="str">
        <f>VLOOKUP(B31,'пр.взв.'!B1:F130,3,FALSE)</f>
        <v>27.10.1997 кмс</v>
      </c>
      <c r="E31" s="294" t="str">
        <f>VLOOKUP(B31,'пр.взв.'!B1:G130,4,FALSE)</f>
        <v>ЦФО</v>
      </c>
      <c r="F31" s="269"/>
      <c r="G31" s="257"/>
      <c r="H31" s="258"/>
      <c r="I31" s="305"/>
      <c r="J31" s="260">
        <v>6</v>
      </c>
      <c r="K31" s="311">
        <f>'пр.хода'!Q16</f>
        <v>4</v>
      </c>
      <c r="L31" s="307" t="str">
        <f>VLOOKUP(K31,'пр.взв.'!B1:E82,2,FALSE)</f>
        <v>СЫРОПЯТОВ Алексей Игоревич</v>
      </c>
      <c r="M31" s="294" t="str">
        <f>VLOOKUP(K31,'пр.взв.'!B1:F130,3,FALSE)</f>
        <v>04.06.1997 1р</v>
      </c>
      <c r="N31" s="294" t="str">
        <f>VLOOKUP(K31,'пр.взв.'!B1:G130,4,FALSE)</f>
        <v>УФО</v>
      </c>
      <c r="O31" s="269"/>
      <c r="P31" s="257"/>
      <c r="Q31" s="258"/>
      <c r="R31" s="305"/>
    </row>
    <row r="32" spans="1:18" ht="12.75">
      <c r="A32" s="289"/>
      <c r="B32" s="291"/>
      <c r="C32" s="293"/>
      <c r="D32" s="254"/>
      <c r="E32" s="254"/>
      <c r="F32" s="254"/>
      <c r="G32" s="254"/>
      <c r="H32" s="215"/>
      <c r="I32" s="212"/>
      <c r="J32" s="261"/>
      <c r="K32" s="291"/>
      <c r="L32" s="300"/>
      <c r="M32" s="254"/>
      <c r="N32" s="254"/>
      <c r="O32" s="254"/>
      <c r="P32" s="254"/>
      <c r="Q32" s="215"/>
      <c r="R32" s="212"/>
    </row>
    <row r="33" spans="1:18" ht="12.75">
      <c r="A33" s="289"/>
      <c r="B33" s="312">
        <f>'пр.хода'!E20</f>
        <v>15</v>
      </c>
      <c r="C33" s="296" t="str">
        <f>VLOOKUP(B33,'пр.взв.'!B1:E82,2,FALSE)</f>
        <v>КИРЖА Дмитрий Владимирович</v>
      </c>
      <c r="D33" s="216" t="str">
        <f>VLOOKUP(B33,'пр.взв.'!B1:F132,3,FALSE)</f>
        <v>07.04.1996, КМС</v>
      </c>
      <c r="E33" s="216" t="str">
        <f>VLOOKUP(B33,'пр.взв.'!B1:G132,4,FALSE)</f>
        <v>ПФО</v>
      </c>
      <c r="F33" s="251"/>
      <c r="G33" s="251"/>
      <c r="H33" s="213"/>
      <c r="I33" s="213"/>
      <c r="J33" s="261"/>
      <c r="K33" s="312">
        <f>'пр.хода'!Q20</f>
        <v>8</v>
      </c>
      <c r="L33" s="301" t="str">
        <f>VLOOKUP(K33,'пр.взв.'!B1:E82,2,FALSE)</f>
        <v>ДРЕЛЬ Михаил Сергеевич</v>
      </c>
      <c r="M33" s="216" t="str">
        <f>VLOOKUP(K33,'пр.взв.'!B1:F132,3,FALSE)</f>
        <v>27.09.1996 кмс</v>
      </c>
      <c r="N33" s="216" t="str">
        <f>VLOOKUP(K33,'пр.взв.'!B1:G132,4,FALSE)</f>
        <v>ПФО</v>
      </c>
      <c r="O33" s="251"/>
      <c r="P33" s="251"/>
      <c r="Q33" s="213"/>
      <c r="R33" s="213"/>
    </row>
    <row r="34" spans="1:18" ht="12.75">
      <c r="A34" s="310"/>
      <c r="B34" s="291"/>
      <c r="C34" s="293"/>
      <c r="D34" s="254"/>
      <c r="E34" s="254"/>
      <c r="F34" s="253"/>
      <c r="G34" s="253"/>
      <c r="H34" s="236"/>
      <c r="I34" s="236"/>
      <c r="J34" s="267"/>
      <c r="K34" s="291"/>
      <c r="L34" s="300"/>
      <c r="M34" s="254"/>
      <c r="N34" s="254"/>
      <c r="O34" s="253"/>
      <c r="P34" s="253"/>
      <c r="Q34" s="236"/>
      <c r="R34" s="236"/>
    </row>
    <row r="36" spans="2:18" ht="16.5" thickBot="1">
      <c r="B36" s="96" t="s">
        <v>36</v>
      </c>
      <c r="C36" s="100" t="s">
        <v>46</v>
      </c>
      <c r="D36" s="100"/>
      <c r="E36" s="100"/>
      <c r="F36" s="103" t="str">
        <f>'пр.взв.'!D4</f>
        <v>в.к.   48  кг.</v>
      </c>
      <c r="G36" s="100"/>
      <c r="H36" s="100"/>
      <c r="I36" s="100"/>
      <c r="J36" s="99"/>
      <c r="K36" s="96" t="s">
        <v>1</v>
      </c>
      <c r="L36" s="100" t="s">
        <v>46</v>
      </c>
      <c r="M36" s="100"/>
      <c r="N36" s="100"/>
      <c r="O36" s="96" t="str">
        <f>'пр.взв.'!D4</f>
        <v>в.к.   48  кг.</v>
      </c>
      <c r="P36" s="100"/>
      <c r="Q36" s="100"/>
      <c r="R36" s="100"/>
    </row>
    <row r="37" spans="1:18" ht="12.75" customHeight="1">
      <c r="A37" s="278" t="s">
        <v>43</v>
      </c>
      <c r="B37" s="282" t="s">
        <v>4</v>
      </c>
      <c r="C37" s="270" t="s">
        <v>5</v>
      </c>
      <c r="D37" s="270" t="s">
        <v>14</v>
      </c>
      <c r="E37" s="270" t="s">
        <v>15</v>
      </c>
      <c r="F37" s="270" t="s">
        <v>16</v>
      </c>
      <c r="G37" s="272" t="s">
        <v>44</v>
      </c>
      <c r="H37" s="274" t="s">
        <v>45</v>
      </c>
      <c r="I37" s="276" t="s">
        <v>18</v>
      </c>
      <c r="J37" s="278" t="s">
        <v>43</v>
      </c>
      <c r="K37" s="282" t="s">
        <v>4</v>
      </c>
      <c r="L37" s="270" t="s">
        <v>5</v>
      </c>
      <c r="M37" s="270" t="s">
        <v>14</v>
      </c>
      <c r="N37" s="270" t="s">
        <v>15</v>
      </c>
      <c r="O37" s="270" t="s">
        <v>16</v>
      </c>
      <c r="P37" s="272" t="s">
        <v>44</v>
      </c>
      <c r="Q37" s="274" t="s">
        <v>45</v>
      </c>
      <c r="R37" s="276" t="s">
        <v>18</v>
      </c>
    </row>
    <row r="38" spans="1:18" ht="13.5" customHeight="1" thickBot="1">
      <c r="A38" s="279"/>
      <c r="B38" s="283" t="s">
        <v>37</v>
      </c>
      <c r="C38" s="271"/>
      <c r="D38" s="271"/>
      <c r="E38" s="271"/>
      <c r="F38" s="271"/>
      <c r="G38" s="273"/>
      <c r="H38" s="275"/>
      <c r="I38" s="277" t="s">
        <v>38</v>
      </c>
      <c r="J38" s="279"/>
      <c r="K38" s="283" t="s">
        <v>37</v>
      </c>
      <c r="L38" s="271"/>
      <c r="M38" s="271"/>
      <c r="N38" s="271"/>
      <c r="O38" s="271"/>
      <c r="P38" s="273"/>
      <c r="Q38" s="275"/>
      <c r="R38" s="277" t="s">
        <v>38</v>
      </c>
    </row>
    <row r="39" spans="1:18" ht="12.75">
      <c r="A39" s="316">
        <v>1</v>
      </c>
      <c r="B39" s="313">
        <f>'пр.хода'!G10</f>
        <v>13</v>
      </c>
      <c r="C39" s="304" t="str">
        <f>VLOOKUP(B39,'пр.взв.'!B2:E90,2,FALSE)</f>
        <v>КУЮКОВ Элбек Владимирович </v>
      </c>
      <c r="D39" s="294" t="str">
        <f>VLOOKUP(B39,'пр.взв.'!B2:F138,3,FALSE)</f>
        <v>13.05.1995, МС</v>
      </c>
      <c r="E39" s="294" t="str">
        <f>VLOOKUP(B39,'пр.взв.'!B2:G138,4,FALSE)</f>
        <v>СФО</v>
      </c>
      <c r="F39" s="253"/>
      <c r="G39" s="255"/>
      <c r="H39" s="256"/>
      <c r="I39" s="236"/>
      <c r="J39" s="316">
        <v>2</v>
      </c>
      <c r="K39" s="313">
        <f>'пр.хода'!O10</f>
        <v>10</v>
      </c>
      <c r="L39" s="307" t="str">
        <f>VLOOKUP(K39,'пр.взв.'!B2:E90,2,FALSE)</f>
        <v>ЗАКАЕВ Джамбек Салманович</v>
      </c>
      <c r="M39" s="294" t="str">
        <f>VLOOKUP(K39,'пр.взв.'!B2:F138,3,FALSE)</f>
        <v>25.11.1995   КМС</v>
      </c>
      <c r="N39" s="294" t="str">
        <f>VLOOKUP(K39,'пр.взв.'!B2:G138,4,FALSE)</f>
        <v>СКФО</v>
      </c>
      <c r="O39" s="253"/>
      <c r="P39" s="255"/>
      <c r="Q39" s="256"/>
      <c r="R39" s="236"/>
    </row>
    <row r="40" spans="1:18" ht="12.75">
      <c r="A40" s="317"/>
      <c r="B40" s="314"/>
      <c r="C40" s="293"/>
      <c r="D40" s="254"/>
      <c r="E40" s="254"/>
      <c r="F40" s="254"/>
      <c r="G40" s="254"/>
      <c r="H40" s="215"/>
      <c r="I40" s="212"/>
      <c r="J40" s="317"/>
      <c r="K40" s="314"/>
      <c r="L40" s="300"/>
      <c r="M40" s="254"/>
      <c r="N40" s="254"/>
      <c r="O40" s="254"/>
      <c r="P40" s="254"/>
      <c r="Q40" s="215"/>
      <c r="R40" s="212"/>
    </row>
    <row r="41" spans="1:18" ht="12.75">
      <c r="A41" s="317"/>
      <c r="B41" s="265">
        <f>'пр.хода'!G18</f>
        <v>15</v>
      </c>
      <c r="C41" s="296" t="str">
        <f>VLOOKUP(B41,'пр.взв.'!B2:E90,2,FALSE)</f>
        <v>КИРЖА Дмитрий Владимирович</v>
      </c>
      <c r="D41" s="216" t="str">
        <f>VLOOKUP(B41,'пр.взв.'!B2:F140,3,FALSE)</f>
        <v>07.04.1996, КМС</v>
      </c>
      <c r="E41" s="216" t="str">
        <f>VLOOKUP(B41,'пр.взв.'!B2:G140,4,FALSE)</f>
        <v>ПФО</v>
      </c>
      <c r="F41" s="251"/>
      <c r="G41" s="251"/>
      <c r="H41" s="213"/>
      <c r="I41" s="213"/>
      <c r="J41" s="317"/>
      <c r="K41" s="265">
        <f>'пр.хода'!O18</f>
        <v>8</v>
      </c>
      <c r="L41" s="301" t="str">
        <f>VLOOKUP(K41,'пр.взв.'!B2:E90,2,FALSE)</f>
        <v>ДРЕЛЬ Михаил Сергеевич</v>
      </c>
      <c r="M41" s="216" t="str">
        <f>VLOOKUP(K41,'пр.взв.'!B2:F140,3,FALSE)</f>
        <v>27.09.1996 кмс</v>
      </c>
      <c r="N41" s="216" t="str">
        <f>VLOOKUP(K41,'пр.взв.'!B2:G140,4,FALSE)</f>
        <v>ПФО</v>
      </c>
      <c r="O41" s="251"/>
      <c r="P41" s="251"/>
      <c r="Q41" s="213"/>
      <c r="R41" s="213"/>
    </row>
    <row r="42" spans="1:18" ht="12.75">
      <c r="A42" s="318"/>
      <c r="B42" s="315"/>
      <c r="C42" s="293"/>
      <c r="D42" s="254"/>
      <c r="E42" s="254"/>
      <c r="F42" s="253"/>
      <c r="G42" s="253"/>
      <c r="H42" s="236"/>
      <c r="I42" s="236"/>
      <c r="J42" s="318"/>
      <c r="K42" s="315"/>
      <c r="L42" s="300"/>
      <c r="M42" s="254"/>
      <c r="N42" s="254"/>
      <c r="O42" s="253"/>
      <c r="P42" s="253"/>
      <c r="Q42" s="236"/>
      <c r="R42" s="236"/>
    </row>
    <row r="44" spans="1:18" ht="15">
      <c r="A44" s="319" t="s">
        <v>47</v>
      </c>
      <c r="B44" s="319"/>
      <c r="C44" s="319"/>
      <c r="D44" s="319"/>
      <c r="E44" s="319"/>
      <c r="F44" s="319"/>
      <c r="G44" s="319"/>
      <c r="H44" s="319"/>
      <c r="I44" s="319"/>
      <c r="J44" s="319" t="s">
        <v>48</v>
      </c>
      <c r="K44" s="319"/>
      <c r="L44" s="319"/>
      <c r="M44" s="319"/>
      <c r="N44" s="319"/>
      <c r="O44" s="319"/>
      <c r="P44" s="319"/>
      <c r="Q44" s="319"/>
      <c r="R44" s="319"/>
    </row>
    <row r="45" spans="2:18" ht="15.75">
      <c r="B45" s="96" t="s">
        <v>36</v>
      </c>
      <c r="C45" s="101"/>
      <c r="D45" s="101"/>
      <c r="E45" s="101"/>
      <c r="F45" s="104" t="str">
        <f>F36</f>
        <v>в.к.   48  кг.</v>
      </c>
      <c r="G45" s="101"/>
      <c r="H45" s="101"/>
      <c r="I45" s="101"/>
      <c r="J45" s="69"/>
      <c r="K45" s="102" t="s">
        <v>1</v>
      </c>
      <c r="L45" s="101"/>
      <c r="M45" s="101"/>
      <c r="N45" s="101"/>
      <c r="O45" s="104" t="str">
        <f>O36</f>
        <v>в.к.   48  кг.</v>
      </c>
      <c r="P45" s="99"/>
      <c r="Q45" s="99"/>
      <c r="R45" s="99"/>
    </row>
    <row r="46" spans="1:18" ht="12.75" customHeight="1" hidden="1">
      <c r="A46" s="278" t="s">
        <v>43</v>
      </c>
      <c r="B46" s="282" t="s">
        <v>4</v>
      </c>
      <c r="C46" s="270" t="s">
        <v>5</v>
      </c>
      <c r="D46" s="270" t="s">
        <v>14</v>
      </c>
      <c r="E46" s="270" t="s">
        <v>15</v>
      </c>
      <c r="F46" s="270" t="s">
        <v>16</v>
      </c>
      <c r="G46" s="272" t="s">
        <v>44</v>
      </c>
      <c r="H46" s="274" t="s">
        <v>45</v>
      </c>
      <c r="I46" s="276" t="s">
        <v>18</v>
      </c>
      <c r="J46" s="278" t="s">
        <v>43</v>
      </c>
      <c r="K46" s="282" t="s">
        <v>4</v>
      </c>
      <c r="L46" s="270" t="s">
        <v>5</v>
      </c>
      <c r="M46" s="270" t="s">
        <v>14</v>
      </c>
      <c r="N46" s="270" t="s">
        <v>15</v>
      </c>
      <c r="O46" s="270" t="s">
        <v>16</v>
      </c>
      <c r="P46" s="272" t="s">
        <v>44</v>
      </c>
      <c r="Q46" s="274" t="s">
        <v>45</v>
      </c>
      <c r="R46" s="276" t="s">
        <v>18</v>
      </c>
    </row>
    <row r="47" spans="1:18" ht="13.5" customHeight="1" hidden="1" thickBot="1">
      <c r="A47" s="279"/>
      <c r="B47" s="283" t="s">
        <v>37</v>
      </c>
      <c r="C47" s="271"/>
      <c r="D47" s="271"/>
      <c r="E47" s="271"/>
      <c r="F47" s="271"/>
      <c r="G47" s="273"/>
      <c r="H47" s="275"/>
      <c r="I47" s="277" t="s">
        <v>38</v>
      </c>
      <c r="J47" s="279"/>
      <c r="K47" s="283" t="s">
        <v>37</v>
      </c>
      <c r="L47" s="271"/>
      <c r="M47" s="271"/>
      <c r="N47" s="271"/>
      <c r="O47" s="271"/>
      <c r="P47" s="273"/>
      <c r="Q47" s="275"/>
      <c r="R47" s="277" t="s">
        <v>38</v>
      </c>
    </row>
    <row r="48" spans="1:18" ht="12.75" hidden="1">
      <c r="A48" s="260">
        <v>1</v>
      </c>
      <c r="B48" s="320">
        <f>'пр.хода'!A25</f>
        <v>5</v>
      </c>
      <c r="C48" s="292" t="str">
        <f>VLOOKUP(B48,'пр.взв.'!B4:E103,2,FALSE)</f>
        <v>ФАЛИЛЕЕВ Даниил Дмитриевич</v>
      </c>
      <c r="D48" s="294" t="str">
        <f>VLOOKUP(B48,'пр.взв.'!B4:F147,3,FALSE)</f>
        <v>25.12.1996 кмс</v>
      </c>
      <c r="E48" s="294" t="str">
        <f>VLOOKUP(B48,'пр.взв.'!B4:G147,4,FALSE)</f>
        <v>СЗФО</v>
      </c>
      <c r="F48" s="269"/>
      <c r="G48" s="257"/>
      <c r="H48" s="258"/>
      <c r="I48" s="259"/>
      <c r="J48" s="260">
        <v>3</v>
      </c>
      <c r="K48" s="323">
        <f>'пр.хода'!I25</f>
        <v>2</v>
      </c>
      <c r="L48" s="299" t="str">
        <f>VLOOKUP(K48,'пр.взв.'!B4:E103,2,FALSE)</f>
        <v>ФЕДОРОВ Александр Прокопьевич</v>
      </c>
      <c r="M48" s="294" t="str">
        <f>VLOOKUP(K48,'пр.взв.'!B4:F147,3,FALSE)</f>
        <v>01.04.1997 кмс</v>
      </c>
      <c r="N48" s="294" t="str">
        <f>VLOOKUP(K48,'пр.взв.'!B4:G147,4,FALSE)</f>
        <v>ДВФО</v>
      </c>
      <c r="O48" s="253"/>
      <c r="P48" s="255"/>
      <c r="Q48" s="256"/>
      <c r="R48" s="236"/>
    </row>
    <row r="49" spans="1:18" ht="12.75" hidden="1">
      <c r="A49" s="261"/>
      <c r="B49" s="314"/>
      <c r="C49" s="293"/>
      <c r="D49" s="254"/>
      <c r="E49" s="254"/>
      <c r="F49" s="254"/>
      <c r="G49" s="254"/>
      <c r="H49" s="215"/>
      <c r="I49" s="212"/>
      <c r="J49" s="261"/>
      <c r="K49" s="314"/>
      <c r="L49" s="300"/>
      <c r="M49" s="254"/>
      <c r="N49" s="254"/>
      <c r="O49" s="254"/>
      <c r="P49" s="254"/>
      <c r="Q49" s="215"/>
      <c r="R49" s="212"/>
    </row>
    <row r="50" spans="1:18" ht="12.75" hidden="1">
      <c r="A50" s="261"/>
      <c r="B50" s="321">
        <f>'пр.хода'!A27</f>
        <v>9</v>
      </c>
      <c r="C50" s="296" t="str">
        <f>VLOOKUP(B50,'пр.взв.'!B4:E103,2,FALSE)</f>
        <v>МУРАШКИН Эдуард Александрович</v>
      </c>
      <c r="D50" s="216" t="str">
        <f>VLOOKUP(B50,'пр.взв.'!B4:F149,3,FALSE)</f>
        <v>26.08.1996, КМС</v>
      </c>
      <c r="E50" s="216" t="str">
        <f>VLOOKUP(B50,'пр.взв.'!B4:G149,4,FALSE)</f>
        <v>ПФО</v>
      </c>
      <c r="F50" s="251"/>
      <c r="G50" s="251"/>
      <c r="H50" s="213"/>
      <c r="I50" s="213"/>
      <c r="J50" s="261"/>
      <c r="K50" s="321">
        <f>'пр.хода'!I27</f>
        <v>14</v>
      </c>
      <c r="L50" s="301" t="str">
        <f>VLOOKUP(K50,'пр.взв.'!B4:E103,2,FALSE)</f>
        <v>МАРТЫНОВ Исса Абукадырович</v>
      </c>
      <c r="M50" s="216" t="str">
        <f>VLOOKUP(K50,'пр.взв.'!B4:F149,3,FALSE)</f>
        <v>28.05.1996 1р</v>
      </c>
      <c r="N50" s="216" t="str">
        <f>VLOOKUP(K50,'пр.взв.'!B4:G149,4,FALSE)</f>
        <v>СЗФО</v>
      </c>
      <c r="O50" s="251"/>
      <c r="P50" s="251"/>
      <c r="Q50" s="213"/>
      <c r="R50" s="213"/>
    </row>
    <row r="51" spans="1:18" ht="13.5" hidden="1" thickBot="1">
      <c r="A51" s="267"/>
      <c r="B51" s="322"/>
      <c r="C51" s="297"/>
      <c r="D51" s="298"/>
      <c r="E51" s="298"/>
      <c r="F51" s="252"/>
      <c r="G51" s="252"/>
      <c r="H51" s="182"/>
      <c r="I51" s="182"/>
      <c r="J51" s="262"/>
      <c r="K51" s="322"/>
      <c r="L51" s="302"/>
      <c r="M51" s="298"/>
      <c r="N51" s="298"/>
      <c r="O51" s="252"/>
      <c r="P51" s="252"/>
      <c r="Q51" s="182"/>
      <c r="R51" s="182"/>
    </row>
    <row r="52" spans="1:18" ht="12.75" hidden="1">
      <c r="A52" s="260">
        <v>2</v>
      </c>
      <c r="B52" s="320">
        <v>7</v>
      </c>
      <c r="C52" s="304" t="str">
        <f>VLOOKUP(B52,'пр.взв.'!B4:E103,2,FALSE)</f>
        <v>ДЖАБАРОВ Мурад Агабубаевич</v>
      </c>
      <c r="D52" s="294" t="str">
        <f>VLOOKUP(B52,'пр.взв.'!B4:F151,3,FALSE)</f>
        <v>08.02.1996 кмс</v>
      </c>
      <c r="E52" s="294" t="str">
        <f>VLOOKUP(B52,'пр.взв.'!B4:G151,4,FALSE)</f>
        <v>СКФО</v>
      </c>
      <c r="F52" s="253"/>
      <c r="G52" s="255"/>
      <c r="H52" s="256"/>
      <c r="I52" s="236"/>
      <c r="J52" s="261">
        <v>4</v>
      </c>
      <c r="K52" s="320">
        <f>'пр.хода'!I31</f>
        <v>16</v>
      </c>
      <c r="L52" s="307" t="str">
        <f>VLOOKUP(K52,'пр.взв.'!B4:E103,2,FALSE)</f>
        <v>ИШМУРАТОВ Камиль Ринатович</v>
      </c>
      <c r="M52" s="294" t="str">
        <f>VLOOKUP(K52,'пр.взв.'!B4:F151,3,FALSE)</f>
        <v>02.05.1996 КМС</v>
      </c>
      <c r="N52" s="294" t="str">
        <f>VLOOKUP(K52,'пр.взв.'!B4:G151,4,FALSE)</f>
        <v>ПФО</v>
      </c>
      <c r="O52" s="253"/>
      <c r="P52" s="255"/>
      <c r="Q52" s="256"/>
      <c r="R52" s="236"/>
    </row>
    <row r="53" spans="1:18" ht="12.75" hidden="1">
      <c r="A53" s="261"/>
      <c r="B53" s="314"/>
      <c r="C53" s="293"/>
      <c r="D53" s="254"/>
      <c r="E53" s="254"/>
      <c r="F53" s="254"/>
      <c r="G53" s="254"/>
      <c r="H53" s="215"/>
      <c r="I53" s="212"/>
      <c r="J53" s="261"/>
      <c r="K53" s="314"/>
      <c r="L53" s="300"/>
      <c r="M53" s="254"/>
      <c r="N53" s="254"/>
      <c r="O53" s="254"/>
      <c r="P53" s="254"/>
      <c r="Q53" s="215"/>
      <c r="R53" s="212"/>
    </row>
    <row r="54" spans="1:18" ht="12.75" hidden="1">
      <c r="A54" s="261"/>
      <c r="B54" s="321">
        <f>'пр.хода'!A33</f>
        <v>11</v>
      </c>
      <c r="C54" s="296" t="str">
        <f>VLOOKUP(B54,'пр.взв.'!B4:E103,2,FALSE)</f>
        <v>ШУГАР Алексей Вячеславович</v>
      </c>
      <c r="D54" s="216" t="str">
        <f>VLOOKUP(B54,'пр.взв.'!B4:F153,3,FALSE)</f>
        <v>27.10.1997 кмс</v>
      </c>
      <c r="E54" s="216" t="str">
        <f>VLOOKUP(B54,'пр.взв.'!B4:G153,4,FALSE)</f>
        <v>ЦФО</v>
      </c>
      <c r="F54" s="251"/>
      <c r="G54" s="251"/>
      <c r="H54" s="213"/>
      <c r="I54" s="213"/>
      <c r="J54" s="261"/>
      <c r="K54" s="321">
        <f>'пр.хода'!I33</f>
        <v>4</v>
      </c>
      <c r="L54" s="301" t="str">
        <f>VLOOKUP(K54,'пр.взв.'!B4:E103,2,FALSE)</f>
        <v>СЫРОПЯТОВ Алексей Игоревич</v>
      </c>
      <c r="M54" s="216" t="str">
        <f>VLOOKUP(K54,'пр.взв.'!B4:F153,3,FALSE)</f>
        <v>04.06.1997 1р</v>
      </c>
      <c r="N54" s="216" t="str">
        <f>VLOOKUP(K54,'пр.взв.'!B4:G153,4,FALSE)</f>
        <v>УФО</v>
      </c>
      <c r="O54" s="251"/>
      <c r="P54" s="251"/>
      <c r="Q54" s="213"/>
      <c r="R54" s="213"/>
    </row>
    <row r="55" spans="1:18" ht="12.75" hidden="1">
      <c r="A55" s="267"/>
      <c r="B55" s="315"/>
      <c r="C55" s="293"/>
      <c r="D55" s="254"/>
      <c r="E55" s="254"/>
      <c r="F55" s="253"/>
      <c r="G55" s="253"/>
      <c r="H55" s="236"/>
      <c r="I55" s="236"/>
      <c r="J55" s="267"/>
      <c r="K55" s="315"/>
      <c r="L55" s="300"/>
      <c r="M55" s="254"/>
      <c r="N55" s="254"/>
      <c r="O55" s="253"/>
      <c r="P55" s="253"/>
      <c r="Q55" s="236"/>
      <c r="R55" s="236"/>
    </row>
    <row r="56" ht="13.5" thickBot="1"/>
    <row r="57" spans="1:18" ht="12.75">
      <c r="A57" s="278" t="s">
        <v>43</v>
      </c>
      <c r="B57" s="282" t="s">
        <v>4</v>
      </c>
      <c r="C57" s="270" t="s">
        <v>5</v>
      </c>
      <c r="D57" s="270" t="s">
        <v>14</v>
      </c>
      <c r="E57" s="270" t="s">
        <v>15</v>
      </c>
      <c r="F57" s="270" t="s">
        <v>16</v>
      </c>
      <c r="G57" s="272" t="s">
        <v>44</v>
      </c>
      <c r="H57" s="274" t="s">
        <v>45</v>
      </c>
      <c r="I57" s="276" t="s">
        <v>18</v>
      </c>
      <c r="J57" s="278" t="s">
        <v>43</v>
      </c>
      <c r="K57" s="280" t="s">
        <v>4</v>
      </c>
      <c r="L57" s="270" t="s">
        <v>5</v>
      </c>
      <c r="M57" s="270" t="s">
        <v>14</v>
      </c>
      <c r="N57" s="270" t="s">
        <v>15</v>
      </c>
      <c r="O57" s="270" t="s">
        <v>16</v>
      </c>
      <c r="P57" s="272" t="s">
        <v>44</v>
      </c>
      <c r="Q57" s="274" t="s">
        <v>45</v>
      </c>
      <c r="R57" s="276" t="s">
        <v>18</v>
      </c>
    </row>
    <row r="58" spans="1:18" ht="13.5" thickBot="1">
      <c r="A58" s="279"/>
      <c r="B58" s="283" t="s">
        <v>37</v>
      </c>
      <c r="C58" s="271"/>
      <c r="D58" s="271"/>
      <c r="E58" s="271"/>
      <c r="F58" s="271"/>
      <c r="G58" s="273"/>
      <c r="H58" s="275"/>
      <c r="I58" s="277" t="s">
        <v>38</v>
      </c>
      <c r="J58" s="279"/>
      <c r="K58" s="281" t="s">
        <v>37</v>
      </c>
      <c r="L58" s="271"/>
      <c r="M58" s="271"/>
      <c r="N58" s="271"/>
      <c r="O58" s="271"/>
      <c r="P58" s="273"/>
      <c r="Q58" s="275"/>
      <c r="R58" s="277" t="s">
        <v>38</v>
      </c>
    </row>
    <row r="59" spans="1:18" ht="12.75">
      <c r="A59" s="260">
        <v>1</v>
      </c>
      <c r="B59" s="268" t="s">
        <v>127</v>
      </c>
      <c r="C59" s="235" t="s">
        <v>105</v>
      </c>
      <c r="D59" s="219" t="s">
        <v>106</v>
      </c>
      <c r="E59" s="219" t="s">
        <v>56</v>
      </c>
      <c r="F59" s="269"/>
      <c r="G59" s="257"/>
      <c r="H59" s="258"/>
      <c r="I59" s="259"/>
      <c r="J59" s="260">
        <v>3</v>
      </c>
      <c r="K59" s="263" t="str">
        <f>'пр.хода'!M26</f>
        <v>2</v>
      </c>
      <c r="L59" s="235" t="s">
        <v>68</v>
      </c>
      <c r="M59" s="219" t="s">
        <v>69</v>
      </c>
      <c r="N59" s="219" t="s">
        <v>70</v>
      </c>
      <c r="O59" s="253"/>
      <c r="P59" s="255"/>
      <c r="Q59" s="256"/>
      <c r="R59" s="236"/>
    </row>
    <row r="60" spans="1:18" ht="12.75">
      <c r="A60" s="261"/>
      <c r="B60" s="264"/>
      <c r="C60" s="235"/>
      <c r="D60" s="219"/>
      <c r="E60" s="219"/>
      <c r="F60" s="254"/>
      <c r="G60" s="254"/>
      <c r="H60" s="215"/>
      <c r="I60" s="212"/>
      <c r="J60" s="261"/>
      <c r="K60" s="264"/>
      <c r="L60" s="235"/>
      <c r="M60" s="219"/>
      <c r="N60" s="219"/>
      <c r="O60" s="254"/>
      <c r="P60" s="254"/>
      <c r="Q60" s="215"/>
      <c r="R60" s="212"/>
    </row>
    <row r="61" spans="1:18" ht="12.75">
      <c r="A61" s="261"/>
      <c r="B61" s="265" t="s">
        <v>128</v>
      </c>
      <c r="C61" s="237" t="s">
        <v>98</v>
      </c>
      <c r="D61" s="212" t="s">
        <v>99</v>
      </c>
      <c r="E61" s="219" t="s">
        <v>100</v>
      </c>
      <c r="F61" s="251"/>
      <c r="G61" s="251"/>
      <c r="H61" s="213"/>
      <c r="I61" s="213"/>
      <c r="J61" s="261"/>
      <c r="K61" s="265" t="str">
        <f>'пр.хода'!M32</f>
        <v>16</v>
      </c>
      <c r="L61" s="237" t="s">
        <v>113</v>
      </c>
      <c r="M61" s="238" t="s">
        <v>114</v>
      </c>
      <c r="N61" s="232" t="s">
        <v>56</v>
      </c>
      <c r="O61" s="251"/>
      <c r="P61" s="251"/>
      <c r="Q61" s="213"/>
      <c r="R61" s="213"/>
    </row>
    <row r="62" spans="1:18" ht="13.5" thickBot="1">
      <c r="A62" s="267"/>
      <c r="B62" s="266"/>
      <c r="C62" s="237"/>
      <c r="D62" s="212"/>
      <c r="E62" s="219"/>
      <c r="F62" s="252"/>
      <c r="G62" s="252"/>
      <c r="H62" s="182"/>
      <c r="I62" s="182"/>
      <c r="J62" s="262"/>
      <c r="K62" s="266"/>
      <c r="L62" s="237"/>
      <c r="M62" s="212"/>
      <c r="N62" s="232"/>
      <c r="O62" s="252"/>
      <c r="P62" s="252"/>
      <c r="Q62" s="182"/>
      <c r="R62" s="182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O52:O53"/>
    <mergeCell ref="P52:P53"/>
    <mergeCell ref="K54:K55"/>
    <mergeCell ref="L54:L55"/>
    <mergeCell ref="F54:F55"/>
    <mergeCell ref="G54:G55"/>
    <mergeCell ref="Q52:Q53"/>
    <mergeCell ref="R52:R53"/>
    <mergeCell ref="H54:H55"/>
    <mergeCell ref="I54:I55"/>
    <mergeCell ref="M52:M53"/>
    <mergeCell ref="N52:N53"/>
    <mergeCell ref="I52:I53"/>
    <mergeCell ref="J52:J55"/>
    <mergeCell ref="K52:K53"/>
    <mergeCell ref="L52:L53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O48:O49"/>
    <mergeCell ref="P48:P49"/>
    <mergeCell ref="I48:I49"/>
    <mergeCell ref="J48:J51"/>
    <mergeCell ref="K48:K49"/>
    <mergeCell ref="L48:L49"/>
    <mergeCell ref="K50:K51"/>
    <mergeCell ref="L50:L51"/>
    <mergeCell ref="G48:G49"/>
    <mergeCell ref="H48:H49"/>
    <mergeCell ref="Q46:Q47"/>
    <mergeCell ref="R46:R47"/>
    <mergeCell ref="M46:M47"/>
    <mergeCell ref="N46:N47"/>
    <mergeCell ref="O46:O47"/>
    <mergeCell ref="P46:P47"/>
    <mergeCell ref="M48:M49"/>
    <mergeCell ref="N48:N49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J44:R44"/>
    <mergeCell ref="I46:I47"/>
    <mergeCell ref="J46:J47"/>
    <mergeCell ref="K46:K47"/>
    <mergeCell ref="L46:L47"/>
    <mergeCell ref="E46:E47"/>
    <mergeCell ref="F46:F47"/>
    <mergeCell ref="G46:G47"/>
    <mergeCell ref="H46:H47"/>
    <mergeCell ref="G41:G42"/>
    <mergeCell ref="H41:H42"/>
    <mergeCell ref="I41:I42"/>
    <mergeCell ref="A46:A47"/>
    <mergeCell ref="B46:B47"/>
    <mergeCell ref="C46:C47"/>
    <mergeCell ref="D46:D47"/>
    <mergeCell ref="A44:I44"/>
    <mergeCell ref="A39:A42"/>
    <mergeCell ref="G39:G40"/>
    <mergeCell ref="Q39:Q40"/>
    <mergeCell ref="R39:R40"/>
    <mergeCell ref="M41:M42"/>
    <mergeCell ref="N41:N42"/>
    <mergeCell ref="O41:O42"/>
    <mergeCell ref="P41:P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H39:H40"/>
    <mergeCell ref="Q37:Q38"/>
    <mergeCell ref="R37:R38"/>
    <mergeCell ref="M37:M38"/>
    <mergeCell ref="N37:N38"/>
    <mergeCell ref="O37:O38"/>
    <mergeCell ref="P37:P38"/>
    <mergeCell ref="I39:I40"/>
    <mergeCell ref="J39:J42"/>
    <mergeCell ref="I37:I38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J37:J38"/>
    <mergeCell ref="K37:K38"/>
    <mergeCell ref="L37:L38"/>
    <mergeCell ref="E37:E38"/>
    <mergeCell ref="F37:F38"/>
    <mergeCell ref="G37:G38"/>
    <mergeCell ref="H37:H38"/>
    <mergeCell ref="M33:M34"/>
    <mergeCell ref="N33:N34"/>
    <mergeCell ref="O33:O34"/>
    <mergeCell ref="P33:P34"/>
    <mergeCell ref="A37:A38"/>
    <mergeCell ref="B37:B38"/>
    <mergeCell ref="C37:C38"/>
    <mergeCell ref="D37:D38"/>
    <mergeCell ref="F33:F34"/>
    <mergeCell ref="G33:G34"/>
    <mergeCell ref="Q31:Q32"/>
    <mergeCell ref="R31:R32"/>
    <mergeCell ref="H33:H34"/>
    <mergeCell ref="I33:I34"/>
    <mergeCell ref="M31:M32"/>
    <mergeCell ref="N31:N32"/>
    <mergeCell ref="I31:I32"/>
    <mergeCell ref="J31:J34"/>
    <mergeCell ref="Q33:Q34"/>
    <mergeCell ref="R33:R34"/>
    <mergeCell ref="K31:K32"/>
    <mergeCell ref="L31:L32"/>
    <mergeCell ref="K33:K34"/>
    <mergeCell ref="L33:L34"/>
    <mergeCell ref="Q29:Q30"/>
    <mergeCell ref="R29:R30"/>
    <mergeCell ref="O29:O30"/>
    <mergeCell ref="P29:P30"/>
    <mergeCell ref="O31:O32"/>
    <mergeCell ref="P31:P32"/>
    <mergeCell ref="A31:A34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G31:G32"/>
    <mergeCell ref="H31:H32"/>
    <mergeCell ref="Q27:Q28"/>
    <mergeCell ref="R27:R28"/>
    <mergeCell ref="F29:F30"/>
    <mergeCell ref="G29:G30"/>
    <mergeCell ref="H29:H30"/>
    <mergeCell ref="I29:I30"/>
    <mergeCell ref="M29:M30"/>
    <mergeCell ref="N29:N30"/>
    <mergeCell ref="O27:O28"/>
    <mergeCell ref="P27:P28"/>
    <mergeCell ref="I27:I28"/>
    <mergeCell ref="J27:J30"/>
    <mergeCell ref="K27:K28"/>
    <mergeCell ref="L27:L28"/>
    <mergeCell ref="K29:K30"/>
    <mergeCell ref="L29:L30"/>
    <mergeCell ref="G27:G28"/>
    <mergeCell ref="H27:H28"/>
    <mergeCell ref="Q25:Q26"/>
    <mergeCell ref="R25:R26"/>
    <mergeCell ref="M25:M26"/>
    <mergeCell ref="N25:N26"/>
    <mergeCell ref="O25:O26"/>
    <mergeCell ref="P25:P26"/>
    <mergeCell ref="M27:M28"/>
    <mergeCell ref="N27:N28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O21:O22"/>
    <mergeCell ref="P21:P22"/>
    <mergeCell ref="B21:B22"/>
    <mergeCell ref="C21:C22"/>
    <mergeCell ref="D21:D22"/>
    <mergeCell ref="E21:E22"/>
    <mergeCell ref="Q21:Q22"/>
    <mergeCell ref="R21:R22"/>
    <mergeCell ref="F21:F22"/>
    <mergeCell ref="G21:G22"/>
    <mergeCell ref="M21:M22"/>
    <mergeCell ref="N21:N22"/>
    <mergeCell ref="O19:O20"/>
    <mergeCell ref="P19:P20"/>
    <mergeCell ref="Q19:Q20"/>
    <mergeCell ref="R19:R20"/>
    <mergeCell ref="H21:H22"/>
    <mergeCell ref="I21:I22"/>
    <mergeCell ref="M19:M20"/>
    <mergeCell ref="N19:N20"/>
    <mergeCell ref="I19:I20"/>
    <mergeCell ref="J19:J22"/>
    <mergeCell ref="K19:K20"/>
    <mergeCell ref="L19:L20"/>
    <mergeCell ref="K21:K22"/>
    <mergeCell ref="L21:L22"/>
    <mergeCell ref="Q17:Q18"/>
    <mergeCell ref="R17:R18"/>
    <mergeCell ref="O17:O18"/>
    <mergeCell ref="P17:P18"/>
    <mergeCell ref="K17:K18"/>
    <mergeCell ref="L17:L18"/>
    <mergeCell ref="A19:A22"/>
    <mergeCell ref="B19:B20"/>
    <mergeCell ref="C19:C20"/>
    <mergeCell ref="D19:D20"/>
    <mergeCell ref="E19:E20"/>
    <mergeCell ref="F19:F20"/>
    <mergeCell ref="G19:G20"/>
    <mergeCell ref="H19:H20"/>
    <mergeCell ref="Q15:Q16"/>
    <mergeCell ref="R15:R16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K15:K16"/>
    <mergeCell ref="L15:L16"/>
    <mergeCell ref="G15:G16"/>
    <mergeCell ref="H15:H16"/>
    <mergeCell ref="I15:I16"/>
    <mergeCell ref="J15:J18"/>
    <mergeCell ref="E15:E16"/>
    <mergeCell ref="F15:F16"/>
    <mergeCell ref="B17:B18"/>
    <mergeCell ref="C17:C18"/>
    <mergeCell ref="D17:D18"/>
    <mergeCell ref="E17:E18"/>
    <mergeCell ref="A15:A18"/>
    <mergeCell ref="B15:B16"/>
    <mergeCell ref="C15:C16"/>
    <mergeCell ref="D15:D16"/>
    <mergeCell ref="Q13:Q14"/>
    <mergeCell ref="R13:R14"/>
    <mergeCell ref="F13:F14"/>
    <mergeCell ref="G13:G14"/>
    <mergeCell ref="M13:M14"/>
    <mergeCell ref="N13:N14"/>
    <mergeCell ref="B13:B14"/>
    <mergeCell ref="C13:C14"/>
    <mergeCell ref="D13:D14"/>
    <mergeCell ref="E13:E14"/>
    <mergeCell ref="O11:O12"/>
    <mergeCell ref="P11:P12"/>
    <mergeCell ref="K13:K14"/>
    <mergeCell ref="L13:L14"/>
    <mergeCell ref="O13:O14"/>
    <mergeCell ref="P13:P14"/>
    <mergeCell ref="Q11:Q12"/>
    <mergeCell ref="R11:R12"/>
    <mergeCell ref="H13:H14"/>
    <mergeCell ref="I13:I14"/>
    <mergeCell ref="M11:M12"/>
    <mergeCell ref="N11:N12"/>
    <mergeCell ref="I11:I12"/>
    <mergeCell ref="J11:J14"/>
    <mergeCell ref="K11:K12"/>
    <mergeCell ref="L11:L12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O7:O8"/>
    <mergeCell ref="P7:P8"/>
    <mergeCell ref="I7:I8"/>
    <mergeCell ref="J7:J10"/>
    <mergeCell ref="K7:K8"/>
    <mergeCell ref="L7:L8"/>
    <mergeCell ref="K9:K10"/>
    <mergeCell ref="L9:L10"/>
    <mergeCell ref="G7:G8"/>
    <mergeCell ref="H7:H8"/>
    <mergeCell ref="Q5:Q6"/>
    <mergeCell ref="R5:R6"/>
    <mergeCell ref="M5:M6"/>
    <mergeCell ref="N5:N6"/>
    <mergeCell ref="O5:O6"/>
    <mergeCell ref="P5:P6"/>
    <mergeCell ref="M7:M8"/>
    <mergeCell ref="N7:N8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A5:A6"/>
    <mergeCell ref="B5:B6"/>
    <mergeCell ref="C5:C6"/>
    <mergeCell ref="D5:D6"/>
    <mergeCell ref="I5:I6"/>
    <mergeCell ref="J5:J6"/>
    <mergeCell ref="E5:E6"/>
    <mergeCell ref="F5:F6"/>
    <mergeCell ref="G5:G6"/>
    <mergeCell ref="H5:H6"/>
    <mergeCell ref="B1:I1"/>
    <mergeCell ref="K1:R1"/>
    <mergeCell ref="B2:I2"/>
    <mergeCell ref="K2:R2"/>
    <mergeCell ref="K5:K6"/>
    <mergeCell ref="L5:L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7" t="str">
        <f>HYPERLINK('[1]реквизиты'!$A$2)</f>
        <v>Первенство России по САМБО среди юниоров 1995-1996г.р.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46"/>
      <c r="M1" s="46"/>
      <c r="N1" s="46"/>
      <c r="O1" s="46"/>
      <c r="P1" s="46"/>
    </row>
    <row r="2" spans="1:19" ht="12.75" customHeight="1">
      <c r="A2" s="334" t="str">
        <f>HYPERLINK('[1]реквизиты'!$A$3)</f>
        <v>16-20 февраля 2015г.           г.Рязань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  48  кг.</v>
      </c>
      <c r="G3" s="48"/>
      <c r="H3" s="48"/>
      <c r="I3" s="48"/>
      <c r="J3" s="48"/>
      <c r="K3" s="48"/>
      <c r="L3" s="48"/>
    </row>
    <row r="4" spans="1:3" ht="16.5" thickBot="1">
      <c r="A4" s="335" t="s">
        <v>0</v>
      </c>
      <c r="B4" s="335"/>
      <c r="C4" s="5"/>
    </row>
    <row r="5" spans="1:13" ht="12.75" customHeight="1" thickBot="1">
      <c r="A5" s="326">
        <v>1</v>
      </c>
      <c r="B5" s="331" t="str">
        <f>VLOOKUP(A5,'пр.взв.'!B5:C36,2,FALSE)</f>
        <v>МХИТАРЯН Арут Овикович</v>
      </c>
      <c r="C5" s="331" t="str">
        <f>VLOOKUP(A5,'пр.взв.'!B5:F36,3,FALSE)</f>
        <v>20.12.1997 кмс</v>
      </c>
      <c r="D5" s="331" t="str">
        <f>VLOOKUP(A5,'пр.взв.'!B5:E36,4,FALSE)</f>
        <v>УФО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4"/>
      <c r="B6" s="332"/>
      <c r="C6" s="332"/>
      <c r="D6" s="33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4">
        <v>9</v>
      </c>
      <c r="B7" s="329" t="str">
        <f>VLOOKUP(A7,'пр.взв.'!B7:C38,2,FALSE)</f>
        <v>МУРАШКИН Эдуард Александрович</v>
      </c>
      <c r="C7" s="329" t="str">
        <f>VLOOKUP(A7,'пр.взв.'!B5:F36,3,FALSE)</f>
        <v>26.08.1996, КМС</v>
      </c>
      <c r="D7" s="329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5"/>
      <c r="B8" s="330"/>
      <c r="C8" s="330"/>
      <c r="D8" s="33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6">
        <v>5</v>
      </c>
      <c r="B9" s="331" t="str">
        <f>VLOOKUP(A9,'пр.взв.'!B9:C40,2,FALSE)</f>
        <v>ФАЛИЛЕЕВ Даниил Дмитриевич</v>
      </c>
      <c r="C9" s="331" t="str">
        <f>VLOOKUP(A9,'пр.взв.'!B5:E36,3,FALSE)</f>
        <v>25.12.1996 кмс</v>
      </c>
      <c r="D9" s="331" t="str">
        <f>VLOOKUP(A9,'пр.взв.'!B5:E36,4,FALSE)</f>
        <v>СЗФО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4"/>
      <c r="B10" s="332"/>
      <c r="C10" s="332"/>
      <c r="D10" s="33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4">
        <v>13</v>
      </c>
      <c r="B11" s="329" t="str">
        <f>VLOOKUP(A11,'пр.взв.'!B5:C36,2,FALSE)</f>
        <v>КУЮКОВ Элбек Владимирович </v>
      </c>
      <c r="C11" s="329" t="str">
        <f>VLOOKUP(A11,'пр.взв.'!B5:E36,3,FALSE)</f>
        <v>13.05.1995, МС</v>
      </c>
      <c r="D11" s="329" t="str">
        <f>VLOOKUP(A11,'пр.взв.'!B5:E36,4,FALSE)</f>
        <v>СФО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5"/>
      <c r="B12" s="330"/>
      <c r="C12" s="330"/>
      <c r="D12" s="330"/>
      <c r="E12" s="17"/>
      <c r="F12" s="333"/>
      <c r="G12" s="333"/>
      <c r="H12" s="25"/>
      <c r="I12" s="19"/>
      <c r="J12" s="13"/>
      <c r="K12" s="13"/>
      <c r="L12" s="13"/>
    </row>
    <row r="13" spans="1:12" ht="12.75" customHeight="1" thickBot="1">
      <c r="A13" s="326">
        <v>3</v>
      </c>
      <c r="B13" s="331" t="str">
        <f>VLOOKUP(A13,'пр.взв.'!B5:C36,2,FALSE)</f>
        <v>КАШИН Андрей Дмитриевич</v>
      </c>
      <c r="C13" s="331" t="str">
        <f>VLOOKUP(A13,'пр.взв.'!B5:E36,3,FALSE)</f>
        <v>08.07.1995 1р</v>
      </c>
      <c r="D13" s="331" t="str">
        <f>VLOOKUP(A13,'пр.взв.'!B5:E36,4,FALSE)</f>
        <v>СЗФО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4"/>
      <c r="B14" s="332"/>
      <c r="C14" s="332"/>
      <c r="D14" s="33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4">
        <v>11</v>
      </c>
      <c r="B15" s="329" t="str">
        <f>VLOOKUP(A15,'пр.взв.'!B15:C45,2,FALSE)</f>
        <v>ШУГАР Алексей Вячеславович</v>
      </c>
      <c r="C15" s="329" t="str">
        <f>VLOOKUP(A15,'пр.взв.'!B5:E36,3,FALSE)</f>
        <v>27.10.1997 кмс</v>
      </c>
      <c r="D15" s="329" t="str">
        <f>VLOOKUP(A15,'пр.взв.'!B5:F36,4,FALSE)</f>
        <v>ЦФО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5"/>
      <c r="B16" s="330"/>
      <c r="C16" s="330"/>
      <c r="D16" s="33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6">
        <v>7</v>
      </c>
      <c r="B17" s="331" t="str">
        <f>VLOOKUP(A17,'пр.взв.'!B17:C47,2,FALSE)</f>
        <v>ДЖАБАРОВ Мурад Агабубаевич</v>
      </c>
      <c r="C17" s="331" t="str">
        <f>VLOOKUP(A17,'пр.взв.'!B5:E36,3,FALSE)</f>
        <v>08.02.1996 кмс</v>
      </c>
      <c r="D17" s="331" t="str">
        <f>VLOOKUP(A17,'пр.взв.'!B5:E36,4,FALSE)</f>
        <v>СКФО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4"/>
      <c r="B18" s="332"/>
      <c r="C18" s="332"/>
      <c r="D18" s="33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4">
        <v>15</v>
      </c>
      <c r="B19" s="329" t="str">
        <f>VLOOKUP(A19,'пр.взв.'!B19:C49,2,FALSE)</f>
        <v>КИРЖА Дмитрий Владимирович</v>
      </c>
      <c r="C19" s="329" t="str">
        <f>VLOOKUP(A19,'пр.взв.'!B5:E36,3,FALSE)</f>
        <v>07.04.1996, КМС</v>
      </c>
      <c r="D19" s="329" t="str">
        <f>VLOOKUP(A19,'пр.взв.'!B5:E36,4,FALSE)</f>
        <v>ПФО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5"/>
      <c r="B20" s="330"/>
      <c r="C20" s="330"/>
      <c r="D20" s="33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6">
        <v>2</v>
      </c>
      <c r="B22" s="331" t="str">
        <f>VLOOKUP(A22,'пр.взв.'!B7:E38,2,FALSE)</f>
        <v>ФЕДОРОВ Александр Прокопьевич</v>
      </c>
      <c r="C22" s="331" t="str">
        <f>VLOOKUP(A22,'пр.взв.'!B7:E38,3,FALSE)</f>
        <v>01.04.1997 кмс</v>
      </c>
      <c r="D22" s="331" t="str">
        <f>VLOOKUP(A22,'пр.взв.'!B7:E38,4,FALSE)</f>
        <v>ДВФО</v>
      </c>
      <c r="E22" s="12"/>
      <c r="F22" s="13"/>
      <c r="G22" s="13"/>
      <c r="H22" s="13"/>
      <c r="I22" s="13"/>
      <c r="J22" s="4"/>
      <c r="K22" s="16"/>
    </row>
    <row r="23" spans="1:11" ht="15.75">
      <c r="A23" s="324"/>
      <c r="B23" s="332"/>
      <c r="C23" s="332"/>
      <c r="D23" s="332"/>
      <c r="E23" s="19"/>
      <c r="F23" s="15"/>
      <c r="G23" s="15"/>
      <c r="H23" s="13"/>
      <c r="I23" s="13"/>
      <c r="J23" s="4"/>
      <c r="K23" s="33"/>
    </row>
    <row r="24" spans="1:11" ht="16.5" thickBot="1">
      <c r="A24" s="324">
        <v>10</v>
      </c>
      <c r="B24" s="329" t="str">
        <f>VLOOKUP(A24,'пр.взв.'!B7:E38,2,FALSE)</f>
        <v>ЗАКАЕВ Джамбек Салманович</v>
      </c>
      <c r="C24" s="329" t="str">
        <f>VLOOKUP(A24,'пр.взв.'!B7:E38,3,FALSE)</f>
        <v>25.11.1995   КМС</v>
      </c>
      <c r="D24" s="329" t="str">
        <f>VLOOKUP(A24,'пр.взв.'!B7:E38,4,FALSE)</f>
        <v>СКФО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5"/>
      <c r="B25" s="330"/>
      <c r="C25" s="330"/>
      <c r="D25" s="330"/>
      <c r="E25" s="17"/>
      <c r="F25" s="21"/>
      <c r="G25" s="19"/>
      <c r="H25" s="13"/>
      <c r="I25" s="13"/>
      <c r="J25" s="4"/>
      <c r="K25" s="33"/>
    </row>
    <row r="26" spans="1:11" ht="16.5" thickBot="1">
      <c r="A26" s="326">
        <v>6</v>
      </c>
      <c r="B26" s="331" t="str">
        <f>VLOOKUP(A26,'пр.взв.'!B7:E38,2,FALSE)</f>
        <v>САФИУЛЛИН Тимур Рашидович</v>
      </c>
      <c r="C26" s="331" t="str">
        <f>VLOOKUP(A26,'пр.взв.'!B7:E38,3,FALSE)</f>
        <v>20.11.1995, кмс</v>
      </c>
      <c r="D26" s="331" t="str">
        <f>VLOOKUP(A26,'пр.взв.'!B7:E38,4,FALSE)</f>
        <v>ПФО</v>
      </c>
      <c r="E26" s="12"/>
      <c r="F26" s="21"/>
      <c r="G26" s="16"/>
      <c r="H26" s="26"/>
      <c r="I26" s="13"/>
      <c r="J26" s="4"/>
      <c r="K26" s="33"/>
    </row>
    <row r="27" spans="1:11" ht="15.75">
      <c r="A27" s="324"/>
      <c r="B27" s="332"/>
      <c r="C27" s="332"/>
      <c r="D27" s="332"/>
      <c r="E27" s="19"/>
      <c r="F27" s="24"/>
      <c r="G27" s="15"/>
      <c r="H27" s="25"/>
      <c r="I27" s="13"/>
      <c r="J27" s="4"/>
      <c r="K27" s="33"/>
    </row>
    <row r="28" spans="1:11" ht="16.5" thickBot="1">
      <c r="A28" s="324">
        <v>14</v>
      </c>
      <c r="B28" s="329" t="str">
        <f>VLOOKUP(A28,'пр.взв.'!B7:E38,2,FALSE)</f>
        <v>МАРТЫНОВ Исса Абукадырович</v>
      </c>
      <c r="C28" s="329" t="str">
        <f>VLOOKUP(A28,'пр.взв.'!B7:E38,3,FALSE)</f>
        <v>28.05.1996 1р</v>
      </c>
      <c r="D28" s="329" t="str">
        <f>VLOOKUP(A28,'пр.взв.'!B7:E38,4,FALSE)</f>
        <v>СЗФО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5"/>
      <c r="B29" s="330"/>
      <c r="C29" s="330"/>
      <c r="D29" s="330"/>
      <c r="E29" s="17"/>
      <c r="F29" s="333"/>
      <c r="G29" s="333"/>
      <c r="H29" s="25"/>
      <c r="I29" s="19"/>
      <c r="J29" s="3"/>
      <c r="K29" s="32"/>
    </row>
    <row r="30" spans="1:9" ht="16.5" thickBot="1">
      <c r="A30" s="326">
        <v>4</v>
      </c>
      <c r="B30" s="331" t="str">
        <f>VLOOKUP(A30,'пр.взв.'!B7:E38,2,FALSE)</f>
        <v>СЫРОПЯТОВ Алексей Игоревич</v>
      </c>
      <c r="C30" s="331" t="str">
        <f>VLOOKUP(A30,'пр.взв.'!B7:E38,3,FALSE)</f>
        <v>04.06.1997 1р</v>
      </c>
      <c r="D30" s="331" t="str">
        <f>VLOOKUP(A30,'пр.взв.'!B7:E38,4,FALSE)</f>
        <v>УФО</v>
      </c>
      <c r="E30" s="12"/>
      <c r="F30" s="15"/>
      <c r="G30" s="15"/>
      <c r="H30" s="25"/>
      <c r="I30" s="16"/>
    </row>
    <row r="31" spans="1:9" ht="15.75">
      <c r="A31" s="324"/>
      <c r="B31" s="332"/>
      <c r="C31" s="332"/>
      <c r="D31" s="332"/>
      <c r="E31" s="19"/>
      <c r="F31" s="15"/>
      <c r="G31" s="15"/>
      <c r="H31" s="25"/>
      <c r="I31" s="13"/>
    </row>
    <row r="32" spans="1:9" ht="16.5" thickBot="1">
      <c r="A32" s="324">
        <v>12</v>
      </c>
      <c r="B32" s="329" t="str">
        <f>VLOOKUP(A32,'пр.взв.'!B7:E38,2,FALSE)</f>
        <v>АУРСУЛОВ Артем Егорович</v>
      </c>
      <c r="C32" s="329" t="str">
        <f>VLOOKUP(A32,'пр.взв.'!B7:E38,3,FALSE)</f>
        <v>30.05.1997 КМС</v>
      </c>
      <c r="D32" s="329" t="str">
        <f>VLOOKUP(A32,'пр.взв.'!B7:E38,4,FALSE)</f>
        <v>СФО</v>
      </c>
      <c r="E32" s="16"/>
      <c r="F32" s="20"/>
      <c r="G32" s="15"/>
      <c r="H32" s="25"/>
      <c r="I32" s="13"/>
    </row>
    <row r="33" spans="1:9" ht="16.5" thickBot="1">
      <c r="A33" s="325"/>
      <c r="B33" s="330"/>
      <c r="C33" s="330"/>
      <c r="D33" s="330"/>
      <c r="E33" s="17"/>
      <c r="F33" s="21"/>
      <c r="G33" s="19"/>
      <c r="H33" s="27"/>
      <c r="I33" s="13"/>
    </row>
    <row r="34" spans="1:9" ht="16.5" thickBot="1">
      <c r="A34" s="326">
        <v>8</v>
      </c>
      <c r="B34" s="331" t="str">
        <f>VLOOKUP(A34,'пр.взв.'!B7:E38,2,FALSE)</f>
        <v>ДРЕЛЬ Михаил Сергеевич</v>
      </c>
      <c r="C34" s="331" t="str">
        <f>VLOOKUP(A34,'пр.взв.'!B7:E38,3,FALSE)</f>
        <v>27.09.1996 кмс</v>
      </c>
      <c r="D34" s="331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24"/>
      <c r="B35" s="332"/>
      <c r="C35" s="332"/>
      <c r="D35" s="332"/>
      <c r="E35" s="19"/>
      <c r="F35" s="23"/>
      <c r="G35" s="17"/>
      <c r="H35" s="18"/>
      <c r="I35" s="18"/>
    </row>
    <row r="36" spans="1:9" ht="16.5" thickBot="1">
      <c r="A36" s="324">
        <v>16</v>
      </c>
      <c r="B36" s="329" t="str">
        <f>VLOOKUP(A36,'пр.взв.'!B7:E38,2,FALSE)</f>
        <v>ИШМУРАТОВ Камиль Ринатович</v>
      </c>
      <c r="C36" s="329" t="str">
        <f>VLOOKUP(A36,'пр.взв.'!B7:E38,3,FALSE)</f>
        <v>02.05.1996 КМС</v>
      </c>
      <c r="D36" s="329" t="str">
        <f>VLOOKUP(A36,'пр.взв.'!B7:E38,4,FALSE)</f>
        <v>ПФО</v>
      </c>
      <c r="E36" s="16"/>
      <c r="F36" s="17"/>
      <c r="G36" s="17"/>
      <c r="H36" s="18"/>
      <c r="I36" s="18"/>
    </row>
    <row r="37" spans="1:9" ht="16.5" thickBot="1">
      <c r="A37" s="325"/>
      <c r="B37" s="330"/>
      <c r="C37" s="330"/>
      <c r="D37" s="33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7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B9:B10"/>
    <mergeCell ref="D5:D6"/>
    <mergeCell ref="A7:A8"/>
    <mergeCell ref="B7:B8"/>
    <mergeCell ref="C7:C8"/>
    <mergeCell ref="D7:D8"/>
    <mergeCell ref="C9:C10"/>
    <mergeCell ref="D9:D10"/>
    <mergeCell ref="A9:A10"/>
    <mergeCell ref="A1:K1"/>
    <mergeCell ref="A2:K2"/>
    <mergeCell ref="A5:A6"/>
    <mergeCell ref="B5:B6"/>
    <mergeCell ref="C5:C6"/>
    <mergeCell ref="A4:B4"/>
    <mergeCell ref="A15:A16"/>
    <mergeCell ref="B15:B16"/>
    <mergeCell ref="C15:C16"/>
    <mergeCell ref="D15:D16"/>
    <mergeCell ref="B11:B12"/>
    <mergeCell ref="C11:C12"/>
    <mergeCell ref="D11:D12"/>
    <mergeCell ref="F12:G12"/>
    <mergeCell ref="A13:A14"/>
    <mergeCell ref="B13:B14"/>
    <mergeCell ref="C13:C14"/>
    <mergeCell ref="D13:D14"/>
    <mergeCell ref="A11:A12"/>
    <mergeCell ref="A17:A18"/>
    <mergeCell ref="B17:B18"/>
    <mergeCell ref="C17:C18"/>
    <mergeCell ref="D17:D18"/>
    <mergeCell ref="A19:A20"/>
    <mergeCell ref="B19:B20"/>
    <mergeCell ref="C19:C20"/>
    <mergeCell ref="A22:A23"/>
    <mergeCell ref="A24:A25"/>
    <mergeCell ref="A26:A27"/>
    <mergeCell ref="B22:B23"/>
    <mergeCell ref="B30:B31"/>
    <mergeCell ref="D19:D20"/>
    <mergeCell ref="C22:C23"/>
    <mergeCell ref="A28:A29"/>
    <mergeCell ref="D28:D29"/>
    <mergeCell ref="A30:A31"/>
    <mergeCell ref="B34:B35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C30:C31"/>
    <mergeCell ref="D30:D31"/>
    <mergeCell ref="A32:A33"/>
    <mergeCell ref="A34:A35"/>
    <mergeCell ref="A36:A37"/>
    <mergeCell ref="D39:D40"/>
    <mergeCell ref="D48:D49"/>
    <mergeCell ref="B36:B37"/>
    <mergeCell ref="C36:C37"/>
    <mergeCell ref="D36:D37"/>
    <mergeCell ref="C34:C35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5">
      <selection activeCell="H41" sqref="A1:H41"/>
    </sheetView>
  </sheetViews>
  <sheetFormatPr defaultColWidth="9.140625" defaultRowHeight="12.75"/>
  <sheetData>
    <row r="1" spans="1:8" ht="15.75" thickBot="1">
      <c r="A1" s="168" t="str">
        <f>HYPERLINK('[1]реквизиты'!$A$2)</f>
        <v>Первенство России по САМБО среди юниоров 1995-1996г.р.</v>
      </c>
      <c r="B1" s="169"/>
      <c r="C1" s="169"/>
      <c r="D1" s="169"/>
      <c r="E1" s="169"/>
      <c r="F1" s="169"/>
      <c r="G1" s="169"/>
      <c r="H1" s="170"/>
    </row>
    <row r="2" spans="1:8" ht="12.75">
      <c r="A2" s="346" t="str">
        <f>HYPERLINK('[1]реквизиты'!$A$3)</f>
        <v>16-20 февраля 2015г.           г.Рязань</v>
      </c>
      <c r="B2" s="346"/>
      <c r="C2" s="346"/>
      <c r="D2" s="346"/>
      <c r="E2" s="346"/>
      <c r="F2" s="346"/>
      <c r="G2" s="346"/>
      <c r="H2" s="346"/>
    </row>
    <row r="3" spans="1:8" ht="18.75" thickBot="1">
      <c r="A3" s="347" t="s">
        <v>31</v>
      </c>
      <c r="B3" s="347"/>
      <c r="C3" s="347"/>
      <c r="D3" s="347"/>
      <c r="E3" s="347"/>
      <c r="F3" s="347"/>
      <c r="G3" s="347"/>
      <c r="H3" s="347"/>
    </row>
    <row r="4" spans="2:8" ht="18.75" thickBot="1">
      <c r="B4" s="90"/>
      <c r="C4" s="91"/>
      <c r="D4" s="348" t="str">
        <f>HYPERLINK('пр.взв.'!D4)</f>
        <v>в.к.   48  кг.</v>
      </c>
      <c r="E4" s="349"/>
      <c r="F4" s="350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>
      <c r="A6" s="354" t="s">
        <v>32</v>
      </c>
      <c r="B6" s="339" t="str">
        <f>VLOOKUP(J6,'пр.взв.'!B7:G38,2,FALSE)</f>
        <v>КУЮКОВ Элбек Владимирович </v>
      </c>
      <c r="C6" s="339"/>
      <c r="D6" s="339"/>
      <c r="E6" s="339"/>
      <c r="F6" s="339"/>
      <c r="G6" s="339"/>
      <c r="H6" s="341" t="str">
        <f>VLOOKUP(J6,'пр.взв.'!B7:G38,3,FALSE)</f>
        <v>13.05.1995, МС</v>
      </c>
      <c r="I6" s="91"/>
      <c r="J6" s="85">
        <f>'пр.хода'!H8</f>
        <v>13</v>
      </c>
    </row>
    <row r="7" spans="1:10" ht="18">
      <c r="A7" s="355"/>
      <c r="B7" s="340"/>
      <c r="C7" s="340"/>
      <c r="D7" s="340"/>
      <c r="E7" s="340"/>
      <c r="F7" s="340"/>
      <c r="G7" s="340"/>
      <c r="H7" s="342"/>
      <c r="I7" s="91"/>
      <c r="J7" s="85"/>
    </row>
    <row r="8" spans="1:10" ht="18">
      <c r="A8" s="355"/>
      <c r="B8" s="343" t="str">
        <f>VLOOKUP(J6,'пр.взв.'!B7:G38,5,FALSE)</f>
        <v>Р.Алтай, Горно-Алтайск, Д</v>
      </c>
      <c r="C8" s="343"/>
      <c r="D8" s="343"/>
      <c r="E8" s="343"/>
      <c r="F8" s="343"/>
      <c r="G8" s="343"/>
      <c r="H8" s="342"/>
      <c r="I8" s="91"/>
      <c r="J8" s="85"/>
    </row>
    <row r="9" spans="1:10" ht="18.75" thickBot="1">
      <c r="A9" s="356"/>
      <c r="B9" s="344"/>
      <c r="C9" s="344"/>
      <c r="D9" s="344"/>
      <c r="E9" s="344"/>
      <c r="F9" s="344"/>
      <c r="G9" s="344"/>
      <c r="H9" s="345"/>
      <c r="I9" s="91"/>
      <c r="J9" s="85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85"/>
    </row>
    <row r="11" spans="1:10" ht="18" customHeight="1">
      <c r="A11" s="336" t="s">
        <v>33</v>
      </c>
      <c r="B11" s="339" t="str">
        <f>VLOOKUP(J11,'пр.взв.'!B2:G43,2,FALSE)</f>
        <v>ДРЕЛЬ Михаил Сергеевич</v>
      </c>
      <c r="C11" s="339"/>
      <c r="D11" s="339"/>
      <c r="E11" s="339"/>
      <c r="F11" s="339"/>
      <c r="G11" s="339"/>
      <c r="H11" s="341" t="str">
        <f>VLOOKUP(J11,'пр.взв.'!B2:G43,3,FALSE)</f>
        <v>27.09.1996 кмс</v>
      </c>
      <c r="I11" s="91"/>
      <c r="J11" s="85">
        <f>'пр.хода'!H20</f>
        <v>8</v>
      </c>
    </row>
    <row r="12" spans="1:10" ht="18" customHeight="1">
      <c r="A12" s="337"/>
      <c r="B12" s="340"/>
      <c r="C12" s="340"/>
      <c r="D12" s="340"/>
      <c r="E12" s="340"/>
      <c r="F12" s="340"/>
      <c r="G12" s="340"/>
      <c r="H12" s="342"/>
      <c r="I12" s="91"/>
      <c r="J12" s="85"/>
    </row>
    <row r="13" spans="1:10" ht="18">
      <c r="A13" s="337"/>
      <c r="B13" s="343" t="str">
        <f>VLOOKUP(J11,'пр.взв.'!B2:G43,5,FALSE)</f>
        <v>Ульяновская ФСОП "Россия"</v>
      </c>
      <c r="C13" s="343"/>
      <c r="D13" s="343"/>
      <c r="E13" s="343"/>
      <c r="F13" s="343"/>
      <c r="G13" s="343"/>
      <c r="H13" s="342"/>
      <c r="I13" s="91"/>
      <c r="J13" s="85"/>
    </row>
    <row r="14" spans="1:10" ht="18.75" thickBot="1">
      <c r="A14" s="338"/>
      <c r="B14" s="344"/>
      <c r="C14" s="344"/>
      <c r="D14" s="344"/>
      <c r="E14" s="344"/>
      <c r="F14" s="344"/>
      <c r="G14" s="344"/>
      <c r="H14" s="345"/>
      <c r="I14" s="91"/>
      <c r="J14" s="85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85"/>
    </row>
    <row r="16" spans="1:10" ht="18" customHeight="1">
      <c r="A16" s="351" t="s">
        <v>34</v>
      </c>
      <c r="B16" s="339" t="str">
        <f>VLOOKUP(J16,'пр.взв.'!B4:G47,2,FALSE)</f>
        <v>МУРАШКИН Эдуард Александрович</v>
      </c>
      <c r="C16" s="339"/>
      <c r="D16" s="339"/>
      <c r="E16" s="339"/>
      <c r="F16" s="339"/>
      <c r="G16" s="339"/>
      <c r="H16" s="341" t="str">
        <f>VLOOKUP(J16,'пр.взв.'!B4:G57,3,FALSE)</f>
        <v>26.08.1996, КМС</v>
      </c>
      <c r="I16" s="91"/>
      <c r="J16" s="85">
        <f>'пр.хода'!E32</f>
        <v>9</v>
      </c>
    </row>
    <row r="17" spans="1:10" ht="18" customHeight="1">
      <c r="A17" s="352"/>
      <c r="B17" s="340"/>
      <c r="C17" s="340"/>
      <c r="D17" s="340"/>
      <c r="E17" s="340"/>
      <c r="F17" s="340"/>
      <c r="G17" s="340"/>
      <c r="H17" s="342"/>
      <c r="I17" s="91"/>
      <c r="J17" s="85"/>
    </row>
    <row r="18" spans="1:10" ht="18">
      <c r="A18" s="352"/>
      <c r="B18" s="343" t="str">
        <f>VLOOKUP(J16,'пр.взв.'!B7:G48,5,FALSE)</f>
        <v>Р.Башкортостан, Стерлитамак, МСМП</v>
      </c>
      <c r="C18" s="343"/>
      <c r="D18" s="343"/>
      <c r="E18" s="343"/>
      <c r="F18" s="343"/>
      <c r="G18" s="343"/>
      <c r="H18" s="342"/>
      <c r="I18" s="91"/>
      <c r="J18" s="85"/>
    </row>
    <row r="19" spans="1:10" ht="18.75" thickBot="1">
      <c r="A19" s="353"/>
      <c r="B19" s="344"/>
      <c r="C19" s="344"/>
      <c r="D19" s="344"/>
      <c r="E19" s="344"/>
      <c r="F19" s="344"/>
      <c r="G19" s="344"/>
      <c r="H19" s="345"/>
      <c r="I19" s="91"/>
      <c r="J19" s="85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85"/>
    </row>
    <row r="21" spans="1:10" ht="18" customHeight="1">
      <c r="A21" s="351" t="s">
        <v>34</v>
      </c>
      <c r="B21" s="339" t="str">
        <f>VLOOKUP(J21,'пр.взв.'!B2:G53,2,FALSE)</f>
        <v>ИШМУРАТОВ Камиль Ринатович</v>
      </c>
      <c r="C21" s="339"/>
      <c r="D21" s="339"/>
      <c r="E21" s="339"/>
      <c r="F21" s="339"/>
      <c r="G21" s="339"/>
      <c r="H21" s="341" t="str">
        <f>VLOOKUP(J21,'пр.взв.'!B3:G92,3,FALSE)</f>
        <v>02.05.1996 КМС</v>
      </c>
      <c r="I21" s="91"/>
      <c r="J21" s="85">
        <f>'пр.хода'!Q32</f>
        <v>16</v>
      </c>
    </row>
    <row r="22" spans="1:10" ht="18" customHeight="1">
      <c r="A22" s="352"/>
      <c r="B22" s="340"/>
      <c r="C22" s="340"/>
      <c r="D22" s="340"/>
      <c r="E22" s="340"/>
      <c r="F22" s="340"/>
      <c r="G22" s="340"/>
      <c r="H22" s="342"/>
      <c r="I22" s="91"/>
      <c r="J22" s="85"/>
    </row>
    <row r="23" spans="1:9" ht="18">
      <c r="A23" s="352"/>
      <c r="B23" s="343" t="str">
        <f>VLOOKUP(J21,'пр.взв.'!B6:G53,5,FALSE)</f>
        <v>Р.Башкортостан Уфа Д</v>
      </c>
      <c r="C23" s="343"/>
      <c r="D23" s="343"/>
      <c r="E23" s="343"/>
      <c r="F23" s="343"/>
      <c r="G23" s="343"/>
      <c r="H23" s="342"/>
      <c r="I23" s="91"/>
    </row>
    <row r="24" spans="1:9" ht="18.75" thickBot="1">
      <c r="A24" s="353"/>
      <c r="B24" s="344"/>
      <c r="C24" s="344"/>
      <c r="D24" s="344"/>
      <c r="E24" s="344"/>
      <c r="F24" s="344"/>
      <c r="G24" s="344"/>
      <c r="H24" s="345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52</v>
      </c>
      <c r="B26" s="91"/>
      <c r="C26" s="91"/>
      <c r="D26" s="91"/>
      <c r="E26" s="91"/>
      <c r="F26" s="91"/>
      <c r="G26" s="91"/>
      <c r="H26" s="91"/>
    </row>
    <row r="27" ht="13.5" thickBot="1"/>
    <row r="28" spans="1:10" ht="12.75">
      <c r="A28" s="357" t="str">
        <f>VLOOKUP(J28,'пр.взв.'!B7:H38,7,FALSE)</f>
        <v>Тайпинов ВЛ</v>
      </c>
      <c r="B28" s="358"/>
      <c r="C28" s="358"/>
      <c r="D28" s="358"/>
      <c r="E28" s="358"/>
      <c r="F28" s="358"/>
      <c r="G28" s="358"/>
      <c r="H28" s="341"/>
      <c r="J28">
        <f>'пр.хода'!H8</f>
        <v>13</v>
      </c>
    </row>
    <row r="29" spans="1:8" ht="13.5" thickBot="1">
      <c r="A29" s="359"/>
      <c r="B29" s="344"/>
      <c r="C29" s="344"/>
      <c r="D29" s="344"/>
      <c r="E29" s="344"/>
      <c r="F29" s="344"/>
      <c r="G29" s="344"/>
      <c r="H29" s="345"/>
    </row>
    <row r="36" spans="1:8" ht="18">
      <c r="A36" s="91" t="s">
        <v>35</v>
      </c>
      <c r="B36" s="91"/>
      <c r="C36" s="91"/>
      <c r="D36" s="91"/>
      <c r="E36" s="91"/>
      <c r="F36" s="91"/>
      <c r="G36" s="91"/>
      <c r="H36" s="91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3"/>
      <c r="B40" s="93"/>
      <c r="C40" s="93"/>
      <c r="D40" s="93"/>
      <c r="E40" s="93"/>
      <c r="F40" s="93"/>
      <c r="G40" s="93"/>
      <c r="H40" s="93"/>
    </row>
    <row r="41" spans="1:8" ht="18">
      <c r="A41" s="92"/>
      <c r="B41" s="92"/>
      <c r="C41" s="92"/>
      <c r="D41" s="92"/>
      <c r="E41" s="92"/>
      <c r="F41" s="92"/>
      <c r="G41" s="92"/>
      <c r="H41" s="92"/>
    </row>
    <row r="42" spans="1:8" ht="18">
      <c r="A42" s="94"/>
      <c r="B42" s="94"/>
      <c r="C42" s="94"/>
      <c r="D42" s="94"/>
      <c r="E42" s="94"/>
      <c r="F42" s="94"/>
      <c r="G42" s="94"/>
      <c r="H42" s="94"/>
    </row>
    <row r="43" spans="1:8" ht="18">
      <c r="A43" s="92"/>
      <c r="B43" s="92"/>
      <c r="C43" s="92"/>
      <c r="D43" s="92"/>
      <c r="E43" s="92"/>
      <c r="F43" s="92"/>
      <c r="G43" s="92"/>
      <c r="H43" s="92"/>
    </row>
    <row r="44" spans="1:8" ht="18">
      <c r="A44" s="94"/>
      <c r="B44" s="94"/>
      <c r="C44" s="94"/>
      <c r="D44" s="94"/>
      <c r="E44" s="94"/>
      <c r="F44" s="94"/>
      <c r="G44" s="94"/>
      <c r="H44" s="94"/>
    </row>
  </sheetData>
  <sheetProtection/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B8:H9"/>
    <mergeCell ref="A16:A19"/>
    <mergeCell ref="A6:A9"/>
    <mergeCell ref="B6:G7"/>
    <mergeCell ref="H6:H7"/>
    <mergeCell ref="B16:G17"/>
    <mergeCell ref="A11:A14"/>
    <mergeCell ref="B11:G12"/>
    <mergeCell ref="H16:H17"/>
    <mergeCell ref="B18:H19"/>
    <mergeCell ref="H11:H12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27">
      <selection activeCell="H21" sqref="H2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1" ht="27.75" customHeight="1" thickBo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3:18" ht="33" customHeight="1" thickBot="1">
      <c r="C3" s="376" t="str">
        <f>HYPERLINK('[1]реквизиты'!$A$2)</f>
        <v>Первенство России по САМБО среди юниоров 1995-1996г.р.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8"/>
    </row>
    <row r="4" spans="1:19" ht="15.75" customHeight="1" thickBot="1">
      <c r="A4" s="9"/>
      <c r="B4" s="9"/>
      <c r="C4" s="334" t="str">
        <f>HYPERLINK('[1]реквизиты'!$A$3)</f>
        <v>16-20 февраля 2015г.           г.Рязань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9"/>
    </row>
    <row r="5" spans="9:15" ht="20.25" customHeight="1" thickBot="1">
      <c r="I5" s="70"/>
      <c r="J5" s="372" t="str">
        <f>HYPERLINK('пр.взв.'!D4)</f>
        <v>в.к.   48  кг.</v>
      </c>
      <c r="K5" s="373"/>
      <c r="L5" s="374"/>
      <c r="M5" s="375" t="s">
        <v>121</v>
      </c>
      <c r="N5" s="373"/>
      <c r="O5" s="374"/>
    </row>
    <row r="6" spans="1:21" ht="18" customHeight="1" thickBot="1">
      <c r="A6" s="335" t="s">
        <v>0</v>
      </c>
      <c r="B6" s="335"/>
      <c r="C6" s="5"/>
      <c r="R6" s="42"/>
      <c r="S6" s="42"/>
      <c r="U6" s="42" t="s">
        <v>1</v>
      </c>
    </row>
    <row r="7" spans="1:29" ht="12.75" customHeight="1" thickBot="1">
      <c r="A7" s="326">
        <v>1</v>
      </c>
      <c r="B7" s="331" t="str">
        <f>VLOOKUP(A7,'пр.взв.'!B7:C38,2,FALSE)</f>
        <v>МХИТАРЯН Арут Овикович</v>
      </c>
      <c r="C7" s="331" t="str">
        <f>VLOOKUP(A7,'пр.взв.'!B7:F38,3,FALSE)</f>
        <v>20.12.1997 кмс</v>
      </c>
      <c r="D7" s="331" t="str">
        <f>VLOOKUP(A7,'пр.взв.'!B7:E38,4,FALSE)</f>
        <v>УФО</v>
      </c>
      <c r="E7" s="105"/>
      <c r="F7" s="95"/>
      <c r="G7" s="95"/>
      <c r="H7" s="95"/>
      <c r="I7" s="65" t="s">
        <v>29</v>
      </c>
      <c r="J7" s="95"/>
      <c r="K7" s="95"/>
      <c r="L7" s="95"/>
      <c r="M7" s="106"/>
      <c r="N7" s="106"/>
      <c r="O7" s="106"/>
      <c r="P7" s="106"/>
      <c r="Q7" s="69"/>
      <c r="R7" s="331" t="str">
        <f>VLOOKUP(U7,'пр.взв.'!B7:E38,2,FALSE)</f>
        <v>ФЕДОРОВ Александр Прокопьевич</v>
      </c>
      <c r="S7" s="331" t="str">
        <f>VLOOKUP(U7,'пр.взв.'!B7:E38,3,FALSE)</f>
        <v>01.04.1997 кмс</v>
      </c>
      <c r="T7" s="331" t="str">
        <f>VLOOKUP(U7,'пр.взв.'!B7:E38,4,FALSE)</f>
        <v>ДВФО</v>
      </c>
      <c r="U7" s="361">
        <v>2</v>
      </c>
      <c r="Y7" s="4"/>
      <c r="Z7" s="4"/>
      <c r="AA7" s="4"/>
      <c r="AB7" s="4"/>
      <c r="AC7" s="4"/>
    </row>
    <row r="8" spans="1:29" ht="12.75" customHeight="1">
      <c r="A8" s="324"/>
      <c r="B8" s="332"/>
      <c r="C8" s="332"/>
      <c r="D8" s="332"/>
      <c r="E8" s="126">
        <v>9</v>
      </c>
      <c r="F8" s="107"/>
      <c r="G8" s="107"/>
      <c r="H8" s="64">
        <v>13</v>
      </c>
      <c r="I8" s="366" t="str">
        <f>VLOOKUP(H8,'пр.взв.'!B7:E38,2,FALSE)</f>
        <v>КУЮКОВ Элбек Владимирович </v>
      </c>
      <c r="J8" s="367"/>
      <c r="K8" s="367"/>
      <c r="L8" s="367"/>
      <c r="M8" s="368"/>
      <c r="N8" s="106"/>
      <c r="O8" s="106"/>
      <c r="P8" s="106"/>
      <c r="Q8" s="126">
        <v>10</v>
      </c>
      <c r="R8" s="332"/>
      <c r="S8" s="332"/>
      <c r="T8" s="332"/>
      <c r="U8" s="362"/>
      <c r="Y8" s="4"/>
      <c r="Z8" s="4"/>
      <c r="AA8" s="4"/>
      <c r="AB8" s="4"/>
      <c r="AC8" s="4"/>
    </row>
    <row r="9" spans="1:29" ht="12.75" customHeight="1" thickBot="1">
      <c r="A9" s="324">
        <v>9</v>
      </c>
      <c r="B9" s="329" t="str">
        <f>VLOOKUP(A9,'пр.взв.'!B9:C40,2,FALSE)</f>
        <v>МУРАШКИН Эдуард Александрович</v>
      </c>
      <c r="C9" s="329" t="str">
        <f>VLOOKUP(A9,'пр.взв.'!B7:F38,3,FALSE)</f>
        <v>26.08.1996, КМС</v>
      </c>
      <c r="D9" s="329" t="str">
        <f>VLOOKUP(A9,'пр.взв.'!B7:G38,4,FALSE)</f>
        <v>ПФО</v>
      </c>
      <c r="E9" s="128" t="s">
        <v>123</v>
      </c>
      <c r="F9" s="108"/>
      <c r="G9" s="107"/>
      <c r="H9" s="95"/>
      <c r="I9" s="369"/>
      <c r="J9" s="370"/>
      <c r="K9" s="370"/>
      <c r="L9" s="370"/>
      <c r="M9" s="371"/>
      <c r="N9" s="106"/>
      <c r="O9" s="106"/>
      <c r="P9" s="109"/>
      <c r="Q9" s="128" t="s">
        <v>124</v>
      </c>
      <c r="R9" s="329" t="str">
        <f>VLOOKUP(U9,'пр.взв.'!B9:E40,2,FALSE)</f>
        <v>ЗАКАЕВ Джамбек Салманович</v>
      </c>
      <c r="S9" s="329" t="str">
        <f>VLOOKUP(U9,'пр.взв.'!B9:E40,3,FALSE)</f>
        <v>25.11.1995   КМС</v>
      </c>
      <c r="T9" s="329" t="str">
        <f>VLOOKUP(U9,'пр.взв.'!B9:E40,4,FALSE)</f>
        <v>СКФО</v>
      </c>
      <c r="U9" s="362">
        <v>10</v>
      </c>
      <c r="Y9" s="4"/>
      <c r="Z9" s="4"/>
      <c r="AA9" s="4"/>
      <c r="AB9" s="4"/>
      <c r="AC9" s="4"/>
    </row>
    <row r="10" spans="1:29" ht="12.75" customHeight="1" thickBot="1">
      <c r="A10" s="325"/>
      <c r="B10" s="330"/>
      <c r="C10" s="330"/>
      <c r="D10" s="330"/>
      <c r="E10" s="110"/>
      <c r="F10" s="111"/>
      <c r="G10" s="126">
        <v>13</v>
      </c>
      <c r="H10" s="95"/>
      <c r="I10" s="69"/>
      <c r="J10" s="69"/>
      <c r="K10" s="69"/>
      <c r="L10" s="69"/>
      <c r="M10" s="106"/>
      <c r="N10" s="106"/>
      <c r="O10" s="126">
        <v>10</v>
      </c>
      <c r="P10" s="112"/>
      <c r="Q10" s="69"/>
      <c r="R10" s="330"/>
      <c r="S10" s="330"/>
      <c r="T10" s="330"/>
      <c r="U10" s="363"/>
      <c r="Y10" s="4"/>
      <c r="Z10" s="4"/>
      <c r="AA10" s="4"/>
      <c r="AB10" s="4"/>
      <c r="AC10" s="4"/>
    </row>
    <row r="11" spans="1:29" ht="12.75" customHeight="1" thickBot="1">
      <c r="A11" s="326">
        <v>5</v>
      </c>
      <c r="B11" s="331" t="str">
        <f>VLOOKUP(A11,'пр.взв.'!B11:C42,2,FALSE)</f>
        <v>ФАЛИЛЕЕВ Даниил Дмитриевич</v>
      </c>
      <c r="C11" s="331" t="str">
        <f>VLOOKUP(A11,'пр.взв.'!B7:E38,3,FALSE)</f>
        <v>25.12.1996 кмс</v>
      </c>
      <c r="D11" s="331" t="str">
        <f>VLOOKUP(A11,'пр.взв.'!B7:E38,4,FALSE)</f>
        <v>СЗФО</v>
      </c>
      <c r="E11" s="105"/>
      <c r="F11" s="111"/>
      <c r="G11" s="128" t="s">
        <v>123</v>
      </c>
      <c r="H11" s="113"/>
      <c r="I11" s="95"/>
      <c r="J11" s="69"/>
      <c r="K11" s="69"/>
      <c r="L11" s="69"/>
      <c r="M11" s="106"/>
      <c r="N11" s="109"/>
      <c r="O11" s="128" t="s">
        <v>124</v>
      </c>
      <c r="P11" s="112"/>
      <c r="Q11" s="69"/>
      <c r="R11" s="331" t="str">
        <f>VLOOKUP(U11,'пр.взв.'!B11:E42,2,FALSE)</f>
        <v>САФИУЛЛИН Тимур Рашидович</v>
      </c>
      <c r="S11" s="331" t="str">
        <f>VLOOKUP(U11,'пр.взв.'!B11:E42,3,FALSE)</f>
        <v>20.11.1995, кмс</v>
      </c>
      <c r="T11" s="331" t="str">
        <f>VLOOKUP(U11,'пр.взв.'!B11:E42,4,FALSE)</f>
        <v>ПФО</v>
      </c>
      <c r="U11" s="364">
        <v>6</v>
      </c>
      <c r="Y11" s="4"/>
      <c r="Z11" s="4"/>
      <c r="AA11" s="4"/>
      <c r="AB11" s="4"/>
      <c r="AC11" s="4"/>
    </row>
    <row r="12" spans="1:29" ht="12.75" customHeight="1">
      <c r="A12" s="324"/>
      <c r="B12" s="332"/>
      <c r="C12" s="332"/>
      <c r="D12" s="332"/>
      <c r="E12" s="126">
        <v>13</v>
      </c>
      <c r="F12" s="114"/>
      <c r="G12" s="107"/>
      <c r="H12" s="115"/>
      <c r="I12" s="95"/>
      <c r="J12" s="403" t="s">
        <v>21</v>
      </c>
      <c r="K12" s="403"/>
      <c r="L12" s="403"/>
      <c r="M12" s="106"/>
      <c r="N12" s="112"/>
      <c r="O12" s="106"/>
      <c r="P12" s="116"/>
      <c r="Q12" s="126">
        <v>14</v>
      </c>
      <c r="R12" s="332"/>
      <c r="S12" s="332"/>
      <c r="T12" s="332"/>
      <c r="U12" s="362"/>
      <c r="Y12" s="4"/>
      <c r="Z12" s="4"/>
      <c r="AA12" s="4"/>
      <c r="AB12" s="4"/>
      <c r="AC12" s="4"/>
    </row>
    <row r="13" spans="1:29" ht="12.75" customHeight="1" thickBot="1">
      <c r="A13" s="324">
        <v>13</v>
      </c>
      <c r="B13" s="329" t="str">
        <f>VLOOKUP(A13,'пр.взв.'!B7:C38,2,FALSE)</f>
        <v>КУЮКОВ Элбек Владимирович </v>
      </c>
      <c r="C13" s="329" t="str">
        <f>VLOOKUP(A13,'пр.взв.'!B7:E38,3,FALSE)</f>
        <v>13.05.1995, МС</v>
      </c>
      <c r="D13" s="329" t="str">
        <f>VLOOKUP(A13,'пр.взв.'!B7:E38,4,FALSE)</f>
        <v>СФО</v>
      </c>
      <c r="E13" s="128" t="s">
        <v>124</v>
      </c>
      <c r="F13" s="107"/>
      <c r="G13" s="107"/>
      <c r="H13" s="115"/>
      <c r="I13" s="117"/>
      <c r="J13" s="118"/>
      <c r="K13" s="118"/>
      <c r="L13" s="95"/>
      <c r="M13" s="106"/>
      <c r="N13" s="112"/>
      <c r="O13" s="106"/>
      <c r="P13" s="106"/>
      <c r="Q13" s="128" t="s">
        <v>123</v>
      </c>
      <c r="R13" s="329" t="str">
        <f>VLOOKUP(U13,'пр.взв.'!B13:E44,2,FALSE)</f>
        <v>МАРТЫНОВ Исса Абукадырович</v>
      </c>
      <c r="S13" s="329" t="str">
        <f>VLOOKUP(U13,'пр.взв.'!B13:E44,3,FALSE)</f>
        <v>28.05.1996 1р</v>
      </c>
      <c r="T13" s="329" t="str">
        <f>VLOOKUP(U13,'пр.взв.'!B13:E44,4,FALSE)</f>
        <v>СЗФО</v>
      </c>
      <c r="U13" s="362">
        <v>14</v>
      </c>
      <c r="Y13" s="4"/>
      <c r="Z13" s="4"/>
      <c r="AA13" s="4"/>
      <c r="AB13" s="4"/>
      <c r="AC13" s="4"/>
    </row>
    <row r="14" spans="1:29" ht="12.75" customHeight="1" thickBot="1">
      <c r="A14" s="325"/>
      <c r="B14" s="330"/>
      <c r="C14" s="330"/>
      <c r="D14" s="330"/>
      <c r="E14" s="110"/>
      <c r="F14" s="360"/>
      <c r="G14" s="360"/>
      <c r="H14" s="115"/>
      <c r="I14" s="126">
        <v>13</v>
      </c>
      <c r="J14" s="95"/>
      <c r="K14" s="95"/>
      <c r="L14" s="95"/>
      <c r="M14" s="126">
        <v>8</v>
      </c>
      <c r="N14" s="117"/>
      <c r="O14" s="106"/>
      <c r="P14" s="106"/>
      <c r="Q14" s="69"/>
      <c r="R14" s="330"/>
      <c r="S14" s="330"/>
      <c r="T14" s="330"/>
      <c r="U14" s="365"/>
      <c r="Y14" s="4"/>
      <c r="Z14" s="4"/>
      <c r="AA14" s="4"/>
      <c r="AB14" s="4"/>
      <c r="AC14" s="4"/>
    </row>
    <row r="15" spans="1:29" ht="12.75" customHeight="1" thickBot="1">
      <c r="A15" s="326">
        <v>3</v>
      </c>
      <c r="B15" s="331" t="str">
        <f>VLOOKUP(A15,'пр.взв.'!B7:C38,2,FALSE)</f>
        <v>КАШИН Андрей Дмитриевич</v>
      </c>
      <c r="C15" s="331" t="str">
        <f>VLOOKUP(A15,'пр.взв.'!B7:E38,3,FALSE)</f>
        <v>08.07.1995 1р</v>
      </c>
      <c r="D15" s="331" t="str">
        <f>VLOOKUP(A15,'пр.взв.'!B7:E38,4,FALSE)</f>
        <v>СЗФО</v>
      </c>
      <c r="E15" s="105"/>
      <c r="F15" s="107"/>
      <c r="G15" s="107"/>
      <c r="H15" s="115"/>
      <c r="I15" s="128" t="s">
        <v>123</v>
      </c>
      <c r="J15" s="95"/>
      <c r="K15" s="95"/>
      <c r="L15" s="95"/>
      <c r="M15" s="128" t="s">
        <v>124</v>
      </c>
      <c r="N15" s="112"/>
      <c r="O15" s="106"/>
      <c r="P15" s="106"/>
      <c r="Q15" s="69"/>
      <c r="R15" s="331" t="str">
        <f>VLOOKUP(U15,'пр.взв.'!B7:C38,2,FALSE)</f>
        <v>СЫРОПЯТОВ Алексей Игоревич</v>
      </c>
      <c r="S15" s="331" t="str">
        <f>VLOOKUP(U15,'пр.взв.'!B7:E38,3,FALSE)</f>
        <v>04.06.1997 1р</v>
      </c>
      <c r="T15" s="331" t="str">
        <f>VLOOKUP(U15,'пр.взв.'!B7:E38,4,FALSE)</f>
        <v>УФО</v>
      </c>
      <c r="U15" s="361">
        <v>4</v>
      </c>
      <c r="Y15" s="4"/>
      <c r="Z15" s="4"/>
      <c r="AA15" s="4"/>
      <c r="AB15" s="4"/>
      <c r="AC15" s="4"/>
    </row>
    <row r="16" spans="1:29" ht="12.75" customHeight="1">
      <c r="A16" s="324"/>
      <c r="B16" s="332"/>
      <c r="C16" s="332"/>
      <c r="D16" s="332"/>
      <c r="E16" s="126">
        <v>11</v>
      </c>
      <c r="F16" s="107"/>
      <c r="G16" s="107"/>
      <c r="H16" s="115"/>
      <c r="I16" s="95"/>
      <c r="J16" s="95"/>
      <c r="K16" s="95"/>
      <c r="L16" s="95"/>
      <c r="M16" s="106"/>
      <c r="N16" s="112"/>
      <c r="O16" s="106"/>
      <c r="P16" s="106"/>
      <c r="Q16" s="126">
        <v>4</v>
      </c>
      <c r="R16" s="332"/>
      <c r="S16" s="332"/>
      <c r="T16" s="332"/>
      <c r="U16" s="362"/>
      <c r="Y16" s="4"/>
      <c r="Z16" s="4"/>
      <c r="AA16" s="4"/>
      <c r="AB16" s="4"/>
      <c r="AC16" s="4"/>
    </row>
    <row r="17" spans="1:29" ht="12.75" customHeight="1" thickBot="1">
      <c r="A17" s="324">
        <v>11</v>
      </c>
      <c r="B17" s="329" t="str">
        <f>VLOOKUP(A17,'пр.взв.'!B17:C47,2,FALSE)</f>
        <v>ШУГАР Алексей Вячеславович</v>
      </c>
      <c r="C17" s="329" t="str">
        <f>VLOOKUP(A17,'пр.взв.'!B7:E38,3,FALSE)</f>
        <v>27.10.1997 кмс</v>
      </c>
      <c r="D17" s="329" t="str">
        <f>VLOOKUP(A17,'пр.взв.'!B7:F38,4,FALSE)</f>
        <v>ЦФО</v>
      </c>
      <c r="E17" s="128" t="s">
        <v>124</v>
      </c>
      <c r="F17" s="108"/>
      <c r="G17" s="107"/>
      <c r="H17" s="115"/>
      <c r="I17" s="95"/>
      <c r="J17" s="95"/>
      <c r="K17" s="95"/>
      <c r="L17" s="95"/>
      <c r="M17" s="106"/>
      <c r="N17" s="112"/>
      <c r="O17" s="106"/>
      <c r="P17" s="109"/>
      <c r="Q17" s="128" t="s">
        <v>123</v>
      </c>
      <c r="R17" s="329" t="str">
        <f>VLOOKUP(U17,'пр.взв.'!B17:E47,2,FALSE)</f>
        <v>АУРСУЛОВ Артем Егорович</v>
      </c>
      <c r="S17" s="329" t="str">
        <f>VLOOKUP(U17,'пр.взв.'!B17:E47,3,FALSE)</f>
        <v>30.05.1997 КМС</v>
      </c>
      <c r="T17" s="329" t="str">
        <f>VLOOKUP(U17,'пр.взв.'!B17:E47,4,FALSE)</f>
        <v>СФО</v>
      </c>
      <c r="U17" s="362">
        <v>12</v>
      </c>
      <c r="Y17" s="4"/>
      <c r="Z17" s="4"/>
      <c r="AA17" s="4"/>
      <c r="AB17" s="4"/>
      <c r="AC17" s="4"/>
    </row>
    <row r="18" spans="1:21" ht="12.75" customHeight="1" thickBot="1">
      <c r="A18" s="325"/>
      <c r="B18" s="330"/>
      <c r="C18" s="330"/>
      <c r="D18" s="330"/>
      <c r="E18" s="110"/>
      <c r="F18" s="111"/>
      <c r="G18" s="126">
        <v>15</v>
      </c>
      <c r="H18" s="119"/>
      <c r="I18" s="65" t="s">
        <v>30</v>
      </c>
      <c r="J18" s="95"/>
      <c r="K18" s="95"/>
      <c r="L18" s="95"/>
      <c r="M18" s="106"/>
      <c r="N18" s="116"/>
      <c r="O18" s="126">
        <v>8</v>
      </c>
      <c r="P18" s="112"/>
      <c r="Q18" s="69"/>
      <c r="R18" s="330"/>
      <c r="S18" s="330"/>
      <c r="T18" s="330"/>
      <c r="U18" s="363"/>
    </row>
    <row r="19" spans="1:21" ht="12.75" customHeight="1" thickBot="1">
      <c r="A19" s="326">
        <v>7</v>
      </c>
      <c r="B19" s="331" t="str">
        <f>VLOOKUP(A19,'пр.взв.'!B19:C49,2,FALSE)</f>
        <v>ДЖАБАРОВ Мурад Агабубаевич</v>
      </c>
      <c r="C19" s="331" t="str">
        <f>VLOOKUP(A19,'пр.взв.'!B7:E38,3,FALSE)</f>
        <v>08.02.1996 кмс</v>
      </c>
      <c r="D19" s="331" t="str">
        <f>VLOOKUP(A19,'пр.взв.'!B7:E38,4,FALSE)</f>
        <v>СКФО</v>
      </c>
      <c r="E19" s="105"/>
      <c r="F19" s="120"/>
      <c r="G19" s="128" t="s">
        <v>125</v>
      </c>
      <c r="H19" s="64"/>
      <c r="I19" s="69"/>
      <c r="J19" s="69"/>
      <c r="K19" s="69"/>
      <c r="L19" s="69"/>
      <c r="M19" s="69"/>
      <c r="N19" s="106"/>
      <c r="O19" s="127" t="s">
        <v>123</v>
      </c>
      <c r="P19" s="112"/>
      <c r="Q19" s="69"/>
      <c r="R19" s="331" t="str">
        <f>VLOOKUP(U19,'пр.взв.'!B19:E49,2,FALSE)</f>
        <v>ДРЕЛЬ Михаил Сергеевич</v>
      </c>
      <c r="S19" s="331" t="str">
        <f>VLOOKUP(U19,'пр.взв.'!B19:E49,3,FALSE)</f>
        <v>27.09.1996 кмс</v>
      </c>
      <c r="T19" s="331" t="str">
        <f>VLOOKUP(U19,'пр.взв.'!B19:E49,4,FALSE)</f>
        <v>ПФО</v>
      </c>
      <c r="U19" s="364">
        <v>8</v>
      </c>
    </row>
    <row r="20" spans="1:21" ht="12.75" customHeight="1">
      <c r="A20" s="324"/>
      <c r="B20" s="332"/>
      <c r="C20" s="332"/>
      <c r="D20" s="332"/>
      <c r="E20" s="126">
        <v>15</v>
      </c>
      <c r="F20" s="121"/>
      <c r="G20" s="110"/>
      <c r="H20" s="64">
        <v>8</v>
      </c>
      <c r="I20" s="411" t="str">
        <f>VLOOKUP(H20,'пр.взв.'!B7:H38,2,FALSE)</f>
        <v>ДРЕЛЬ Михаил Сергеевич</v>
      </c>
      <c r="J20" s="412"/>
      <c r="K20" s="412"/>
      <c r="L20" s="412"/>
      <c r="M20" s="413"/>
      <c r="N20" s="106"/>
      <c r="O20" s="106"/>
      <c r="P20" s="122"/>
      <c r="Q20" s="126">
        <v>8</v>
      </c>
      <c r="R20" s="332"/>
      <c r="S20" s="332"/>
      <c r="T20" s="332"/>
      <c r="U20" s="362"/>
    </row>
    <row r="21" spans="1:21" ht="12.75" customHeight="1" thickBot="1">
      <c r="A21" s="324">
        <v>15</v>
      </c>
      <c r="B21" s="329" t="str">
        <f>VLOOKUP(A21,'пр.взв.'!B21:C51,2,FALSE)</f>
        <v>КИРЖА Дмитрий Владимирович</v>
      </c>
      <c r="C21" s="329" t="str">
        <f>VLOOKUP(A21,'пр.взв.'!B7:E38,3,FALSE)</f>
        <v>07.04.1996, КМС</v>
      </c>
      <c r="D21" s="329" t="str">
        <f>VLOOKUP(A21,'пр.взв.'!B7:E38,4,FALSE)</f>
        <v>ПФО</v>
      </c>
      <c r="E21" s="128" t="s">
        <v>125</v>
      </c>
      <c r="F21" s="110"/>
      <c r="G21" s="110"/>
      <c r="H21" s="81"/>
      <c r="I21" s="414"/>
      <c r="J21" s="415"/>
      <c r="K21" s="415"/>
      <c r="L21" s="415"/>
      <c r="M21" s="416"/>
      <c r="N21" s="106"/>
      <c r="O21" s="106"/>
      <c r="P21" s="106"/>
      <c r="Q21" s="128" t="s">
        <v>126</v>
      </c>
      <c r="R21" s="329" t="str">
        <f>VLOOKUP(U21,'пр.взв.'!B21:E51,2,FALSE)</f>
        <v>ИШМУРАТОВ Камиль Ринатович</v>
      </c>
      <c r="S21" s="329" t="str">
        <f>VLOOKUP(U21,'пр.взв.'!B21:E51,3,FALSE)</f>
        <v>02.05.1996 КМС</v>
      </c>
      <c r="T21" s="329" t="str">
        <f>VLOOKUP(U21,'пр.взв.'!B7:E38,4,FALSE)</f>
        <v>ПФО</v>
      </c>
      <c r="U21" s="362">
        <v>16</v>
      </c>
    </row>
    <row r="22" spans="1:21" ht="12.75" customHeight="1" thickBot="1">
      <c r="A22" s="325"/>
      <c r="B22" s="330"/>
      <c r="C22" s="330"/>
      <c r="D22" s="330"/>
      <c r="E22" s="110"/>
      <c r="F22" s="105"/>
      <c r="G22" s="105"/>
      <c r="H22" s="69"/>
      <c r="I22" s="69"/>
      <c r="J22" s="69"/>
      <c r="K22" s="69"/>
      <c r="L22" s="69"/>
      <c r="M22" s="69"/>
      <c r="N22" s="69"/>
      <c r="O22" s="95"/>
      <c r="P22" s="95"/>
      <c r="Q22" s="69"/>
      <c r="R22" s="330"/>
      <c r="S22" s="330"/>
      <c r="T22" s="330"/>
      <c r="U22" s="363"/>
    </row>
    <row r="23" spans="1:20" ht="12.75" customHeight="1">
      <c r="A23" s="1"/>
      <c r="B23" s="1"/>
      <c r="C23" s="7"/>
      <c r="D23" s="4"/>
      <c r="E23" s="68"/>
      <c r="F23" s="68"/>
      <c r="G23" s="68"/>
      <c r="H23" s="404" t="s">
        <v>28</v>
      </c>
      <c r="I23" s="404"/>
      <c r="J23" s="404"/>
      <c r="K23" s="404"/>
      <c r="L23" s="404"/>
      <c r="M23" s="404"/>
      <c r="N23" s="404"/>
      <c r="O23" s="123"/>
      <c r="P23" s="123"/>
      <c r="Q23" s="69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2">
        <v>5</v>
      </c>
      <c r="B25" s="386" t="str">
        <f>VLOOKUP(A25,'пр.взв.'!B7:E38,2,FALSE)</f>
        <v>ФАЛИЛЕЕВ Даниил Дмитриевич</v>
      </c>
      <c r="C25" s="129"/>
      <c r="D25" s="129"/>
      <c r="E25" s="129"/>
      <c r="F25" s="129"/>
      <c r="G25" s="129"/>
      <c r="H25" s="129"/>
      <c r="I25" s="130">
        <v>2</v>
      </c>
      <c r="J25" s="380" t="str">
        <f>VLOOKUP(I25,'пр.взв.'!B5:D38,2,FALSE)</f>
        <v>ФЕДОРОВ Александр Прокопьевич</v>
      </c>
      <c r="K25" s="390"/>
      <c r="L25" s="391"/>
      <c r="M25" s="131"/>
      <c r="N25" s="131"/>
      <c r="O25" s="131"/>
      <c r="P25" s="131"/>
      <c r="Q25" s="131"/>
      <c r="R25" s="131"/>
      <c r="S25" s="4"/>
      <c r="T25" s="4"/>
      <c r="U25" s="4"/>
      <c r="V25" s="4"/>
    </row>
    <row r="26" spans="1:22" ht="12.75" customHeight="1">
      <c r="A26" s="82"/>
      <c r="B26" s="388"/>
      <c r="C26" s="132" t="s">
        <v>127</v>
      </c>
      <c r="D26" s="133"/>
      <c r="E26" s="134"/>
      <c r="F26" s="134"/>
      <c r="G26" s="134"/>
      <c r="H26" s="134"/>
      <c r="I26" s="135"/>
      <c r="J26" s="392"/>
      <c r="K26" s="393"/>
      <c r="L26" s="394"/>
      <c r="M26" s="14" t="s">
        <v>129</v>
      </c>
      <c r="N26" s="133"/>
      <c r="O26" s="133"/>
      <c r="P26" s="133"/>
      <c r="Q26" s="133"/>
      <c r="R26" s="62"/>
      <c r="S26" s="34"/>
      <c r="T26" s="34"/>
      <c r="U26" s="61"/>
      <c r="V26" s="4"/>
    </row>
    <row r="27" spans="1:22" ht="12.75" customHeight="1">
      <c r="A27" s="83">
        <v>9</v>
      </c>
      <c r="B27" s="389" t="str">
        <f>VLOOKUP(A27,'пр.взв.'!B7:D38,2,FALSE)</f>
        <v>МУРАШКИН Эдуард Александрович</v>
      </c>
      <c r="C27" s="136" t="s">
        <v>124</v>
      </c>
      <c r="D27" s="133"/>
      <c r="E27" s="137"/>
      <c r="F27" s="137"/>
      <c r="G27" s="137"/>
      <c r="H27" s="137"/>
      <c r="I27" s="138">
        <v>14</v>
      </c>
      <c r="J27" s="405" t="str">
        <f>VLOOKUP(I27,'пр.взв.'!B7:D38,2,FALSE)</f>
        <v>МАРТЫНОВ Исса Абукадырович</v>
      </c>
      <c r="K27" s="406"/>
      <c r="L27" s="407"/>
      <c r="M27" s="136" t="s">
        <v>123</v>
      </c>
      <c r="N27" s="133"/>
      <c r="O27" s="133"/>
      <c r="P27" s="133"/>
      <c r="Q27" s="139"/>
      <c r="R27" s="133"/>
      <c r="S27" s="34"/>
      <c r="T27" s="34"/>
      <c r="U27" s="4"/>
      <c r="V27" s="4"/>
    </row>
    <row r="28" spans="1:22" ht="12.75" customHeight="1" thickBot="1">
      <c r="A28" s="83"/>
      <c r="B28" s="387"/>
      <c r="C28" s="140"/>
      <c r="D28" s="133"/>
      <c r="E28" s="139"/>
      <c r="F28" s="139"/>
      <c r="G28" s="137"/>
      <c r="H28" s="137"/>
      <c r="I28" s="138"/>
      <c r="J28" s="408"/>
      <c r="K28" s="409"/>
      <c r="L28" s="410"/>
      <c r="M28" s="140"/>
      <c r="N28" s="133"/>
      <c r="O28" s="133"/>
      <c r="P28" s="133"/>
      <c r="Q28" s="139"/>
      <c r="R28" s="133"/>
      <c r="S28" s="34"/>
      <c r="T28" s="34"/>
      <c r="U28" s="4"/>
      <c r="V28" s="4"/>
    </row>
    <row r="29" spans="1:22" ht="12.75" customHeight="1">
      <c r="A29" s="4"/>
      <c r="B29" s="141"/>
      <c r="C29" s="140"/>
      <c r="D29" s="142">
        <v>9</v>
      </c>
      <c r="E29" s="139"/>
      <c r="F29" s="139"/>
      <c r="G29" s="137"/>
      <c r="H29" s="137"/>
      <c r="I29" s="138"/>
      <c r="J29" s="143"/>
      <c r="K29" s="141"/>
      <c r="L29" s="144"/>
      <c r="M29" s="140"/>
      <c r="N29" s="157"/>
      <c r="O29" s="158">
        <v>16</v>
      </c>
      <c r="P29" s="133"/>
      <c r="Q29" s="139"/>
      <c r="R29" s="133"/>
      <c r="S29" s="34"/>
      <c r="T29" s="34"/>
      <c r="U29" s="4"/>
      <c r="V29" s="4"/>
    </row>
    <row r="30" spans="1:22" ht="12.75" customHeight="1" thickBot="1">
      <c r="A30" s="4"/>
      <c r="B30" s="145"/>
      <c r="C30" s="140"/>
      <c r="D30" s="146" t="s">
        <v>124</v>
      </c>
      <c r="E30" s="139"/>
      <c r="F30" s="129" t="s">
        <v>49</v>
      </c>
      <c r="G30" s="137"/>
      <c r="H30" s="137"/>
      <c r="I30" s="138"/>
      <c r="J30" s="143"/>
      <c r="K30" s="145"/>
      <c r="L30" s="144"/>
      <c r="M30" s="140"/>
      <c r="N30" s="133"/>
      <c r="O30" s="141" t="s">
        <v>123</v>
      </c>
      <c r="P30" s="147"/>
      <c r="Q30" s="139"/>
      <c r="R30" s="129" t="s">
        <v>49</v>
      </c>
      <c r="S30" s="34"/>
      <c r="T30" s="34"/>
      <c r="U30" s="4"/>
      <c r="V30" s="4"/>
    </row>
    <row r="31" spans="1:22" ht="13.5" thickBot="1">
      <c r="A31" s="84">
        <v>7</v>
      </c>
      <c r="B31" s="386" t="str">
        <f>VLOOKUP(A31,'пр.взв.'!B7:D38,2,FALSE)</f>
        <v>ДЖАБАРОВ Мурад Агабубаевич</v>
      </c>
      <c r="C31" s="148"/>
      <c r="D31" s="149"/>
      <c r="E31" s="150"/>
      <c r="F31" s="139"/>
      <c r="G31" s="139"/>
      <c r="H31" s="139"/>
      <c r="I31" s="150">
        <v>16</v>
      </c>
      <c r="J31" s="380" t="str">
        <f>VLOOKUP(I31,'пр.взв.'!B7:D38,2,FALSE)</f>
        <v>ИШМУРАТОВ Камиль Ринатович</v>
      </c>
      <c r="K31" s="390"/>
      <c r="L31" s="391"/>
      <c r="M31" s="148"/>
      <c r="N31" s="133"/>
      <c r="O31" s="133"/>
      <c r="P31" s="151"/>
      <c r="Q31" s="139"/>
      <c r="R31" s="133"/>
      <c r="S31" s="34"/>
      <c r="T31" s="34"/>
      <c r="U31" s="4"/>
      <c r="V31" s="4"/>
    </row>
    <row r="32" spans="1:22" ht="13.5" customHeight="1">
      <c r="A32" s="84"/>
      <c r="B32" s="388"/>
      <c r="C32" s="152" t="s">
        <v>128</v>
      </c>
      <c r="D32" s="149"/>
      <c r="E32" s="153">
        <v>9</v>
      </c>
      <c r="F32" s="395" t="str">
        <f>VLOOKUP(E32,'пр.взв.'!B7:D38,2,FALSE)</f>
        <v>МУРАШКИН Эдуард Александрович</v>
      </c>
      <c r="G32" s="396"/>
      <c r="H32" s="397"/>
      <c r="I32" s="154"/>
      <c r="J32" s="392"/>
      <c r="K32" s="393"/>
      <c r="L32" s="394"/>
      <c r="M32" s="152" t="s">
        <v>130</v>
      </c>
      <c r="N32" s="159"/>
      <c r="O32" s="159"/>
      <c r="P32" s="151"/>
      <c r="Q32" s="153">
        <v>16</v>
      </c>
      <c r="R32" s="401" t="str">
        <f>VLOOKUP(Q32,'пр.взв.'!B7:D38,2,FALSE)</f>
        <v>ИШМУРАТОВ Камиль Ринатович</v>
      </c>
      <c r="S32" s="80"/>
      <c r="T32" s="80"/>
      <c r="U32" s="80"/>
      <c r="V32" s="4"/>
    </row>
    <row r="33" spans="1:22" ht="13.5" customHeight="1" thickBot="1">
      <c r="A33" s="84">
        <v>11</v>
      </c>
      <c r="B33" s="389" t="str">
        <f>VLOOKUP(A33,'пр.взв.'!B7:E38,2,FALSE)</f>
        <v>ШУГАР Алексей Вячеславович</v>
      </c>
      <c r="C33" s="14" t="s">
        <v>124</v>
      </c>
      <c r="D33" s="149"/>
      <c r="E33" s="155"/>
      <c r="F33" s="398"/>
      <c r="G33" s="399"/>
      <c r="H33" s="400"/>
      <c r="I33" s="156">
        <v>4</v>
      </c>
      <c r="J33" s="405" t="str">
        <f>VLOOKUP(I33,'пр.взв.'!B7:D38,2,FALSE)</f>
        <v>СЫРОПЯТОВ Алексей Игоревич</v>
      </c>
      <c r="K33" s="406"/>
      <c r="L33" s="407"/>
      <c r="M33" s="17" t="s">
        <v>123</v>
      </c>
      <c r="N33" s="159"/>
      <c r="O33" s="159"/>
      <c r="P33" s="151"/>
      <c r="Q33" s="139"/>
      <c r="R33" s="402"/>
      <c r="S33" s="80"/>
      <c r="T33" s="80"/>
      <c r="U33" s="80"/>
      <c r="V33" s="4"/>
    </row>
    <row r="34" spans="1:22" ht="13.5" customHeight="1" thickBot="1">
      <c r="A34" s="84"/>
      <c r="B34" s="387"/>
      <c r="C34" s="133"/>
      <c r="D34" s="149"/>
      <c r="E34" s="139"/>
      <c r="F34" s="139"/>
      <c r="G34" s="139"/>
      <c r="H34" s="139"/>
      <c r="I34" s="154"/>
      <c r="J34" s="408"/>
      <c r="K34" s="409"/>
      <c r="L34" s="410"/>
      <c r="M34" s="139"/>
      <c r="N34" s="139"/>
      <c r="O34" s="139"/>
      <c r="P34" s="151"/>
      <c r="Q34" s="139"/>
      <c r="R34" s="133"/>
      <c r="S34" s="34"/>
      <c r="T34" s="34"/>
      <c r="U34" s="4"/>
      <c r="V34" s="4"/>
    </row>
    <row r="35" spans="1:22" ht="12.75">
      <c r="A35" s="4"/>
      <c r="B35" s="133"/>
      <c r="C35" s="150">
        <v>10</v>
      </c>
      <c r="D35" s="386" t="str">
        <f>VLOOKUP(C35,'пр.взв.'!B7:D38,2,FALSE)</f>
        <v>ЗАКАЕВ Джамбек Салманович</v>
      </c>
      <c r="E35" s="139"/>
      <c r="F35" s="139"/>
      <c r="G35" s="139"/>
      <c r="H35" s="139"/>
      <c r="I35" s="150"/>
      <c r="J35" s="137"/>
      <c r="K35" s="139"/>
      <c r="L35" s="139"/>
      <c r="M35" s="150">
        <v>15</v>
      </c>
      <c r="N35" s="380" t="str">
        <f>VLOOKUP(M35,'пр.взв.'!B7:D38,2,FALSE)</f>
        <v>КИРЖА Дмитрий Владимирович</v>
      </c>
      <c r="O35" s="381"/>
      <c r="P35" s="382"/>
      <c r="Q35" s="139"/>
      <c r="R35" s="133"/>
      <c r="S35" s="34"/>
      <c r="T35" s="34"/>
      <c r="U35" s="4"/>
      <c r="V35" s="4"/>
    </row>
    <row r="36" spans="2:22" ht="13.5" thickBot="1">
      <c r="B36" s="133"/>
      <c r="C36" s="133"/>
      <c r="D36" s="387"/>
      <c r="E36" s="139"/>
      <c r="F36" s="139"/>
      <c r="G36" s="139"/>
      <c r="H36" s="139"/>
      <c r="I36" s="139"/>
      <c r="J36" s="137"/>
      <c r="K36" s="139"/>
      <c r="L36" s="139"/>
      <c r="M36" s="139"/>
      <c r="N36" s="383"/>
      <c r="O36" s="384"/>
      <c r="P36" s="385"/>
      <c r="Q36" s="139"/>
      <c r="R36" s="133"/>
      <c r="S36" s="34"/>
      <c r="T36" s="34"/>
      <c r="U36" s="4"/>
      <c r="V36" s="4"/>
    </row>
    <row r="37" spans="1:22" ht="12.75">
      <c r="A37" s="30"/>
      <c r="B37" s="63"/>
      <c r="C37" s="63"/>
      <c r="D37" s="86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379" t="str">
        <f>HYPERLINK('[1]реквизиты'!$A$6)</f>
        <v>Гл. судья, судья МК</v>
      </c>
      <c r="B38" s="379"/>
      <c r="C38" s="379"/>
      <c r="E38" s="73"/>
      <c r="F38" s="74"/>
      <c r="J38" s="75" t="str">
        <f>'[1]реквизиты'!$G$7</f>
        <v>И.Р.Стахеев</v>
      </c>
      <c r="K38" s="5"/>
      <c r="N38" s="68"/>
      <c r="O38" s="76" t="str">
        <f>'[1]реквизиты'!$G$8</f>
        <v>/г. Гороховец/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4"/>
      <c r="G40" s="4"/>
      <c r="H40" s="4"/>
      <c r="I40" s="4"/>
      <c r="J40" s="75" t="str">
        <f>HYPERLINK('[1]реквизиты'!$G$9)</f>
        <v>Д.Е.Вышегородцев</v>
      </c>
      <c r="K40" s="68"/>
      <c r="L40" s="68"/>
      <c r="M40" s="68"/>
      <c r="O40" s="76" t="str">
        <f>'[1]реквизиты'!$G$10</f>
        <v>/г.Северск/</v>
      </c>
      <c r="P40" s="69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8"/>
      <c r="N42" s="68"/>
      <c r="O42" s="68"/>
      <c r="P42" s="68"/>
      <c r="Q42" s="77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T15:T16"/>
    <mergeCell ref="A38:C38"/>
    <mergeCell ref="N35:P36"/>
    <mergeCell ref="D35:D36"/>
    <mergeCell ref="B25:B26"/>
    <mergeCell ref="B27:B28"/>
    <mergeCell ref="B31:B32"/>
    <mergeCell ref="B33:B34"/>
    <mergeCell ref="J25:L26"/>
    <mergeCell ref="S21:S22"/>
    <mergeCell ref="S19:S20"/>
    <mergeCell ref="S17:S18"/>
    <mergeCell ref="S15:S16"/>
    <mergeCell ref="T17:T18"/>
    <mergeCell ref="T13:T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2015-02-17T15:57:57Z</cp:lastPrinted>
  <dcterms:created xsi:type="dcterms:W3CDTF">1996-10-08T23:32:33Z</dcterms:created>
  <dcterms:modified xsi:type="dcterms:W3CDTF">2015-02-17T16:55:50Z</dcterms:modified>
  <cp:category/>
  <cp:version/>
  <cp:contentType/>
  <cp:contentStatus/>
</cp:coreProperties>
</file>