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<sst xmlns="http://schemas.openxmlformats.org/spreadsheetml/2006/main" count="253" uniqueCount="68">
  <si>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</si>
  <si>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</si>
  <si>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</si>
  <si>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</si>
  <si>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</si>
  <si>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</si>
  <si>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</si>
  <si>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</si>
  <si>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</si>
  <si>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</si>
  <si>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</si>
  <si>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</si>
  <si>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</si>
  <si>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</si>
  <si>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</si>
  <si>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</si>
  <si>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</si>
  <si>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</si>
  <si>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</si>
  <si>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</si>
  <si>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</si>
  <si>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</si>
  <si>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</si>
  <si>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</si>
  <si>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</si>
  <si>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</si>
  <si>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</si>
  <si>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</si>
  <si>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</si>
  <si>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</si>
  <si>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</si>
  <si>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</si>
  <si>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</si>
  <si>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</si>
  <si>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</si>
  <si>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</si>
  <si>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</si>
  <si>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</si>
  <si>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</si>
  <si>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</si>
  <si>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</si>
  <si>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</si>
  <si>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</si>
  <si>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</si>
  <si>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</si>
  <si>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</si>
  <si>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</si>
  <si>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</si>
  <si>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</si>
  <si>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</si>
  <si>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</si>
  <si>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</si>
  <si>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</si>
  <si>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</si>
  <si>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</si>
  <si>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</si>
  <si>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</si>
  <si>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</si>
  <si>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</si>
  <si>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в.к.52 кг.</t>
  </si>
  <si>
    <t>Елоев Георгий Игоревич</t>
  </si>
  <si>
    <t>Исаев Адам Идрисович</t>
  </si>
  <si>
    <t>Дугужев Имран Мухамедович</t>
  </si>
  <si>
    <t>1997 1 разряд</t>
  </si>
  <si>
    <t>КБР</t>
  </si>
  <si>
    <t>Динамо</t>
  </si>
  <si>
    <t>Пченашев М.</t>
  </si>
  <si>
    <t>б/м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</si>
</sst>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42" applyNumberFormat="1" applyFont="1" applyBorder="1" applyAlignment="1" applyProtection="1">
      <alignment/>
      <protection/>
    </xf>
    <xf numFmtId="14" fontId="0" fillId="0" borderId="0" xfId="42" applyNumberFormat="1" applyFont="1" applyBorder="1" applyAlignment="1" applyProtection="1">
      <alignment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12" fillId="33" borderId="55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7" fillId="0" borderId="36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14" fontId="7" fillId="0" borderId="44" xfId="42" applyNumberFormat="1" applyFont="1" applyBorder="1" applyAlignment="1" applyProtection="1">
      <alignment horizontal="left" vertical="center" wrapText="1"/>
      <protection/>
    </xf>
    <xf numFmtId="14" fontId="7" fillId="0" borderId="35" xfId="0" applyNumberFormat="1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14" fontId="7" fillId="0" borderId="64" xfId="42" applyNumberFormat="1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14" fontId="7" fillId="0" borderId="28" xfId="42" applyNumberFormat="1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14" fontId="7" fillId="0" borderId="69" xfId="0" applyNumberFormat="1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5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6" xfId="42" applyFont="1" applyFill="1" applyBorder="1" applyAlignment="1" applyProtection="1">
      <alignment horizontal="center" vertical="center"/>
      <protection/>
    </xf>
    <xf numFmtId="0" fontId="19" fillId="34" borderId="3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5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6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7" fillId="0" borderId="64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3" fillId="0" borderId="64" xfId="42" applyNumberFormat="1" applyFont="1" applyBorder="1" applyAlignment="1" applyProtection="1">
      <alignment horizontal="left" vertical="center" wrapText="1"/>
      <protection/>
    </xf>
    <xf numFmtId="14" fontId="63" fillId="0" borderId="64" xfId="42" applyNumberFormat="1" applyFont="1" applyBorder="1" applyAlignment="1" applyProtection="1">
      <alignment horizontal="left" vertical="center" wrapText="1"/>
      <protection/>
    </xf>
    <xf numFmtId="0" fontId="63" fillId="0" borderId="35" xfId="0" applyNumberFormat="1" applyFont="1" applyBorder="1" applyAlignment="1">
      <alignment horizontal="left" vertical="center" wrapText="1"/>
    </xf>
    <xf numFmtId="14" fontId="63" fillId="0" borderId="35" xfId="0" applyNumberFormat="1" applyFont="1" applyBorder="1" applyAlignment="1">
      <alignment horizontal="left" vertical="center" wrapText="1"/>
    </xf>
    <xf numFmtId="0" fontId="63" fillId="0" borderId="69" xfId="0" applyNumberFormat="1" applyFont="1" applyBorder="1" applyAlignment="1">
      <alignment horizontal="left" vertical="center" wrapText="1"/>
    </xf>
    <xf numFmtId="14" fontId="63" fillId="0" borderId="69" xfId="0" applyNumberFormat="1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9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61" xfId="0" applyNumberFormat="1" applyFont="1" applyBorder="1" applyAlignment="1">
      <alignment horizontal="center" vertical="center" wrapText="1"/>
    </xf>
    <xf numFmtId="14" fontId="7" fillId="0" borderId="58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15100" y="2638425"/>
          <a:ext cx="9525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38">
          <cell r="E38" t="str">
            <v>Дышеков Рахим исламович</v>
          </cell>
          <cell r="F38" t="str">
            <v>19.12.1998 1 разряд</v>
          </cell>
          <cell r="G38" t="str">
            <v>КЧР</v>
          </cell>
          <cell r="H38" t="str">
            <v>ВС</v>
          </cell>
          <cell r="J38" t="str">
            <v>Пшмахов А. И.</v>
          </cell>
        </row>
        <row r="40">
          <cell r="E40" t="str">
            <v>Кушхов беслан Газраилович</v>
          </cell>
          <cell r="F40" t="str">
            <v>05.12.1998 1 разряд</v>
          </cell>
          <cell r="G40" t="str">
            <v>КЧР</v>
          </cell>
          <cell r="H40" t="str">
            <v>ВС</v>
          </cell>
          <cell r="J40" t="str">
            <v>Пчелкин В. И.</v>
          </cell>
        </row>
        <row r="42">
          <cell r="E42" t="str">
            <v>Марданов мурат Мубазирович</v>
          </cell>
          <cell r="F42" t="str">
            <v>14.03.1999 1 разряд</v>
          </cell>
          <cell r="G42" t="str">
            <v>КЧР</v>
          </cell>
          <cell r="H42" t="str">
            <v>ВС</v>
          </cell>
          <cell r="J42" t="str">
            <v>Пчелкин В. И.</v>
          </cell>
        </row>
        <row r="44">
          <cell r="E44" t="str">
            <v>Качалов Абулмуслим Мусабегович</v>
          </cell>
          <cell r="F44" t="str">
            <v>21.08.1998 КМС</v>
          </cell>
          <cell r="G44" t="str">
            <v>РД</v>
          </cell>
          <cell r="H44" t="str">
            <v>ПР</v>
          </cell>
          <cell r="J44" t="str">
            <v>Магомедов А. С.</v>
          </cell>
        </row>
        <row r="46">
          <cell r="E46" t="str">
            <v>Магомедалиев Адам Гасанович</v>
          </cell>
          <cell r="F46" t="str">
            <v>17.04.1997 1 разряд</v>
          </cell>
          <cell r="G46" t="str">
            <v>РД</v>
          </cell>
          <cell r="H46" t="str">
            <v>ПР</v>
          </cell>
          <cell r="J46" t="str">
            <v>Гасанханов З. М.</v>
          </cell>
        </row>
        <row r="48">
          <cell r="E48" t="str">
            <v>Елоев Георгий Игоревич</v>
          </cell>
          <cell r="F48" t="str">
            <v>08.10.1998 КМС</v>
          </cell>
          <cell r="G48" t="str">
            <v>РСО-А</v>
          </cell>
          <cell r="H48" t="str">
            <v>Динамо</v>
          </cell>
          <cell r="J48" t="str">
            <v>Козаев А., Колиев И. </v>
          </cell>
        </row>
        <row r="50">
          <cell r="E50" t="str">
            <v>Ахмедов Амал Рустамович</v>
          </cell>
          <cell r="F50" t="str">
            <v>19.09.1998 КМС</v>
          </cell>
          <cell r="G50" t="str">
            <v>РСО-А</v>
          </cell>
          <cell r="H50" t="str">
            <v>Динамо</v>
          </cell>
          <cell r="J50" t="str">
            <v>Козаев А., Колиев И. </v>
          </cell>
        </row>
        <row r="52">
          <cell r="E52" t="str">
            <v>Тагиров Мовсар Баймурадович</v>
          </cell>
          <cell r="F52" t="str">
            <v>10.02.1999 1 разряд</v>
          </cell>
          <cell r="G52" t="str">
            <v>ЧР</v>
          </cell>
          <cell r="H52" t="str">
            <v>Минспорт</v>
          </cell>
          <cell r="J52" t="str">
            <v>Хасиков А.</v>
          </cell>
        </row>
        <row r="54">
          <cell r="E54" t="str">
            <v>Мажитов ибрагим Вахасолтаевич</v>
          </cell>
          <cell r="F54" t="str">
            <v>02.01.1998 1 разряд</v>
          </cell>
          <cell r="G54" t="str">
            <v>ЧР</v>
          </cell>
          <cell r="H54" t="str">
            <v>Минспорт</v>
          </cell>
          <cell r="J54" t="str">
            <v>Насуров А,</v>
          </cell>
        </row>
        <row r="56">
          <cell r="E56" t="str">
            <v>Мусханов ахмед Магомедович</v>
          </cell>
          <cell r="F56" t="str">
            <v>04.01.1999 1 разряд</v>
          </cell>
          <cell r="G56" t="str">
            <v>ЧР</v>
          </cell>
          <cell r="H56" t="str">
            <v>Минспорт</v>
          </cell>
          <cell r="J56" t="str">
            <v>Кагерманов Р.</v>
          </cell>
        </row>
        <row r="58">
          <cell r="E58" t="str">
            <v>Вагапов Хусейн Мовлаевич</v>
          </cell>
          <cell r="F58" t="str">
            <v>27.10.1997 1 разряд</v>
          </cell>
          <cell r="G58" t="str">
            <v>ЧР</v>
          </cell>
          <cell r="H58" t="str">
            <v>Минспорт</v>
          </cell>
          <cell r="J58" t="str">
            <v>Насуров А,</v>
          </cell>
        </row>
        <row r="60">
          <cell r="E60" t="str">
            <v>Юсупов Адам Салманович</v>
          </cell>
          <cell r="F60" t="str">
            <v>08.01.1998 1 разряд</v>
          </cell>
          <cell r="G60" t="str">
            <v>ЧР</v>
          </cell>
          <cell r="H60" t="str">
            <v>Минспорт</v>
          </cell>
          <cell r="J60" t="str">
            <v>Чапаев В., Абдулаев Х,</v>
          </cell>
        </row>
        <row r="62">
          <cell r="E62" t="str">
            <v>Темроков Азамат</v>
          </cell>
          <cell r="F62">
            <v>35619</v>
          </cell>
          <cell r="G62" t="str">
            <v>КБР</v>
          </cell>
          <cell r="H62" t="str">
            <v>Динамо</v>
          </cell>
          <cell r="J62" t="str">
            <v>Кажемов</v>
          </cell>
        </row>
        <row r="64">
          <cell r="E64" t="str">
            <v>Фиапшев Ислам Валерьевич</v>
          </cell>
          <cell r="F64">
            <v>36275</v>
          </cell>
          <cell r="G64" t="str">
            <v>КБР</v>
          </cell>
          <cell r="H64" t="str">
            <v>Динамо</v>
          </cell>
          <cell r="J64" t="str">
            <v>Хупов Ж.</v>
          </cell>
        </row>
        <row r="66">
          <cell r="E66" t="str">
            <v>Кожев Алим Русланович</v>
          </cell>
          <cell r="F66">
            <v>35676</v>
          </cell>
          <cell r="G66" t="str">
            <v>КБР</v>
          </cell>
          <cell r="H66" t="str">
            <v>Динамо</v>
          </cell>
          <cell r="J66" t="str">
            <v>Кушхаунов З.В.</v>
          </cell>
        </row>
        <row r="68">
          <cell r="E68" t="str">
            <v>Газимагомедов Тимур Газимагомедович</v>
          </cell>
          <cell r="F68" t="str">
            <v>27.07.1997 1 разряд</v>
          </cell>
          <cell r="G68" t="str">
            <v>РД</v>
          </cell>
          <cell r="H68" t="str">
            <v>ПР</v>
          </cell>
          <cell r="J68" t="str">
            <v>Магомедов А. С.</v>
          </cell>
        </row>
        <row r="70">
          <cell r="E70" t="str">
            <v>Тутаев Магомед-Хан Алиханович</v>
          </cell>
          <cell r="F70" t="str">
            <v>28.12.1999 1 разряд</v>
          </cell>
          <cell r="G70" t="str">
            <v>РИ</v>
          </cell>
          <cell r="J70" t="str">
            <v>Султыгов М. Б.</v>
          </cell>
        </row>
        <row r="72">
          <cell r="E72" t="str">
            <v>Устильгов Исмаил Султан-Гиреевич</v>
          </cell>
          <cell r="F72" t="str">
            <v>20.11.1998 КМС</v>
          </cell>
          <cell r="G72" t="str">
            <v>РИ</v>
          </cell>
          <cell r="J72" t="str">
            <v>Аксагов Д. К.</v>
          </cell>
        </row>
        <row r="74">
          <cell r="E74" t="str">
            <v>Чапаев артур Вахидович</v>
          </cell>
          <cell r="F74" t="str">
            <v>18.06.1998 1 разряд</v>
          </cell>
          <cell r="G74" t="str">
            <v>ЧР</v>
          </cell>
          <cell r="H74" t="str">
            <v>Минспорт</v>
          </cell>
          <cell r="J74" t="str">
            <v>Чапаев В. Х,</v>
          </cell>
        </row>
        <row r="76">
          <cell r="E76" t="str">
            <v>Исаев Адам Идрисович</v>
          </cell>
          <cell r="F76" t="str">
            <v>07.10.1998 1 разряд</v>
          </cell>
          <cell r="G76" t="str">
            <v>ЧР</v>
          </cell>
          <cell r="H76" t="str">
            <v>Минспорт</v>
          </cell>
          <cell r="J76" t="str">
            <v>Мехтиев Р., Чапаев В.</v>
          </cell>
        </row>
        <row r="78">
          <cell r="E78" t="str">
            <v>Лампежев Алан</v>
          </cell>
          <cell r="F78">
            <v>36024</v>
          </cell>
          <cell r="G78" t="str">
            <v>КБР</v>
          </cell>
          <cell r="H78" t="str">
            <v>Динамо</v>
          </cell>
          <cell r="J78" t="str">
            <v>Пченашев М.</v>
          </cell>
        </row>
        <row r="80">
          <cell r="E80" t="str">
            <v>Ибрагимов Ибрагим Абдулвагабович</v>
          </cell>
          <cell r="F80">
            <v>36010</v>
          </cell>
          <cell r="G80" t="str">
            <v>РД</v>
          </cell>
          <cell r="H80" t="str">
            <v>ПР</v>
          </cell>
          <cell r="J80" t="str">
            <v>Джанбеков Т. А.</v>
          </cell>
        </row>
        <row r="82">
          <cell r="E82" t="str">
            <v>Муртазалиев Шамиль Арсланбекович</v>
          </cell>
          <cell r="F82">
            <v>36039</v>
          </cell>
          <cell r="G82" t="str">
            <v>СК</v>
          </cell>
          <cell r="J82" t="str">
            <v>Нурбагандов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6">
      <selection activeCell="G76" sqref="G7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153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2" t="s">
        <v>25</v>
      </c>
      <c r="B1" s="222"/>
      <c r="C1" s="222"/>
      <c r="D1" s="222"/>
      <c r="E1" s="222"/>
      <c r="F1" s="222"/>
      <c r="G1" s="222"/>
      <c r="H1" s="222"/>
    </row>
    <row r="2" spans="2:8" ht="22.5" customHeight="1" thickBot="1">
      <c r="B2" s="174" t="s">
        <v>27</v>
      </c>
      <c r="C2" s="174"/>
      <c r="D2" s="219" t="str">
        <f>HYPERLINK('[1]реквизиты'!$A$2)</f>
        <v>Первенство СКФО по  самбо среди юношей 1997-1998 г.р.</v>
      </c>
      <c r="E2" s="220"/>
      <c r="F2" s="220"/>
      <c r="G2" s="220"/>
      <c r="H2" s="221"/>
    </row>
    <row r="3" spans="2:7" ht="15" customHeight="1" thickBot="1">
      <c r="B3" s="69"/>
      <c r="C3" s="179" t="str">
        <f>HYPERLINK('[1]реквизиты'!$A$3)</f>
        <v>20-25 декабря 2014г.                             г.Нальчик</v>
      </c>
      <c r="D3" s="179"/>
      <c r="F3" s="180" t="str">
        <f>HYPERLINK('пр.взв.'!D4)</f>
        <v>в.к.52 кг.</v>
      </c>
      <c r="G3" s="181"/>
    </row>
    <row r="4" spans="1:8" ht="12.75" customHeight="1">
      <c r="A4" s="199" t="s">
        <v>50</v>
      </c>
      <c r="B4" s="201" t="s">
        <v>5</v>
      </c>
      <c r="C4" s="203" t="s">
        <v>6</v>
      </c>
      <c r="D4" s="430" t="s">
        <v>7</v>
      </c>
      <c r="E4" s="195" t="s">
        <v>8</v>
      </c>
      <c r="F4" s="196"/>
      <c r="G4" s="188" t="s">
        <v>10</v>
      </c>
      <c r="H4" s="214" t="s">
        <v>9</v>
      </c>
    </row>
    <row r="5" spans="1:8" ht="9.75" customHeight="1" thickBot="1">
      <c r="A5" s="200"/>
      <c r="B5" s="202"/>
      <c r="C5" s="204"/>
      <c r="D5" s="431"/>
      <c r="E5" s="197"/>
      <c r="F5" s="198"/>
      <c r="G5" s="189"/>
      <c r="H5" s="215"/>
    </row>
    <row r="6" spans="1:8" ht="11.25" customHeight="1">
      <c r="A6" s="205">
        <v>1</v>
      </c>
      <c r="B6" s="206">
        <v>11</v>
      </c>
      <c r="C6" s="187" t="str">
        <f>VLOOKUP(B6,'пр.взв.'!B4:H133,2,FALSE)</f>
        <v>Елоев Георгий Игоревич</v>
      </c>
      <c r="D6" s="432" t="str">
        <f>VLOOKUP(B6,'пр.взв.'!B7:H70,3,FALSE)</f>
        <v>08.10.1998 КМС</v>
      </c>
      <c r="E6" s="190" t="str">
        <f>VLOOKUP(B6,'пр.взв.'!B7:H70,4,FALSE)</f>
        <v>РСО-А</v>
      </c>
      <c r="F6" s="194" t="str">
        <f>VLOOKUP(B6,'пр.взв.'!B7:H70,5,FALSE)</f>
        <v>Динамо</v>
      </c>
      <c r="G6" s="192">
        <f>VLOOKUP(B6,'пр.взв.'!B7:H70,6,FALSE)</f>
        <v>0</v>
      </c>
      <c r="H6" s="216" t="str">
        <f>VLOOKUP(B6,'пр.взв.'!B7:H70,7,FALSE)</f>
        <v>Козаев А., Колиев И. </v>
      </c>
    </row>
    <row r="7" spans="1:8" ht="11.25" customHeight="1">
      <c r="A7" s="185"/>
      <c r="B7" s="176"/>
      <c r="C7" s="177"/>
      <c r="D7" s="433"/>
      <c r="E7" s="191"/>
      <c r="F7" s="183"/>
      <c r="G7" s="193"/>
      <c r="H7" s="217"/>
    </row>
    <row r="8" spans="1:8" ht="11.25" customHeight="1">
      <c r="A8" s="185">
        <v>2</v>
      </c>
      <c r="B8" s="176">
        <v>18</v>
      </c>
      <c r="C8" s="186" t="str">
        <f>VLOOKUP(B8,'пр.взв.'!B1:H135,2,FALSE)</f>
        <v>Исаев Адам Идрисович</v>
      </c>
      <c r="D8" s="434" t="str">
        <f>VLOOKUP(B8,'пр.взв.'!B9:H72,3,FALSE)</f>
        <v>07.10.1998 1 разряд</v>
      </c>
      <c r="E8" s="182" t="str">
        <f>VLOOKUP(B8,'пр.взв.'!B9:H72,4,FALSE)</f>
        <v>ЧР</v>
      </c>
      <c r="F8" s="183" t="str">
        <f>VLOOKUP(B8,'пр.взв.'!B9:H72,5,FALSE)</f>
        <v>Минспорт</v>
      </c>
      <c r="G8" s="184">
        <f>VLOOKUP(B8,'пр.взв.'!B9:H72,6,FALSE)</f>
        <v>0</v>
      </c>
      <c r="H8" s="213" t="str">
        <f>VLOOKUP(B8,'пр.взв.'!B9:H72,7,FALSE)</f>
        <v>Мехтиев Р., Чапаев В.</v>
      </c>
    </row>
    <row r="9" spans="1:8" ht="11.25" customHeight="1">
      <c r="A9" s="185"/>
      <c r="B9" s="176"/>
      <c r="C9" s="178"/>
      <c r="D9" s="434"/>
      <c r="E9" s="182"/>
      <c r="F9" s="183"/>
      <c r="G9" s="184"/>
      <c r="H9" s="213"/>
    </row>
    <row r="10" spans="1:8" ht="11.25" customHeight="1">
      <c r="A10" s="185">
        <v>3</v>
      </c>
      <c r="B10" s="176">
        <f>'пр.хода'!O6</f>
        <v>8</v>
      </c>
      <c r="C10" s="186" t="str">
        <f>VLOOKUP(B10,'пр.взв.'!B1:H137,2,FALSE)</f>
        <v>Тутаев Магомед-Хан Алиханович</v>
      </c>
      <c r="D10" s="434" t="str">
        <f>VLOOKUP(B10,'пр.взв.'!B1:H74,3,FALSE)</f>
        <v>28.12.1999 1 разряд</v>
      </c>
      <c r="E10" s="182" t="str">
        <f>VLOOKUP(B10,'пр.взв.'!B1:H74,4,FALSE)</f>
        <v>РИ</v>
      </c>
      <c r="F10" s="183">
        <f>VLOOKUP(B10,'пр.взв.'!B1:H74,5,FALSE)</f>
        <v>0</v>
      </c>
      <c r="G10" s="184">
        <f>VLOOKUP(B10,'пр.взв.'!B1:H74,6,FALSE)</f>
        <v>0</v>
      </c>
      <c r="H10" s="213" t="str">
        <f>VLOOKUP(B10,'пр.взв.'!B1:H74,7,FALSE)</f>
        <v>Султыгов М. Б.</v>
      </c>
    </row>
    <row r="11" spans="1:8" ht="11.25" customHeight="1">
      <c r="A11" s="185"/>
      <c r="B11" s="176"/>
      <c r="C11" s="178"/>
      <c r="D11" s="434"/>
      <c r="E11" s="182"/>
      <c r="F11" s="183"/>
      <c r="G11" s="184"/>
      <c r="H11" s="213"/>
    </row>
    <row r="12" spans="1:8" ht="11.25" customHeight="1">
      <c r="A12" s="185">
        <v>3</v>
      </c>
      <c r="B12" s="176">
        <f>'пр.хода'!P39</f>
        <v>24</v>
      </c>
      <c r="C12" s="177" t="str">
        <f>VLOOKUP(B12,'пр.взв.'!B1:H139,2,FALSE)</f>
        <v>Дугужев Имран Мухамедович</v>
      </c>
      <c r="D12" s="434" t="str">
        <f>VLOOKUP(B12,'пр.взв.'!B1:H76,3,FALSE)</f>
        <v>1997 1 разряд</v>
      </c>
      <c r="E12" s="182" t="str">
        <f>VLOOKUP(B12,'пр.взв.'!B1:H76,4,FALSE)</f>
        <v>КБР</v>
      </c>
      <c r="F12" s="183" t="str">
        <f>VLOOKUP(B12,'пр.взв.'!B1:H76,5,FALSE)</f>
        <v>Динамо</v>
      </c>
      <c r="G12" s="184">
        <f>VLOOKUP(B12,'пр.взв.'!B1:H76,6,FALSE)</f>
        <v>0</v>
      </c>
      <c r="H12" s="213" t="str">
        <f>VLOOKUP(B12,'пр.взв.'!B1:H76,7,FALSE)</f>
        <v>Пченашев М.</v>
      </c>
    </row>
    <row r="13" spans="1:8" ht="11.25" customHeight="1">
      <c r="A13" s="185"/>
      <c r="B13" s="176"/>
      <c r="C13" s="178"/>
      <c r="D13" s="434"/>
      <c r="E13" s="182"/>
      <c r="F13" s="183"/>
      <c r="G13" s="184"/>
      <c r="H13" s="213"/>
    </row>
    <row r="14" spans="1:8" ht="11.25" customHeight="1">
      <c r="A14" s="185">
        <v>5</v>
      </c>
      <c r="B14" s="176">
        <v>17</v>
      </c>
      <c r="C14" s="177" t="str">
        <f>VLOOKUP(B14,'пр.взв.'!B1:H141,2,FALSE)</f>
        <v>Тагиров Мовсар Баймурадович</v>
      </c>
      <c r="D14" s="434" t="str">
        <f>VLOOKUP(B14,'пр.взв.'!B1:H78,3,FALSE)</f>
        <v>10.02.1999 1 разряд</v>
      </c>
      <c r="E14" s="182" t="str">
        <f>VLOOKUP(B14,'пр.взв.'!B1:H78,4,FALSE)</f>
        <v>ЧР</v>
      </c>
      <c r="F14" s="183" t="str">
        <f>VLOOKUP(B14,'пр.взв.'!B1:H78,5,FALSE)</f>
        <v>Минспорт</v>
      </c>
      <c r="G14" s="184">
        <f>VLOOKUP(B14,'пр.взв.'!B1:H78,6,FALSE)</f>
        <v>0</v>
      </c>
      <c r="H14" s="213" t="str">
        <f>VLOOKUP(B14,'пр.взв.'!B1:H78,7,FALSE)</f>
        <v>Хасиков А.</v>
      </c>
    </row>
    <row r="15" spans="1:8" ht="11.25" customHeight="1">
      <c r="A15" s="185"/>
      <c r="B15" s="176"/>
      <c r="C15" s="178"/>
      <c r="D15" s="434"/>
      <c r="E15" s="182"/>
      <c r="F15" s="183"/>
      <c r="G15" s="184"/>
      <c r="H15" s="213"/>
    </row>
    <row r="16" spans="1:8" ht="11.25" customHeight="1">
      <c r="A16" s="185">
        <v>5</v>
      </c>
      <c r="B16" s="176">
        <v>21</v>
      </c>
      <c r="C16" s="177" t="str">
        <f>VLOOKUP(B16,'пр.взв.'!B1:H143,2,FALSE)</f>
        <v>Юсупов Адам Салманович</v>
      </c>
      <c r="D16" s="434" t="str">
        <f>VLOOKUP(B16,'пр.взв.'!B1:H80,3,FALSE)</f>
        <v>08.01.1998 1 разряд</v>
      </c>
      <c r="E16" s="182" t="str">
        <f>VLOOKUP(B16,'пр.взв.'!B1:H80,4,FALSE)</f>
        <v>ЧР</v>
      </c>
      <c r="F16" s="183" t="str">
        <f>VLOOKUP(B16,'пр.взв.'!B1:H80,5,FALSE)</f>
        <v>Минспорт</v>
      </c>
      <c r="G16" s="184">
        <f>VLOOKUP(B16,'пр.взв.'!B1:H80,6,FALSE)</f>
        <v>0</v>
      </c>
      <c r="H16" s="213" t="str">
        <f>VLOOKUP(B16,'пр.взв.'!B1:H80,7,FALSE)</f>
        <v>Чапаев В., Абдулаев Х,</v>
      </c>
    </row>
    <row r="17" spans="1:8" ht="11.25" customHeight="1">
      <c r="A17" s="185"/>
      <c r="B17" s="176"/>
      <c r="C17" s="178"/>
      <c r="D17" s="434"/>
      <c r="E17" s="182"/>
      <c r="F17" s="183"/>
      <c r="G17" s="184"/>
      <c r="H17" s="213"/>
    </row>
    <row r="18" spans="1:8" ht="11.25" customHeight="1">
      <c r="A18" s="175" t="s">
        <v>51</v>
      </c>
      <c r="B18" s="176">
        <v>3</v>
      </c>
      <c r="C18" s="177" t="str">
        <f>VLOOKUP(B18,'пр.взв.'!B1:H145,2,FALSE)</f>
        <v>Кожев Алим Русланович</v>
      </c>
      <c r="D18" s="434">
        <f>VLOOKUP(B18,'пр.взв.'!B1:H82,3,FALSE)</f>
        <v>35676</v>
      </c>
      <c r="E18" s="182" t="str">
        <f>VLOOKUP(B18,'пр.взв.'!B1:H82,4,FALSE)</f>
        <v>КБР</v>
      </c>
      <c r="F18" s="183" t="str">
        <f>VLOOKUP(B18,'пр.взв.'!B1:H82,5,FALSE)</f>
        <v>Динамо</v>
      </c>
      <c r="G18" s="184">
        <f>VLOOKUP(B18,'пр.взв.'!B1:H82,6,FALSE)</f>
        <v>0</v>
      </c>
      <c r="H18" s="213" t="str">
        <f>VLOOKUP(B18,'пр.взв.'!B1:H82,7,FALSE)</f>
        <v>Кушхаунов З.В.</v>
      </c>
    </row>
    <row r="19" spans="1:8" ht="11.25" customHeight="1">
      <c r="A19" s="175"/>
      <c r="B19" s="176"/>
      <c r="C19" s="178"/>
      <c r="D19" s="434"/>
      <c r="E19" s="182"/>
      <c r="F19" s="183"/>
      <c r="G19" s="184"/>
      <c r="H19" s="213"/>
    </row>
    <row r="20" spans="1:8" ht="11.25" customHeight="1">
      <c r="A20" s="175" t="s">
        <v>51</v>
      </c>
      <c r="B20" s="176">
        <v>6</v>
      </c>
      <c r="C20" s="177" t="str">
        <f>VLOOKUP(B20,'пр.взв.'!B1:H147,2,FALSE)</f>
        <v>Кушхов беслан Газраилович</v>
      </c>
      <c r="D20" s="434" t="str">
        <f>VLOOKUP(B20,'пр.взв.'!B2:H84,3,FALSE)</f>
        <v>05.12.1998 1 разряд</v>
      </c>
      <c r="E20" s="182" t="str">
        <f>VLOOKUP(B20,'пр.взв.'!B2:H84,4,FALSE)</f>
        <v>КЧР</v>
      </c>
      <c r="F20" s="183" t="str">
        <f>VLOOKUP(B20,'пр.взв.'!B2:H84,5,FALSE)</f>
        <v>ВС</v>
      </c>
      <c r="G20" s="184">
        <f>VLOOKUP(B20,'пр.взв.'!B2:H84,6,FALSE)</f>
        <v>0</v>
      </c>
      <c r="H20" s="213" t="str">
        <f>VLOOKUP(B20,'пр.взв.'!B2:H84,7,FALSE)</f>
        <v>Пчелкин В. И.</v>
      </c>
    </row>
    <row r="21" spans="1:8" ht="11.25" customHeight="1">
      <c r="A21" s="175"/>
      <c r="B21" s="176"/>
      <c r="C21" s="178"/>
      <c r="D21" s="434"/>
      <c r="E21" s="182"/>
      <c r="F21" s="183"/>
      <c r="G21" s="184"/>
      <c r="H21" s="213"/>
    </row>
    <row r="22" spans="1:8" ht="11.25" customHeight="1">
      <c r="A22" s="175" t="s">
        <v>67</v>
      </c>
      <c r="B22" s="176">
        <v>1</v>
      </c>
      <c r="C22" s="177" t="str">
        <f>VLOOKUP(B22,'пр.взв.'!B2:H149,2,FALSE)</f>
        <v>Темроков Азамат</v>
      </c>
      <c r="D22" s="434">
        <f>VLOOKUP(B22,'пр.взв.'!B2:H86,3,FALSE)</f>
        <v>35619</v>
      </c>
      <c r="E22" s="182" t="str">
        <f>VLOOKUP(B22,'пр.взв.'!B2:H86,4,FALSE)</f>
        <v>КБР</v>
      </c>
      <c r="F22" s="183" t="str">
        <f>VLOOKUP(B22,'пр.взв.'!B2:H86,5,FALSE)</f>
        <v>Динамо</v>
      </c>
      <c r="G22" s="184">
        <f>VLOOKUP(B22,'пр.взв.'!B2:H86,6,FALSE)</f>
        <v>0</v>
      </c>
      <c r="H22" s="213" t="str">
        <f>VLOOKUP(B22,'пр.взв.'!B2:H86,7,FALSE)</f>
        <v>Кажемов</v>
      </c>
    </row>
    <row r="23" spans="1:8" ht="11.25" customHeight="1">
      <c r="A23" s="175"/>
      <c r="B23" s="176"/>
      <c r="C23" s="178"/>
      <c r="D23" s="434"/>
      <c r="E23" s="182"/>
      <c r="F23" s="183"/>
      <c r="G23" s="184"/>
      <c r="H23" s="213"/>
    </row>
    <row r="24" spans="1:8" ht="11.25" customHeight="1">
      <c r="A24" s="175" t="s">
        <v>67</v>
      </c>
      <c r="B24" s="176">
        <v>2</v>
      </c>
      <c r="C24" s="177" t="str">
        <f>VLOOKUP(B24,'пр.взв.'!B2:H151,2,FALSE)</f>
        <v>Фиапшев Ислам Валерьевич</v>
      </c>
      <c r="D24" s="434">
        <f>VLOOKUP(B24,'пр.взв.'!B2:H88,3,FALSE)</f>
        <v>36275</v>
      </c>
      <c r="E24" s="182" t="str">
        <f>VLOOKUP(B24,'пр.взв.'!B2:H88,4,FALSE)</f>
        <v>КБР</v>
      </c>
      <c r="F24" s="183" t="str">
        <f>VLOOKUP(B24,'пр.взв.'!B2:H88,5,FALSE)</f>
        <v>Динамо</v>
      </c>
      <c r="G24" s="184">
        <f>VLOOKUP(B24,'пр.взв.'!B2:H88,6,FALSE)</f>
        <v>0</v>
      </c>
      <c r="H24" s="213" t="str">
        <f>VLOOKUP(B24,'пр.взв.'!B2:H88,7,FALSE)</f>
        <v>Хупов Ж.</v>
      </c>
    </row>
    <row r="25" spans="1:8" ht="11.25" customHeight="1">
      <c r="A25" s="175"/>
      <c r="B25" s="176"/>
      <c r="C25" s="178"/>
      <c r="D25" s="434"/>
      <c r="E25" s="182"/>
      <c r="F25" s="183"/>
      <c r="G25" s="184"/>
      <c r="H25" s="213"/>
    </row>
    <row r="26" spans="1:8" ht="11.25" customHeight="1">
      <c r="A26" s="175" t="s">
        <v>67</v>
      </c>
      <c r="B26" s="176">
        <v>4</v>
      </c>
      <c r="C26" s="177" t="str">
        <f>VLOOKUP(B26,'пр.взв.'!B2:H153,2,FALSE)</f>
        <v>Лампежев Алан</v>
      </c>
      <c r="D26" s="434">
        <f>VLOOKUP(B26,'пр.взв.'!B2:H90,3,FALSE)</f>
        <v>36024</v>
      </c>
      <c r="E26" s="182" t="str">
        <f>VLOOKUP(B26,'пр.взв.'!B2:H90,4,FALSE)</f>
        <v>КБР</v>
      </c>
      <c r="F26" s="183" t="str">
        <f>VLOOKUP(B26,'пр.взв.'!B2:H90,5,FALSE)</f>
        <v>Динамо</v>
      </c>
      <c r="G26" s="184">
        <f>VLOOKUP(B26,'пр.взв.'!B2:H90,6,FALSE)</f>
        <v>0</v>
      </c>
      <c r="H26" s="213" t="str">
        <f>VLOOKUP(B26,'пр.взв.'!B2:H90,7,FALSE)</f>
        <v>Пченашев М.</v>
      </c>
    </row>
    <row r="27" spans="1:8" ht="11.25" customHeight="1">
      <c r="A27" s="175"/>
      <c r="B27" s="176"/>
      <c r="C27" s="178"/>
      <c r="D27" s="434"/>
      <c r="E27" s="182"/>
      <c r="F27" s="183"/>
      <c r="G27" s="184"/>
      <c r="H27" s="213"/>
    </row>
    <row r="28" spans="1:8" ht="11.25" customHeight="1">
      <c r="A28" s="175" t="s">
        <v>67</v>
      </c>
      <c r="B28" s="176">
        <v>5</v>
      </c>
      <c r="C28" s="177" t="str">
        <f>VLOOKUP(B28,'пр.взв.'!B2:H155,2,FALSE)</f>
        <v>Муртазалиев Шамиль Арсланбекович</v>
      </c>
      <c r="D28" s="434">
        <f>VLOOKUP(B28,'пр.взв.'!B2:H92,3,FALSE)</f>
        <v>36039</v>
      </c>
      <c r="E28" s="182" t="str">
        <f>VLOOKUP(B28,'пр.взв.'!B2:H92,4,FALSE)</f>
        <v>СК</v>
      </c>
      <c r="F28" s="183">
        <f>VLOOKUP(B28,'пр.взв.'!B2:H92,5,FALSE)</f>
        <v>0</v>
      </c>
      <c r="G28" s="184">
        <f>VLOOKUP(B28,'пр.взв.'!B2:H92,6,FALSE)</f>
        <v>0</v>
      </c>
      <c r="H28" s="213" t="str">
        <f>VLOOKUP(B28,'пр.взв.'!B2:H92,7,FALSE)</f>
        <v>Нурбагандов</v>
      </c>
    </row>
    <row r="29" spans="1:8" ht="11.25" customHeight="1">
      <c r="A29" s="175"/>
      <c r="B29" s="176"/>
      <c r="C29" s="178"/>
      <c r="D29" s="434"/>
      <c r="E29" s="182"/>
      <c r="F29" s="183"/>
      <c r="G29" s="184"/>
      <c r="H29" s="213"/>
    </row>
    <row r="30" spans="1:8" ht="11.25" customHeight="1">
      <c r="A30" s="175" t="s">
        <v>67</v>
      </c>
      <c r="B30" s="176">
        <v>7</v>
      </c>
      <c r="C30" s="177" t="str">
        <f>VLOOKUP(B30,'пр.взв.'!B2:H157,2,FALSE)</f>
        <v>Марданов мурат Мубазирович</v>
      </c>
      <c r="D30" s="434" t="str">
        <f>VLOOKUP(B30,'пр.взв.'!B3:H94,3,FALSE)</f>
        <v>14.03.1999 1 разряд</v>
      </c>
      <c r="E30" s="182" t="str">
        <f>VLOOKUP(B30,'пр.взв.'!B3:H94,4,FALSE)</f>
        <v>КЧР</v>
      </c>
      <c r="F30" s="183" t="str">
        <f>VLOOKUP(B30,'пр.взв.'!B3:H94,5,FALSE)</f>
        <v>ВС</v>
      </c>
      <c r="G30" s="184">
        <f>VLOOKUP(B30,'пр.взв.'!B3:H94,6,FALSE)</f>
        <v>0</v>
      </c>
      <c r="H30" s="213" t="str">
        <f>VLOOKUP(B30,'пр.взв.'!B3:H94,7,FALSE)</f>
        <v>Пчелкин В. И.</v>
      </c>
    </row>
    <row r="31" spans="1:8" ht="11.25" customHeight="1">
      <c r="A31" s="175"/>
      <c r="B31" s="176"/>
      <c r="C31" s="178"/>
      <c r="D31" s="434"/>
      <c r="E31" s="182"/>
      <c r="F31" s="183"/>
      <c r="G31" s="184"/>
      <c r="H31" s="213"/>
    </row>
    <row r="32" spans="1:8" ht="11.25" customHeight="1">
      <c r="A32" s="175" t="s">
        <v>67</v>
      </c>
      <c r="B32" s="176">
        <v>23</v>
      </c>
      <c r="C32" s="177" t="str">
        <f>VLOOKUP(B32,'пр.взв.'!B3:H159,2,FALSE)</f>
        <v>Мажитов ибрагим Вахасолтаевич</v>
      </c>
      <c r="D32" s="434" t="str">
        <f>VLOOKUP(B32,'пр.взв.'!B3:H96,3,FALSE)</f>
        <v>02.01.1998 1 разряд</v>
      </c>
      <c r="E32" s="182" t="str">
        <f>VLOOKUP(B32,'пр.взв.'!B3:H96,4,FALSE)</f>
        <v>ЧР</v>
      </c>
      <c r="F32" s="183" t="str">
        <f>VLOOKUP(B32,'пр.взв.'!B3:H96,5,FALSE)</f>
        <v>Минспорт</v>
      </c>
      <c r="G32" s="184">
        <f>VLOOKUP(B32,'пр.взв.'!B3:H96,6,FALSE)</f>
        <v>0</v>
      </c>
      <c r="H32" s="213" t="str">
        <f>VLOOKUP(B32,'пр.взв.'!B3:H96,7,FALSE)</f>
        <v>Насуров А,</v>
      </c>
    </row>
    <row r="33" spans="1:8" ht="11.25" customHeight="1">
      <c r="A33" s="175"/>
      <c r="B33" s="176"/>
      <c r="C33" s="178"/>
      <c r="D33" s="434"/>
      <c r="E33" s="182"/>
      <c r="F33" s="183"/>
      <c r="G33" s="184"/>
      <c r="H33" s="213"/>
    </row>
    <row r="34" spans="1:8" ht="11.25" customHeight="1">
      <c r="A34" s="175" t="s">
        <v>67</v>
      </c>
      <c r="B34" s="176">
        <v>9</v>
      </c>
      <c r="C34" s="177" t="str">
        <f>VLOOKUP(B34,'пр.взв.'!B3:H161,2,FALSE)</f>
        <v>Качалов Абулмуслим Мусабегович</v>
      </c>
      <c r="D34" s="434" t="str">
        <f>VLOOKUP(B34,'пр.взв.'!B3:H98,3,FALSE)</f>
        <v>21.08.1998 КМС</v>
      </c>
      <c r="E34" s="182" t="str">
        <f>VLOOKUP(B34,'пр.взв.'!B3:H98,4,FALSE)</f>
        <v>РД</v>
      </c>
      <c r="F34" s="183" t="str">
        <f>VLOOKUP(B34,'пр.взв.'!B3:H98,5,FALSE)</f>
        <v>ПР</v>
      </c>
      <c r="G34" s="184">
        <f>VLOOKUP(B34,'пр.взв.'!B3:H98,6,FALSE)</f>
        <v>0</v>
      </c>
      <c r="H34" s="213" t="str">
        <f>VLOOKUP(B34,'пр.взв.'!B3:H98,7,FALSE)</f>
        <v>Магомедов А. С.</v>
      </c>
    </row>
    <row r="35" spans="1:8" ht="11.25" customHeight="1">
      <c r="A35" s="175"/>
      <c r="B35" s="176"/>
      <c r="C35" s="178"/>
      <c r="D35" s="434"/>
      <c r="E35" s="182"/>
      <c r="F35" s="183"/>
      <c r="G35" s="184"/>
      <c r="H35" s="213"/>
    </row>
    <row r="36" spans="1:8" ht="11.25" customHeight="1">
      <c r="A36" s="175" t="s">
        <v>67</v>
      </c>
      <c r="B36" s="176">
        <v>10</v>
      </c>
      <c r="C36" s="177" t="str">
        <f>VLOOKUP(B36,'пр.взв.'!B3:H163,2,FALSE)</f>
        <v>Газимагомедов Тимур Газимагомедович</v>
      </c>
      <c r="D36" s="434" t="str">
        <f>VLOOKUP(B36,'пр.взв.'!B3:H100,3,FALSE)</f>
        <v>27.07.1997 1 разряд</v>
      </c>
      <c r="E36" s="182" t="str">
        <f>VLOOKUP(B36,'пр.взв.'!B5:H100,4,FALSE)</f>
        <v>РД</v>
      </c>
      <c r="F36" s="183" t="str">
        <f>VLOOKUP(B36,'пр.взв.'!B3:H100,5,FALSE)</f>
        <v>ПР</v>
      </c>
      <c r="G36" s="184">
        <f>VLOOKUP(B36,'пр.взв.'!B3:H100,6,FALSE)</f>
        <v>0</v>
      </c>
      <c r="H36" s="213" t="str">
        <f>VLOOKUP(B36,'пр.взв.'!B3:H100,7,FALSE)</f>
        <v>Магомедов А. С.</v>
      </c>
    </row>
    <row r="37" spans="1:8" ht="11.25" customHeight="1">
      <c r="A37" s="175"/>
      <c r="B37" s="176"/>
      <c r="C37" s="178"/>
      <c r="D37" s="434"/>
      <c r="E37" s="182"/>
      <c r="F37" s="183"/>
      <c r="G37" s="184"/>
      <c r="H37" s="213"/>
    </row>
    <row r="38" spans="1:8" ht="11.25" customHeight="1">
      <c r="A38" s="175" t="s">
        <v>67</v>
      </c>
      <c r="B38" s="176">
        <v>12</v>
      </c>
      <c r="C38" s="177" t="str">
        <f>VLOOKUP(B38,'пр.взв.'!B3:H165,2,FALSE)</f>
        <v>Магомедалиев Адам Гасанович</v>
      </c>
      <c r="D38" s="434" t="str">
        <f>VLOOKUP(B38,'пр.взв.'!B3:H102,3,FALSE)</f>
        <v>17.04.1997 1 разряд</v>
      </c>
      <c r="E38" s="182" t="str">
        <f>VLOOKUP(B38,'пр.взв.'!B3:H102,4,FALSE)</f>
        <v>РД</v>
      </c>
      <c r="F38" s="183" t="str">
        <f>VLOOKUP(B38,'пр.взв.'!B3:H102,5,FALSE)</f>
        <v>ПР</v>
      </c>
      <c r="G38" s="184">
        <f>VLOOKUP(B38,'пр.взв.'!B3:H102,6,FALSE)</f>
        <v>0</v>
      </c>
      <c r="H38" s="213" t="str">
        <f>VLOOKUP(B38,'пр.взв.'!B3:H102,7,FALSE)</f>
        <v>Гасанханов З. М.</v>
      </c>
    </row>
    <row r="39" spans="1:8" ht="11.25" customHeight="1">
      <c r="A39" s="175"/>
      <c r="B39" s="176"/>
      <c r="C39" s="178"/>
      <c r="D39" s="434"/>
      <c r="E39" s="182"/>
      <c r="F39" s="183"/>
      <c r="G39" s="184"/>
      <c r="H39" s="213"/>
    </row>
    <row r="40" spans="1:8" ht="11.25" customHeight="1">
      <c r="A40" s="175" t="s">
        <v>67</v>
      </c>
      <c r="B40" s="176">
        <v>13</v>
      </c>
      <c r="C40" s="177" t="str">
        <f>VLOOKUP(B40,'пр.взв.'!B3:H167,2,FALSE)</f>
        <v>Устильгов Исмаил Султан-Гиреевич</v>
      </c>
      <c r="D40" s="434" t="str">
        <f>VLOOKUP(B40,'пр.взв.'!B4:H104,3,FALSE)</f>
        <v>20.11.1998 КМС</v>
      </c>
      <c r="E40" s="182" t="str">
        <f>VLOOKUP(B40,'пр.взв.'!B4:H104,4,FALSE)</f>
        <v>РИ</v>
      </c>
      <c r="F40" s="183">
        <f>VLOOKUP(B40,'пр.взв.'!B4:H104,5,FALSE)</f>
        <v>0</v>
      </c>
      <c r="G40" s="184">
        <f>VLOOKUP(B40,'пр.взв.'!B4:H104,6,FALSE)</f>
        <v>0</v>
      </c>
      <c r="H40" s="213" t="str">
        <f>VLOOKUP(B40,'пр.взв.'!B4:H104,7,FALSE)</f>
        <v>Аксагов Д. К.</v>
      </c>
    </row>
    <row r="41" spans="1:8" ht="11.25" customHeight="1">
      <c r="A41" s="175"/>
      <c r="B41" s="176"/>
      <c r="C41" s="178"/>
      <c r="D41" s="434"/>
      <c r="E41" s="182"/>
      <c r="F41" s="183"/>
      <c r="G41" s="184"/>
      <c r="H41" s="213"/>
    </row>
    <row r="42" spans="1:8" ht="11.25" customHeight="1">
      <c r="A42" s="175" t="s">
        <v>67</v>
      </c>
      <c r="B42" s="176">
        <v>14</v>
      </c>
      <c r="C42" s="177" t="str">
        <f>VLOOKUP(B42,'пр.взв.'!B4:H169,2,FALSE)</f>
        <v>Ахмедов Амал Рустамович</v>
      </c>
      <c r="D42" s="434" t="str">
        <f>VLOOKUP(B42,'пр.взв.'!B6:H106,3,FALSE)</f>
        <v>19.09.1998 КМС</v>
      </c>
      <c r="E42" s="182" t="str">
        <f>VLOOKUP(B42,'пр.взв.'!B4:H106,4,FALSE)</f>
        <v>РСО-А</v>
      </c>
      <c r="F42" s="183" t="str">
        <f>VLOOKUP(B42,'пр.взв.'!B4:H106,5,FALSE)</f>
        <v>Динамо</v>
      </c>
      <c r="G42" s="184">
        <f>VLOOKUP(B42,'пр.взв.'!B4:H106,6,FALSE)</f>
        <v>0</v>
      </c>
      <c r="H42" s="213" t="str">
        <f>VLOOKUP(B42,'пр.взв.'!B4:H106,7,FALSE)</f>
        <v>Козаев А., Колиев И. </v>
      </c>
    </row>
    <row r="43" spans="1:8" ht="11.25" customHeight="1">
      <c r="A43" s="175"/>
      <c r="B43" s="176"/>
      <c r="C43" s="178"/>
      <c r="D43" s="434"/>
      <c r="E43" s="182"/>
      <c r="F43" s="183"/>
      <c r="G43" s="184"/>
      <c r="H43" s="213"/>
    </row>
    <row r="44" spans="1:8" ht="11.25" customHeight="1">
      <c r="A44" s="175" t="s">
        <v>67</v>
      </c>
      <c r="B44" s="176">
        <v>15</v>
      </c>
      <c r="C44" s="177" t="str">
        <f>VLOOKUP(B44,'пр.взв.'!B4:H171,2,FALSE)</f>
        <v>Ибрагимов Ибрагим Абдулвагабович</v>
      </c>
      <c r="D44" s="434">
        <f>VLOOKUP(B44,'пр.взв.'!B4:H108,3,FALSE)</f>
        <v>36010</v>
      </c>
      <c r="E44" s="182" t="str">
        <f>VLOOKUP(B44,'пр.взв.'!B4:H108,4,FALSE)</f>
        <v>РД</v>
      </c>
      <c r="F44" s="183" t="str">
        <f>VLOOKUP(B44,'пр.взв.'!B4:H108,5,FALSE)</f>
        <v>ПР</v>
      </c>
      <c r="G44" s="184">
        <f>VLOOKUP(B44,'пр.взв.'!B4:H108,6,FALSE)</f>
        <v>0</v>
      </c>
      <c r="H44" s="213" t="str">
        <f>VLOOKUP(B44,'пр.взв.'!B4:H108,7,FALSE)</f>
        <v>Джанбеков Т. А.</v>
      </c>
    </row>
    <row r="45" spans="1:8" ht="11.25" customHeight="1">
      <c r="A45" s="175"/>
      <c r="B45" s="176"/>
      <c r="C45" s="178"/>
      <c r="D45" s="434"/>
      <c r="E45" s="182"/>
      <c r="F45" s="183"/>
      <c r="G45" s="184"/>
      <c r="H45" s="213"/>
    </row>
    <row r="46" spans="1:8" ht="11.25" customHeight="1">
      <c r="A46" s="175" t="s">
        <v>67</v>
      </c>
      <c r="B46" s="176">
        <v>16</v>
      </c>
      <c r="C46" s="177" t="str">
        <f>VLOOKUP(B46,'пр.взв.'!B4:H173,2,FALSE)</f>
        <v>Дышеков Рахим исламович</v>
      </c>
      <c r="D46" s="434" t="str">
        <f>VLOOKUP(B46,'пр.взв.'!B4:H110,3,FALSE)</f>
        <v>19.12.1998 1 разряд</v>
      </c>
      <c r="E46" s="182" t="str">
        <f>VLOOKUP(B46,'пр.взв.'!B4:H110,4,FALSE)</f>
        <v>КЧР</v>
      </c>
      <c r="F46" s="183" t="str">
        <f>VLOOKUP(B46,'пр.взв.'!B4:H110,5,FALSE)</f>
        <v>ВС</v>
      </c>
      <c r="G46" s="184">
        <f>VLOOKUP(B46,'пр.взв.'!B4:H110,6,FALSE)</f>
        <v>0</v>
      </c>
      <c r="H46" s="213" t="str">
        <f>VLOOKUP(B46,'пр.взв.'!B4:H110,7,FALSE)</f>
        <v>Пшмахов А. И.</v>
      </c>
    </row>
    <row r="47" spans="1:8" ht="11.25" customHeight="1">
      <c r="A47" s="175"/>
      <c r="B47" s="176"/>
      <c r="C47" s="178"/>
      <c r="D47" s="434"/>
      <c r="E47" s="182"/>
      <c r="F47" s="183"/>
      <c r="G47" s="184"/>
      <c r="H47" s="213"/>
    </row>
    <row r="48" spans="1:8" ht="11.25" customHeight="1">
      <c r="A48" s="175" t="s">
        <v>67</v>
      </c>
      <c r="B48" s="176">
        <v>19</v>
      </c>
      <c r="C48" s="177" t="str">
        <f>VLOOKUP(B48,'пр.взв.'!B4:H175,2,FALSE)</f>
        <v>Мусханов ахмед Магомедович</v>
      </c>
      <c r="D48" s="434" t="str">
        <f>VLOOKUP(B48,'пр.взв.'!B4:H112,3,FALSE)</f>
        <v>04.01.1999 1 разряд</v>
      </c>
      <c r="E48" s="182" t="str">
        <f>VLOOKUP(B48,'пр.взв.'!B4:H112,4,FALSE)</f>
        <v>ЧР</v>
      </c>
      <c r="F48" s="183" t="str">
        <f>VLOOKUP(B48,'пр.взв.'!B4:H112,5,FALSE)</f>
        <v>Минспорт</v>
      </c>
      <c r="G48" s="184">
        <f>VLOOKUP(B48,'пр.взв.'!B4:H112,6,FALSE)</f>
        <v>0</v>
      </c>
      <c r="H48" s="213" t="str">
        <f>VLOOKUP(B48,'пр.взв.'!B4:H112,7,FALSE)</f>
        <v>Кагерманов Р.</v>
      </c>
    </row>
    <row r="49" spans="1:8" ht="11.25" customHeight="1">
      <c r="A49" s="175"/>
      <c r="B49" s="176"/>
      <c r="C49" s="178"/>
      <c r="D49" s="434"/>
      <c r="E49" s="182"/>
      <c r="F49" s="183"/>
      <c r="G49" s="184"/>
      <c r="H49" s="213"/>
    </row>
    <row r="50" spans="1:8" ht="11.25" customHeight="1">
      <c r="A50" s="175" t="s">
        <v>67</v>
      </c>
      <c r="B50" s="176">
        <v>20</v>
      </c>
      <c r="C50" s="177" t="str">
        <f>VLOOKUP(B50,'пр.взв.'!B4:H177,2,FALSE)</f>
        <v>Вагапов Хусейн Мовлаевич</v>
      </c>
      <c r="D50" s="434" t="str">
        <f>VLOOKUP(B50,'пр.взв.'!B5:H114,3,FALSE)</f>
        <v>27.10.1997 1 разряд</v>
      </c>
      <c r="E50" s="182" t="str">
        <f>VLOOKUP(B50,'пр.взв.'!B5:H114,4,FALSE)</f>
        <v>ЧР</v>
      </c>
      <c r="F50" s="183" t="str">
        <f>VLOOKUP(B50,'пр.взв.'!B5:H114,5,FALSE)</f>
        <v>Минспорт</v>
      </c>
      <c r="G50" s="184">
        <f>VLOOKUP(B50,'пр.взв.'!B5:H114,6,FALSE)</f>
        <v>0</v>
      </c>
      <c r="H50" s="213" t="str">
        <f>VLOOKUP(B50,'пр.взв.'!B5:H114,7,FALSE)</f>
        <v>Насуров А,</v>
      </c>
    </row>
    <row r="51" spans="1:8" ht="11.25" customHeight="1">
      <c r="A51" s="175"/>
      <c r="B51" s="176"/>
      <c r="C51" s="178"/>
      <c r="D51" s="434"/>
      <c r="E51" s="182"/>
      <c r="F51" s="183"/>
      <c r="G51" s="184"/>
      <c r="H51" s="213"/>
    </row>
    <row r="52" spans="1:8" ht="11.25" customHeight="1">
      <c r="A52" s="175" t="s">
        <v>67</v>
      </c>
      <c r="B52" s="176">
        <v>22</v>
      </c>
      <c r="C52" s="177" t="str">
        <f>VLOOKUP(B52,'пр.взв.'!B5:H179,2,FALSE)</f>
        <v>Чапаев артур Вахидович</v>
      </c>
      <c r="D52" s="434" t="str">
        <f>VLOOKUP(B52,'пр.взв.'!B5:H116,3,FALSE)</f>
        <v>18.06.1998 1 разряд</v>
      </c>
      <c r="E52" s="182" t="str">
        <f>VLOOKUP(B52,'пр.взв.'!B5:H116,4,FALSE)</f>
        <v>ЧР</v>
      </c>
      <c r="F52" s="183" t="str">
        <f>VLOOKUP(B52,'пр.взв.'!B5:H116,5,FALSE)</f>
        <v>Минспорт</v>
      </c>
      <c r="G52" s="184">
        <f>VLOOKUP(B52,'пр.взв.'!B5:H116,6,FALSE)</f>
        <v>0</v>
      </c>
      <c r="H52" s="213" t="str">
        <f>VLOOKUP(B52,'пр.взв.'!B5:H116,7,FALSE)</f>
        <v>Чапаев В. Х,</v>
      </c>
    </row>
    <row r="53" spans="1:8" ht="11.25" customHeight="1">
      <c r="A53" s="175"/>
      <c r="B53" s="176"/>
      <c r="C53" s="178"/>
      <c r="D53" s="434"/>
      <c r="E53" s="182"/>
      <c r="F53" s="183"/>
      <c r="G53" s="184"/>
      <c r="H53" s="213"/>
    </row>
    <row r="54" spans="1:8" ht="11.25" customHeight="1" hidden="1">
      <c r="A54" s="175" t="s">
        <v>54</v>
      </c>
      <c r="B54" s="176"/>
      <c r="C54" s="177" t="e">
        <f>VLOOKUP(B54,'пр.взв.'!B5:H181,2,FALSE)</f>
        <v>#N/A</v>
      </c>
      <c r="D54" s="434" t="e">
        <f>VLOOKUP(B54,'пр.взв.'!B5:H118,3,FALSE)</f>
        <v>#N/A</v>
      </c>
      <c r="E54" s="182" t="e">
        <f>VLOOKUP(B54,'пр.взв.'!B5:H118,4,FALSE)</f>
        <v>#N/A</v>
      </c>
      <c r="F54" s="183" t="e">
        <f>VLOOKUP(B54,'пр.взв.'!B5:H118,5,FALSE)</f>
        <v>#N/A</v>
      </c>
      <c r="G54" s="184" t="e">
        <f>VLOOKUP(B54,'пр.взв.'!B5:H118,6,FALSE)</f>
        <v>#N/A</v>
      </c>
      <c r="H54" s="213" t="e">
        <f>VLOOKUP(B54,'пр.взв.'!B5:H118,7,FALSE)</f>
        <v>#N/A</v>
      </c>
    </row>
    <row r="55" spans="1:8" ht="11.25" customHeight="1" hidden="1">
      <c r="A55" s="175"/>
      <c r="B55" s="176"/>
      <c r="C55" s="178"/>
      <c r="D55" s="434"/>
      <c r="E55" s="182"/>
      <c r="F55" s="183"/>
      <c r="G55" s="184"/>
      <c r="H55" s="213"/>
    </row>
    <row r="56" spans="1:8" ht="11.25" customHeight="1" hidden="1">
      <c r="A56" s="175" t="s">
        <v>54</v>
      </c>
      <c r="B56" s="176"/>
      <c r="C56" s="177" t="e">
        <f>VLOOKUP(B56,'пр.взв.'!B5:H183,2,FALSE)</f>
        <v>#N/A</v>
      </c>
      <c r="D56" s="434" t="e">
        <f>VLOOKUP(B56,'пр.взв.'!B5:H120,3,FALSE)</f>
        <v>#N/A</v>
      </c>
      <c r="E56" s="182" t="e">
        <f>VLOOKUP(B56,'пр.взв.'!B5:H120,4,FALSE)</f>
        <v>#N/A</v>
      </c>
      <c r="F56" s="183" t="e">
        <f>VLOOKUP(B56,'пр.взв.'!B5:H120,5,FALSE)</f>
        <v>#N/A</v>
      </c>
      <c r="G56" s="184" t="e">
        <f>VLOOKUP(B56,'пр.взв.'!B5:H120,6,FALSE)</f>
        <v>#N/A</v>
      </c>
      <c r="H56" s="213" t="e">
        <f>VLOOKUP(B56,'пр.взв.'!B5:H120,7,FALSE)</f>
        <v>#N/A</v>
      </c>
    </row>
    <row r="57" spans="1:8" ht="11.25" customHeight="1" hidden="1">
      <c r="A57" s="175"/>
      <c r="B57" s="176"/>
      <c r="C57" s="178"/>
      <c r="D57" s="434"/>
      <c r="E57" s="182"/>
      <c r="F57" s="183"/>
      <c r="G57" s="184"/>
      <c r="H57" s="213"/>
    </row>
    <row r="58" spans="1:8" ht="11.25" customHeight="1" hidden="1">
      <c r="A58" s="175" t="s">
        <v>54</v>
      </c>
      <c r="B58" s="176"/>
      <c r="C58" s="177" t="e">
        <f>VLOOKUP(B58,'пр.взв.'!B5:H185,2,FALSE)</f>
        <v>#N/A</v>
      </c>
      <c r="D58" s="434" t="e">
        <f>VLOOKUP(B58,'пр.взв.'!B7:H122,3,FALSE)</f>
        <v>#N/A</v>
      </c>
      <c r="E58" s="182" t="e">
        <f>VLOOKUP(B58,'пр.взв.'!B5:H122,4,FALSE)</f>
        <v>#N/A</v>
      </c>
      <c r="F58" s="183" t="e">
        <f>VLOOKUP(B58,'пр.взв.'!B5:H122,5,FALSE)</f>
        <v>#N/A</v>
      </c>
      <c r="G58" s="184" t="e">
        <f>VLOOKUP(B58,'пр.взв.'!B5:H122,6,FALSE)</f>
        <v>#N/A</v>
      </c>
      <c r="H58" s="213" t="e">
        <f>VLOOKUP(B58,'пр.взв.'!B5:H122,7,FALSE)</f>
        <v>#N/A</v>
      </c>
    </row>
    <row r="59" spans="1:8" ht="11.25" customHeight="1" hidden="1">
      <c r="A59" s="175"/>
      <c r="B59" s="176"/>
      <c r="C59" s="178"/>
      <c r="D59" s="434"/>
      <c r="E59" s="182"/>
      <c r="F59" s="183"/>
      <c r="G59" s="184"/>
      <c r="H59" s="213"/>
    </row>
    <row r="60" spans="1:8" ht="11.25" customHeight="1" hidden="1">
      <c r="A60" s="175" t="s">
        <v>54</v>
      </c>
      <c r="B60" s="176"/>
      <c r="C60" s="177" t="e">
        <f>VLOOKUP(B60,'пр.взв.'!B5:H187,2,FALSE)</f>
        <v>#N/A</v>
      </c>
      <c r="D60" s="434" t="e">
        <f>VLOOKUP(B60,'пр.взв.'!B1:H124,3,FALSE)</f>
        <v>#N/A</v>
      </c>
      <c r="E60" s="182" t="e">
        <f>VLOOKUP(B60,'пр.взв.'!B6:H124,4,FALSE)</f>
        <v>#N/A</v>
      </c>
      <c r="F60" s="183" t="e">
        <f>VLOOKUP(B60,'пр.взв.'!B6:H124,5,FALSE)</f>
        <v>#N/A</v>
      </c>
      <c r="G60" s="184" t="e">
        <f>VLOOKUP(B60,'пр.взв.'!B6:H124,6,FALSE)</f>
        <v>#N/A</v>
      </c>
      <c r="H60" s="213" t="e">
        <f>VLOOKUP(B60,'пр.взв.'!B6:H124,7,FALSE)</f>
        <v>#N/A</v>
      </c>
    </row>
    <row r="61" spans="1:8" ht="11.25" customHeight="1" hidden="1">
      <c r="A61" s="175"/>
      <c r="B61" s="176"/>
      <c r="C61" s="178"/>
      <c r="D61" s="434"/>
      <c r="E61" s="182"/>
      <c r="F61" s="183"/>
      <c r="G61" s="184"/>
      <c r="H61" s="213"/>
    </row>
    <row r="62" spans="1:8" ht="11.25" customHeight="1" hidden="1">
      <c r="A62" s="175" t="s">
        <v>54</v>
      </c>
      <c r="B62" s="176"/>
      <c r="C62" s="177" t="e">
        <f>VLOOKUP(B62,'пр.взв.'!B6:H189,2,FALSE)</f>
        <v>#N/A</v>
      </c>
      <c r="D62" s="434" t="e">
        <f>VLOOKUP(B62,'пр.взв.'!B6:H126,3,FALSE)</f>
        <v>#N/A</v>
      </c>
      <c r="E62" s="182" t="e">
        <f>VLOOKUP(B62,'пр.взв.'!B6:H126,4,FALSE)</f>
        <v>#N/A</v>
      </c>
      <c r="F62" s="183" t="e">
        <f>VLOOKUP(B62,'пр.взв.'!B6:H126,5,FALSE)</f>
        <v>#N/A</v>
      </c>
      <c r="G62" s="184" t="e">
        <f>VLOOKUP(B62,'пр.взв.'!B6:H126,6,FALSE)</f>
        <v>#N/A</v>
      </c>
      <c r="H62" s="213" t="e">
        <f>VLOOKUP(B62,'пр.взв.'!B6:H126,7,FALSE)</f>
        <v>#N/A</v>
      </c>
    </row>
    <row r="63" spans="1:8" ht="11.25" customHeight="1" hidden="1">
      <c r="A63" s="175"/>
      <c r="B63" s="176"/>
      <c r="C63" s="178"/>
      <c r="D63" s="434"/>
      <c r="E63" s="182"/>
      <c r="F63" s="183"/>
      <c r="G63" s="184"/>
      <c r="H63" s="213"/>
    </row>
    <row r="64" spans="1:8" ht="11.25" customHeight="1" hidden="1">
      <c r="A64" s="175" t="s">
        <v>54</v>
      </c>
      <c r="B64" s="176"/>
      <c r="C64" s="177" t="e">
        <f>VLOOKUP(B64,'пр.взв.'!B6:H191,2,FALSE)</f>
        <v>#N/A</v>
      </c>
      <c r="D64" s="434" t="e">
        <f>VLOOKUP(B64,'пр.взв.'!B6:H128,3,FALSE)</f>
        <v>#N/A</v>
      </c>
      <c r="E64" s="182" t="e">
        <f>VLOOKUP(B64,'пр.взв.'!B6:H128,4,FALSE)</f>
        <v>#N/A</v>
      </c>
      <c r="F64" s="183" t="e">
        <f>VLOOKUP(B64,'пр.взв.'!B6:H128,5,FALSE)</f>
        <v>#N/A</v>
      </c>
      <c r="G64" s="184" t="e">
        <f>VLOOKUP(B64,'пр.взв.'!B6:H128,6,FALSE)</f>
        <v>#N/A</v>
      </c>
      <c r="H64" s="213" t="e">
        <f>VLOOKUP(B64,'пр.взв.'!B6:H128,7,FALSE)</f>
        <v>#N/A</v>
      </c>
    </row>
    <row r="65" spans="1:8" ht="11.25" customHeight="1" hidden="1">
      <c r="A65" s="175"/>
      <c r="B65" s="176"/>
      <c r="C65" s="178"/>
      <c r="D65" s="434"/>
      <c r="E65" s="182"/>
      <c r="F65" s="183"/>
      <c r="G65" s="184"/>
      <c r="H65" s="213"/>
    </row>
    <row r="66" spans="1:8" ht="11.25" customHeight="1" hidden="1">
      <c r="A66" s="175" t="s">
        <v>54</v>
      </c>
      <c r="B66" s="176"/>
      <c r="C66" s="177" t="e">
        <f>VLOOKUP(B66,'пр.взв.'!B6:H193,2,FALSE)</f>
        <v>#N/A</v>
      </c>
      <c r="D66" s="434" t="e">
        <f>VLOOKUP(B66,'пр.взв.'!B6:H130,3,FALSE)</f>
        <v>#N/A</v>
      </c>
      <c r="E66" s="182" t="e">
        <f>VLOOKUP(B66,'пр.взв.'!B6:H130,4,FALSE)</f>
        <v>#N/A</v>
      </c>
      <c r="F66" s="183" t="e">
        <f>VLOOKUP(B66,'пр.взв.'!B6:H130,5,FALSE)</f>
        <v>#N/A</v>
      </c>
      <c r="G66" s="184" t="e">
        <f>VLOOKUP(B66,'пр.взв.'!B6:H130,6,FALSE)</f>
        <v>#N/A</v>
      </c>
      <c r="H66" s="213" t="e">
        <f>VLOOKUP(B66,'пр.взв.'!B6:H130,7,FALSE)</f>
        <v>#N/A</v>
      </c>
    </row>
    <row r="67" spans="1:8" ht="11.25" customHeight="1" hidden="1">
      <c r="A67" s="175"/>
      <c r="B67" s="176"/>
      <c r="C67" s="178"/>
      <c r="D67" s="434"/>
      <c r="E67" s="182"/>
      <c r="F67" s="183"/>
      <c r="G67" s="184"/>
      <c r="H67" s="213"/>
    </row>
    <row r="68" spans="1:8" ht="11.25" customHeight="1" hidden="1">
      <c r="A68" s="175" t="s">
        <v>54</v>
      </c>
      <c r="B68" s="210"/>
      <c r="C68" s="177" t="e">
        <f>VLOOKUP(B68,'пр.взв.'!B6:H195,2,FALSE)</f>
        <v>#N/A</v>
      </c>
      <c r="D68" s="434" t="e">
        <f>VLOOKUP(B68,'пр.взв.'!B6:H132,3,FALSE)</f>
        <v>#N/A</v>
      </c>
      <c r="E68" s="182" t="e">
        <f>VLOOKUP(B68,'пр.взв.'!B6:H132,4,FALSE)</f>
        <v>#N/A</v>
      </c>
      <c r="F68" s="183" t="e">
        <f>VLOOKUP(B68,'пр.взв.'!B6:H132,5,FALSE)</f>
        <v>#N/A</v>
      </c>
      <c r="G68" s="184" t="e">
        <f>VLOOKUP(B68,'пр.взв.'!B6:H132,6,FALSE)</f>
        <v>#N/A</v>
      </c>
      <c r="H68" s="213" t="e">
        <f>VLOOKUP(B68,'пр.взв.'!B6:H132,7,FALSE)</f>
        <v>#N/A</v>
      </c>
    </row>
    <row r="69" spans="1:8" ht="11.25" customHeight="1" hidden="1" thickBot="1">
      <c r="A69" s="175"/>
      <c r="B69" s="211"/>
      <c r="C69" s="212"/>
      <c r="D69" s="435"/>
      <c r="E69" s="207"/>
      <c r="F69" s="208"/>
      <c r="G69" s="209"/>
      <c r="H69" s="218"/>
    </row>
    <row r="70" spans="1:7" ht="12.75">
      <c r="A70" s="67" t="str">
        <f>HYPERLINK('[1]реквизиты'!$A$6)</f>
        <v>Гл. судья, судья ВК</v>
      </c>
      <c r="B70" s="31"/>
      <c r="C70" s="68"/>
      <c r="D70" s="436"/>
      <c r="E70" s="120" t="str">
        <f>'[1]реквизиты'!$G$7</f>
        <v>И.Г. Циклаури</v>
      </c>
      <c r="G70" s="126" t="str">
        <f>'[1]реквизиты'!$G$8</f>
        <v>/г.Владикавказ/</v>
      </c>
    </row>
    <row r="71" spans="1:7" ht="12.75">
      <c r="A71" s="67" t="str">
        <f>HYPERLINK('[1]реквизиты'!$A$8)</f>
        <v>Гл. секретарь, судья ВК</v>
      </c>
      <c r="B71" s="31"/>
      <c r="C71" s="68"/>
      <c r="D71" s="436"/>
      <c r="E71" s="125" t="str">
        <f>'[1]реквизиты'!$G$9</f>
        <v>С.Я. Ляликова</v>
      </c>
      <c r="G71" s="126" t="str">
        <f>'[1]реквизиты'!$G$10</f>
        <v>/г.Владикавказ/</v>
      </c>
    </row>
    <row r="72" spans="1:7" ht="12.75">
      <c r="A72" s="31"/>
      <c r="B72" s="31"/>
      <c r="C72" s="31"/>
      <c r="D72" s="436"/>
      <c r="E72" s="31"/>
      <c r="F72" s="31"/>
      <c r="G72" s="31"/>
    </row>
    <row r="73" spans="1:4" ht="12.75">
      <c r="A73" s="31"/>
      <c r="B73" s="31"/>
      <c r="C73" s="31"/>
      <c r="D73" s="169"/>
    </row>
    <row r="74" spans="1:4" ht="12.75">
      <c r="A74" s="31"/>
      <c r="B74" s="31"/>
      <c r="C74" s="31"/>
      <c r="D74" s="169"/>
    </row>
    <row r="75" spans="1:5" ht="27.75" customHeight="1">
      <c r="A75" s="29"/>
      <c r="C75" s="36"/>
      <c r="D75" s="437"/>
      <c r="E75" s="36"/>
    </row>
    <row r="76" spans="1:5" ht="12.75">
      <c r="A76" s="29"/>
      <c r="B76" s="37"/>
      <c r="C76" s="37"/>
      <c r="D76" s="438"/>
      <c r="E76" s="37"/>
    </row>
    <row r="77" spans="1:6" ht="12.75">
      <c r="A77" s="29"/>
      <c r="B77" s="37"/>
      <c r="C77" s="37"/>
      <c r="D77" s="438"/>
      <c r="E77" s="37"/>
      <c r="F77" s="37"/>
    </row>
    <row r="78" spans="1:6" ht="12.75">
      <c r="A78" s="29"/>
      <c r="B78" s="37"/>
      <c r="C78" s="37"/>
      <c r="D78" s="438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1">
      <selection activeCell="G59" sqref="G59:G6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4" t="s">
        <v>24</v>
      </c>
      <c r="B1" s="174"/>
      <c r="C1" s="174"/>
      <c r="D1" s="174"/>
      <c r="E1" s="174"/>
      <c r="F1" s="174"/>
      <c r="G1" s="174"/>
      <c r="H1" s="174"/>
    </row>
    <row r="2" spans="3:9" ht="27.75" customHeight="1" thickBot="1">
      <c r="C2" s="219" t="str">
        <f>HYPERLINK('[1]реквизиты'!$A$2)</f>
        <v>Первенство СКФО по  самбо среди юношей 1997-1998 г.р.</v>
      </c>
      <c r="D2" s="220"/>
      <c r="E2" s="220"/>
      <c r="F2" s="220"/>
      <c r="G2" s="220"/>
      <c r="H2" s="221"/>
      <c r="I2" s="66"/>
    </row>
    <row r="3" spans="1:8" ht="12.75" customHeight="1">
      <c r="A3" s="251" t="str">
        <f>HYPERLINK('[1]реквизиты'!$A$3)</f>
        <v>20-25 декабря 2014г.                             г.Нальчик</v>
      </c>
      <c r="B3" s="251"/>
      <c r="C3" s="251"/>
      <c r="D3" s="251"/>
      <c r="E3" s="251"/>
      <c r="F3" s="251"/>
      <c r="G3" s="251"/>
      <c r="H3" s="251"/>
    </row>
    <row r="4" spans="4:5" ht="12.75">
      <c r="D4" s="231" t="s">
        <v>59</v>
      </c>
      <c r="E4" s="231"/>
    </row>
    <row r="5" spans="1:8" ht="12.75" customHeight="1">
      <c r="A5" s="240" t="s">
        <v>4</v>
      </c>
      <c r="B5" s="244" t="s">
        <v>5</v>
      </c>
      <c r="C5" s="240" t="s">
        <v>6</v>
      </c>
      <c r="D5" s="240" t="s">
        <v>7</v>
      </c>
      <c r="E5" s="246" t="s">
        <v>8</v>
      </c>
      <c r="F5" s="247"/>
      <c r="G5" s="240" t="s">
        <v>10</v>
      </c>
      <c r="H5" s="240" t="s">
        <v>9</v>
      </c>
    </row>
    <row r="6" spans="1:8" ht="12.75" customHeight="1">
      <c r="A6" s="241"/>
      <c r="B6" s="245"/>
      <c r="C6" s="241"/>
      <c r="D6" s="241"/>
      <c r="E6" s="248"/>
      <c r="F6" s="249"/>
      <c r="G6" s="241"/>
      <c r="H6" s="241"/>
    </row>
    <row r="7" spans="1:8" ht="12.75" customHeight="1">
      <c r="A7" s="225">
        <v>1</v>
      </c>
      <c r="B7" s="232">
        <v>1</v>
      </c>
      <c r="C7" s="223" t="str">
        <f>'[1]регистрация'!E62</f>
        <v>Темроков Азамат</v>
      </c>
      <c r="D7" s="224">
        <f>'[1]регистрация'!F62</f>
        <v>35619</v>
      </c>
      <c r="E7" s="226" t="str">
        <f>'[1]регистрация'!G62</f>
        <v>КБР</v>
      </c>
      <c r="F7" s="229" t="str">
        <f>'[1]регистрация'!H62</f>
        <v>Динамо</v>
      </c>
      <c r="G7" s="228">
        <f>'[1]регистрация'!I62</f>
        <v>0</v>
      </c>
      <c r="H7" s="223" t="str">
        <f>'[1]регистрация'!J62</f>
        <v>Кажемов</v>
      </c>
    </row>
    <row r="8" spans="1:8" ht="15" customHeight="1">
      <c r="A8" s="225"/>
      <c r="B8" s="232"/>
      <c r="C8" s="223"/>
      <c r="D8" s="224"/>
      <c r="E8" s="226"/>
      <c r="F8" s="229"/>
      <c r="G8" s="228"/>
      <c r="H8" s="223"/>
    </row>
    <row r="9" spans="1:8" ht="12.75" customHeight="1">
      <c r="A9" s="225">
        <v>2</v>
      </c>
      <c r="B9" s="232">
        <v>2</v>
      </c>
      <c r="C9" s="227" t="str">
        <f>'[1]регистрация'!E64</f>
        <v>Фиапшев Ислам Валерьевич</v>
      </c>
      <c r="D9" s="226">
        <f>'[1]регистрация'!F64</f>
        <v>36275</v>
      </c>
      <c r="E9" s="226" t="str">
        <f>'[1]регистрация'!G64</f>
        <v>КБР</v>
      </c>
      <c r="F9" s="242" t="str">
        <f>'[1]регистрация'!H64</f>
        <v>Динамо</v>
      </c>
      <c r="G9" s="226">
        <f>'[1]регистрация'!I64</f>
        <v>0</v>
      </c>
      <c r="H9" s="242" t="str">
        <f>'[1]регистрация'!J64</f>
        <v>Хупов Ж.</v>
      </c>
    </row>
    <row r="10" spans="1:8" ht="15" customHeight="1">
      <c r="A10" s="225"/>
      <c r="B10" s="232"/>
      <c r="C10" s="227"/>
      <c r="D10" s="226"/>
      <c r="E10" s="226"/>
      <c r="F10" s="243"/>
      <c r="G10" s="226"/>
      <c r="H10" s="243"/>
    </row>
    <row r="11" spans="1:8" ht="15" customHeight="1">
      <c r="A11" s="225">
        <v>3</v>
      </c>
      <c r="B11" s="232">
        <v>3</v>
      </c>
      <c r="C11" s="223" t="str">
        <f>'[1]регистрация'!E66</f>
        <v>Кожев Алим Русланович</v>
      </c>
      <c r="D11" s="225">
        <f>'[1]регистрация'!F66</f>
        <v>35676</v>
      </c>
      <c r="E11" s="183" t="str">
        <f>'[1]регистрация'!G66</f>
        <v>КБР</v>
      </c>
      <c r="F11" s="229" t="str">
        <f>'[1]регистрация'!H66</f>
        <v>Динамо</v>
      </c>
      <c r="G11" s="228">
        <f>'[1]регистрация'!I66</f>
        <v>0</v>
      </c>
      <c r="H11" s="223" t="str">
        <f>'[1]регистрация'!J66</f>
        <v>Кушхаунов З.В.</v>
      </c>
    </row>
    <row r="12" spans="1:8" ht="15.75" customHeight="1">
      <c r="A12" s="225"/>
      <c r="B12" s="232"/>
      <c r="C12" s="223"/>
      <c r="D12" s="225"/>
      <c r="E12" s="183"/>
      <c r="F12" s="229"/>
      <c r="G12" s="228"/>
      <c r="H12" s="223"/>
    </row>
    <row r="13" spans="1:8" ht="12.75" customHeight="1">
      <c r="A13" s="225">
        <v>4</v>
      </c>
      <c r="B13" s="232">
        <v>4</v>
      </c>
      <c r="C13" s="227" t="str">
        <f>'[1]регистрация'!E78</f>
        <v>Лампежев Алан</v>
      </c>
      <c r="D13" s="226">
        <f>'[1]регистрация'!F78</f>
        <v>36024</v>
      </c>
      <c r="E13" s="226" t="str">
        <f>'[1]регистрация'!G78</f>
        <v>КБР</v>
      </c>
      <c r="F13" s="226" t="str">
        <f>'[1]регистрация'!H78</f>
        <v>Динамо</v>
      </c>
      <c r="G13" s="226">
        <f>'[1]регистрация'!I78</f>
        <v>0</v>
      </c>
      <c r="H13" s="227" t="str">
        <f>'[1]регистрация'!J78</f>
        <v>Пченашев М.</v>
      </c>
    </row>
    <row r="14" spans="1:8" ht="15" customHeight="1">
      <c r="A14" s="225"/>
      <c r="B14" s="232"/>
      <c r="C14" s="227"/>
      <c r="D14" s="226"/>
      <c r="E14" s="226"/>
      <c r="F14" s="226"/>
      <c r="G14" s="226"/>
      <c r="H14" s="227"/>
    </row>
    <row r="15" spans="1:8" ht="12.75" customHeight="1">
      <c r="A15" s="225">
        <v>5</v>
      </c>
      <c r="B15" s="232">
        <v>5</v>
      </c>
      <c r="C15" s="223" t="str">
        <f>'[1]регистрация'!E82</f>
        <v>Муртазалиев Шамиль Арсланбекович</v>
      </c>
      <c r="D15" s="225">
        <f>'[1]регистрация'!F82</f>
        <v>36039</v>
      </c>
      <c r="E15" s="183" t="str">
        <f>'[1]регистрация'!G82</f>
        <v>СК</v>
      </c>
      <c r="F15" s="229">
        <f>'[1]регистрация'!H82</f>
        <v>0</v>
      </c>
      <c r="G15" s="228">
        <f>'[1]регистрация'!I82</f>
        <v>0</v>
      </c>
      <c r="H15" s="223" t="str">
        <f>'[1]регистрация'!J82</f>
        <v>Нурбагандов</v>
      </c>
    </row>
    <row r="16" spans="1:8" ht="15" customHeight="1">
      <c r="A16" s="225"/>
      <c r="B16" s="232"/>
      <c r="C16" s="223"/>
      <c r="D16" s="225"/>
      <c r="E16" s="183"/>
      <c r="F16" s="229"/>
      <c r="G16" s="228"/>
      <c r="H16" s="223"/>
    </row>
    <row r="17" spans="1:8" ht="12.75" customHeight="1">
      <c r="A17" s="225">
        <v>6</v>
      </c>
      <c r="B17" s="232">
        <v>6</v>
      </c>
      <c r="C17" s="227" t="str">
        <f>'[1]регистрация'!E40</f>
        <v>Кушхов беслан Газраилович</v>
      </c>
      <c r="D17" s="233" t="str">
        <f>'[1]регистрация'!F40</f>
        <v>05.12.1998 1 разряд</v>
      </c>
      <c r="E17" s="226" t="str">
        <f>'[1]регистрация'!G40</f>
        <v>КЧР</v>
      </c>
      <c r="F17" s="226" t="str">
        <f>'[1]регистрация'!H40</f>
        <v>ВС</v>
      </c>
      <c r="G17" s="226">
        <f>'[1]регистрация'!I40</f>
        <v>0</v>
      </c>
      <c r="H17" s="227" t="str">
        <f>'[1]регистрация'!J40</f>
        <v>Пчелкин В. И.</v>
      </c>
    </row>
    <row r="18" spans="1:8" ht="15" customHeight="1">
      <c r="A18" s="225"/>
      <c r="B18" s="232"/>
      <c r="C18" s="227"/>
      <c r="D18" s="233"/>
      <c r="E18" s="226"/>
      <c r="F18" s="226"/>
      <c r="G18" s="226"/>
      <c r="H18" s="227"/>
    </row>
    <row r="19" spans="1:8" ht="12.75" customHeight="1">
      <c r="A19" s="225">
        <v>7</v>
      </c>
      <c r="B19" s="232">
        <v>7</v>
      </c>
      <c r="C19" s="223" t="str">
        <f>'[1]регистрация'!E42</f>
        <v>Марданов мурат Мубазирович</v>
      </c>
      <c r="D19" s="224" t="str">
        <f>'[1]регистрация'!F42</f>
        <v>14.03.1999 1 разряд</v>
      </c>
      <c r="E19" s="229" t="str">
        <f>'[1]регистрация'!G42</f>
        <v>КЧР</v>
      </c>
      <c r="F19" s="229" t="str">
        <f>'[1]регистрация'!H42</f>
        <v>ВС</v>
      </c>
      <c r="G19" s="228">
        <f>'[1]регистрация'!I42</f>
        <v>0</v>
      </c>
      <c r="H19" s="223" t="str">
        <f>'[1]регистрация'!J42</f>
        <v>Пчелкин В. И.</v>
      </c>
    </row>
    <row r="20" spans="1:8" ht="15" customHeight="1">
      <c r="A20" s="225"/>
      <c r="B20" s="232"/>
      <c r="C20" s="223"/>
      <c r="D20" s="224"/>
      <c r="E20" s="229"/>
      <c r="F20" s="229"/>
      <c r="G20" s="228"/>
      <c r="H20" s="223"/>
    </row>
    <row r="21" spans="1:8" ht="12.75" customHeight="1">
      <c r="A21" s="225">
        <v>8</v>
      </c>
      <c r="B21" s="232">
        <v>8</v>
      </c>
      <c r="C21" s="223" t="str">
        <f>'[1]регистрация'!E70</f>
        <v>Тутаев Магомед-Хан Алиханович</v>
      </c>
      <c r="D21" s="225" t="str">
        <f>'[1]регистрация'!F70</f>
        <v>28.12.1999 1 разряд</v>
      </c>
      <c r="E21" s="226" t="str">
        <f>'[1]регистрация'!G70</f>
        <v>РИ</v>
      </c>
      <c r="F21" s="229">
        <f>'[1]регистрация'!H70</f>
        <v>0</v>
      </c>
      <c r="G21" s="228">
        <f>'[1]регистрация'!I70</f>
        <v>0</v>
      </c>
      <c r="H21" s="223" t="str">
        <f>'[1]регистрация'!J70</f>
        <v>Султыгов М. Б.</v>
      </c>
    </row>
    <row r="22" spans="1:8" ht="15" customHeight="1">
      <c r="A22" s="225"/>
      <c r="B22" s="232"/>
      <c r="C22" s="223"/>
      <c r="D22" s="225"/>
      <c r="E22" s="226"/>
      <c r="F22" s="229"/>
      <c r="G22" s="228"/>
      <c r="H22" s="223"/>
    </row>
    <row r="23" spans="1:8" ht="12.75" customHeight="1">
      <c r="A23" s="225">
        <v>9</v>
      </c>
      <c r="B23" s="234">
        <v>9</v>
      </c>
      <c r="C23" s="227" t="str">
        <f>'[1]регистрация'!E44</f>
        <v>Качалов Абулмуслим Мусабегович</v>
      </c>
      <c r="D23" s="226" t="str">
        <f>'[1]регистрация'!F44</f>
        <v>21.08.1998 КМС</v>
      </c>
      <c r="E23" s="226" t="str">
        <f>'[1]регистрация'!G44</f>
        <v>РД</v>
      </c>
      <c r="F23" s="226" t="str">
        <f>'[1]регистрация'!H44</f>
        <v>ПР</v>
      </c>
      <c r="G23" s="226">
        <f>'[1]регистрация'!I44</f>
        <v>0</v>
      </c>
      <c r="H23" s="227" t="str">
        <f>'[1]регистрация'!J44</f>
        <v>Магомедов А. С.</v>
      </c>
    </row>
    <row r="24" spans="1:8" ht="15" customHeight="1">
      <c r="A24" s="225"/>
      <c r="B24" s="234"/>
      <c r="C24" s="227"/>
      <c r="D24" s="226"/>
      <c r="E24" s="226"/>
      <c r="F24" s="226"/>
      <c r="G24" s="226"/>
      <c r="H24" s="227"/>
    </row>
    <row r="25" spans="1:8" ht="12.75" customHeight="1">
      <c r="A25" s="225">
        <v>10</v>
      </c>
      <c r="B25" s="232">
        <v>10</v>
      </c>
      <c r="C25" s="227" t="str">
        <f>'[1]регистрация'!E68</f>
        <v>Газимагомедов Тимур Газимагомедович</v>
      </c>
      <c r="D25" s="226" t="str">
        <f>'[1]регистрация'!F68</f>
        <v>27.07.1997 1 разряд</v>
      </c>
      <c r="E25" s="226" t="str">
        <f>'[1]регистрация'!G68</f>
        <v>РД</v>
      </c>
      <c r="F25" s="226" t="str">
        <f>'[1]регистрация'!H68</f>
        <v>ПР</v>
      </c>
      <c r="G25" s="226">
        <f>'[1]регистрация'!I68</f>
        <v>0</v>
      </c>
      <c r="H25" s="227" t="str">
        <f>'[1]регистрация'!J68</f>
        <v>Магомедов А. С.</v>
      </c>
    </row>
    <row r="26" spans="1:8" ht="15" customHeight="1">
      <c r="A26" s="225"/>
      <c r="B26" s="232"/>
      <c r="C26" s="227"/>
      <c r="D26" s="226"/>
      <c r="E26" s="226"/>
      <c r="F26" s="226"/>
      <c r="G26" s="226"/>
      <c r="H26" s="227"/>
    </row>
    <row r="27" spans="1:8" ht="12.75" customHeight="1">
      <c r="A27" s="225">
        <v>11</v>
      </c>
      <c r="B27" s="232">
        <v>11</v>
      </c>
      <c r="C27" s="223" t="str">
        <f>'[1]регистрация'!E48</f>
        <v>Елоев Георгий Игоревич</v>
      </c>
      <c r="D27" s="224" t="str">
        <f>'[1]регистрация'!F48</f>
        <v>08.10.1998 КМС</v>
      </c>
      <c r="E27" s="229" t="str">
        <f>'[1]регистрация'!G48</f>
        <v>РСО-А</v>
      </c>
      <c r="F27" s="229" t="str">
        <f>'[1]регистрация'!H48</f>
        <v>Динамо</v>
      </c>
      <c r="G27" s="228">
        <f>'[1]регистрация'!I48</f>
        <v>0</v>
      </c>
      <c r="H27" s="223" t="str">
        <f>'[1]регистрация'!J48</f>
        <v>Козаев А., Колиев И. </v>
      </c>
    </row>
    <row r="28" spans="1:8" ht="15" customHeight="1">
      <c r="A28" s="225"/>
      <c r="B28" s="232"/>
      <c r="C28" s="223"/>
      <c r="D28" s="224"/>
      <c r="E28" s="229"/>
      <c r="F28" s="229"/>
      <c r="G28" s="228"/>
      <c r="H28" s="223"/>
    </row>
    <row r="29" spans="1:8" ht="15.75" customHeight="1">
      <c r="A29" s="225">
        <v>12</v>
      </c>
      <c r="B29" s="232">
        <v>12</v>
      </c>
      <c r="C29" s="223" t="str">
        <f>'[1]регистрация'!E46</f>
        <v>Магомедалиев Адам Гасанович</v>
      </c>
      <c r="D29" s="224" t="str">
        <f>'[1]регистрация'!F46</f>
        <v>17.04.1997 1 разряд</v>
      </c>
      <c r="E29" s="229" t="str">
        <f>'[1]регистрация'!G46</f>
        <v>РД</v>
      </c>
      <c r="F29" s="229" t="str">
        <f>'[1]регистрация'!H46</f>
        <v>ПР</v>
      </c>
      <c r="G29" s="228">
        <f>'[1]регистрация'!I46</f>
        <v>0</v>
      </c>
      <c r="H29" s="223" t="str">
        <f>'[1]регистрация'!J46</f>
        <v>Гасанханов З. М.</v>
      </c>
    </row>
    <row r="30" spans="1:8" ht="15" customHeight="1">
      <c r="A30" s="225"/>
      <c r="B30" s="232"/>
      <c r="C30" s="223"/>
      <c r="D30" s="224"/>
      <c r="E30" s="229"/>
      <c r="F30" s="229"/>
      <c r="G30" s="228"/>
      <c r="H30" s="223"/>
    </row>
    <row r="31" spans="1:8" ht="12.75" customHeight="1">
      <c r="A31" s="225">
        <v>13</v>
      </c>
      <c r="B31" s="232">
        <v>13</v>
      </c>
      <c r="C31" s="184" t="str">
        <f>'[1]регистрация'!E72</f>
        <v>Устильгов Исмаил Султан-Гиреевич</v>
      </c>
      <c r="D31" s="183" t="str">
        <f>'[1]регистрация'!F72</f>
        <v>20.11.1998 КМС</v>
      </c>
      <c r="E31" s="183" t="str">
        <f>'[1]регистрация'!G72</f>
        <v>РИ</v>
      </c>
      <c r="F31" s="183">
        <f>'[1]регистрация'!H72</f>
        <v>0</v>
      </c>
      <c r="G31" s="230">
        <f>'[1]регистрация'!I72</f>
        <v>0</v>
      </c>
      <c r="H31" s="184" t="str">
        <f>'[1]регистрация'!J72</f>
        <v>Аксагов Д. К.</v>
      </c>
    </row>
    <row r="32" spans="1:8" ht="15" customHeight="1">
      <c r="A32" s="225"/>
      <c r="B32" s="232"/>
      <c r="C32" s="184"/>
      <c r="D32" s="183"/>
      <c r="E32" s="183"/>
      <c r="F32" s="183"/>
      <c r="G32" s="230"/>
      <c r="H32" s="184"/>
    </row>
    <row r="33" spans="1:8" ht="12.75" customHeight="1">
      <c r="A33" s="225">
        <v>14</v>
      </c>
      <c r="B33" s="232">
        <v>14</v>
      </c>
      <c r="C33" s="227" t="str">
        <f>'[1]регистрация'!E50</f>
        <v>Ахмедов Амал Рустамович</v>
      </c>
      <c r="D33" s="233" t="str">
        <f>'[1]регистрация'!F50</f>
        <v>19.09.1998 КМС</v>
      </c>
      <c r="E33" s="226" t="str">
        <f>'[1]регистрация'!G50</f>
        <v>РСО-А</v>
      </c>
      <c r="F33" s="226" t="str">
        <f>'[1]регистрация'!H50</f>
        <v>Динамо</v>
      </c>
      <c r="G33" s="226">
        <f>'[1]регистрация'!I50</f>
        <v>0</v>
      </c>
      <c r="H33" s="227" t="str">
        <f>'[1]регистрация'!J50</f>
        <v>Козаев А., Колиев И. </v>
      </c>
    </row>
    <row r="34" spans="1:8" ht="15" customHeight="1">
      <c r="A34" s="225"/>
      <c r="B34" s="232"/>
      <c r="C34" s="227"/>
      <c r="D34" s="233"/>
      <c r="E34" s="226"/>
      <c r="F34" s="226"/>
      <c r="G34" s="226"/>
      <c r="H34" s="227"/>
    </row>
    <row r="35" spans="1:8" ht="12.75" customHeight="1">
      <c r="A35" s="225">
        <v>15</v>
      </c>
      <c r="B35" s="232">
        <v>15</v>
      </c>
      <c r="C35" s="223" t="str">
        <f>'[1]регистрация'!E80</f>
        <v>Ибрагимов Ибрагим Абдулвагабович</v>
      </c>
      <c r="D35" s="225">
        <f>'[1]регистрация'!F80</f>
        <v>36010</v>
      </c>
      <c r="E35" s="226" t="str">
        <f>'[1]регистрация'!G80</f>
        <v>РД</v>
      </c>
      <c r="F35" s="229" t="str">
        <f>'[1]регистрация'!H80</f>
        <v>ПР</v>
      </c>
      <c r="G35" s="228">
        <f>'[1]регистрация'!I80</f>
        <v>0</v>
      </c>
      <c r="H35" s="223" t="str">
        <f>'[1]регистрация'!J80</f>
        <v>Джанбеков Т. А.</v>
      </c>
    </row>
    <row r="36" spans="1:8" ht="15" customHeight="1">
      <c r="A36" s="225"/>
      <c r="B36" s="232"/>
      <c r="C36" s="223"/>
      <c r="D36" s="225"/>
      <c r="E36" s="226"/>
      <c r="F36" s="229"/>
      <c r="G36" s="228"/>
      <c r="H36" s="223"/>
    </row>
    <row r="37" spans="1:8" ht="15.75" customHeight="1">
      <c r="A37" s="225">
        <v>16</v>
      </c>
      <c r="B37" s="232">
        <v>16</v>
      </c>
      <c r="C37" s="223" t="str">
        <f>'[1]регистрация'!E38</f>
        <v>Дышеков Рахим исламович</v>
      </c>
      <c r="D37" s="224" t="str">
        <f>'[1]регистрация'!F38</f>
        <v>19.12.1998 1 разряд</v>
      </c>
      <c r="E37" s="183" t="str">
        <f>'[1]регистрация'!G38</f>
        <v>КЧР</v>
      </c>
      <c r="F37" s="229" t="str">
        <f>'[1]регистрация'!H38</f>
        <v>ВС</v>
      </c>
      <c r="G37" s="228">
        <f>'[1]регистрация'!I38</f>
        <v>0</v>
      </c>
      <c r="H37" s="223" t="str">
        <f>'[1]регистрация'!J38</f>
        <v>Пшмахов А. И.</v>
      </c>
    </row>
    <row r="38" spans="1:8" ht="12.75" customHeight="1">
      <c r="A38" s="225"/>
      <c r="B38" s="232"/>
      <c r="C38" s="223"/>
      <c r="D38" s="224"/>
      <c r="E38" s="183"/>
      <c r="F38" s="229"/>
      <c r="G38" s="228"/>
      <c r="H38" s="223"/>
    </row>
    <row r="39" spans="1:8" ht="12.75" customHeight="1">
      <c r="A39" s="225">
        <v>17</v>
      </c>
      <c r="B39" s="232">
        <v>17</v>
      </c>
      <c r="C39" s="223" t="str">
        <f>'[1]регистрация'!E52</f>
        <v>Тагиров Мовсар Баймурадович</v>
      </c>
      <c r="D39" s="224" t="str">
        <f>'[1]регистрация'!F52</f>
        <v>10.02.1999 1 разряд</v>
      </c>
      <c r="E39" s="225" t="str">
        <f>'[1]регистрация'!G52</f>
        <v>ЧР</v>
      </c>
      <c r="F39" s="229" t="str">
        <f>'[1]регистрация'!H52</f>
        <v>Минспорт</v>
      </c>
      <c r="G39" s="223">
        <f>'[1]регистрация'!I52</f>
        <v>0</v>
      </c>
      <c r="H39" s="223" t="str">
        <f>'[1]регистрация'!J52</f>
        <v>Хасиков А.</v>
      </c>
    </row>
    <row r="40" spans="1:8" ht="12.75" customHeight="1">
      <c r="A40" s="225"/>
      <c r="B40" s="232"/>
      <c r="C40" s="223"/>
      <c r="D40" s="224"/>
      <c r="E40" s="225"/>
      <c r="F40" s="229"/>
      <c r="G40" s="223"/>
      <c r="H40" s="223"/>
    </row>
    <row r="41" spans="1:8" ht="12.75" customHeight="1">
      <c r="A41" s="225">
        <v>18</v>
      </c>
      <c r="B41" s="232">
        <v>18</v>
      </c>
      <c r="C41" s="227" t="str">
        <f>'[1]регистрация'!E76</f>
        <v>Исаев Адам Идрисович</v>
      </c>
      <c r="D41" s="226" t="str">
        <f>'[1]регистрация'!F76</f>
        <v>07.10.1998 1 разряд</v>
      </c>
      <c r="E41" s="226" t="str">
        <f>'[1]регистрация'!G76</f>
        <v>ЧР</v>
      </c>
      <c r="F41" s="226" t="str">
        <f>'[1]регистрация'!H76</f>
        <v>Минспорт</v>
      </c>
      <c r="G41" s="235">
        <f>'[1]регистрация'!I76</f>
        <v>0</v>
      </c>
      <c r="H41" s="227" t="str">
        <f>'[1]регистрация'!J76</f>
        <v>Мехтиев Р., Чапаев В.</v>
      </c>
    </row>
    <row r="42" spans="1:8" ht="12.75" customHeight="1">
      <c r="A42" s="225"/>
      <c r="B42" s="232"/>
      <c r="C42" s="227"/>
      <c r="D42" s="226"/>
      <c r="E42" s="226"/>
      <c r="F42" s="226"/>
      <c r="G42" s="235"/>
      <c r="H42" s="227"/>
    </row>
    <row r="43" spans="1:8" ht="12.75" customHeight="1">
      <c r="A43" s="225">
        <v>19</v>
      </c>
      <c r="B43" s="232">
        <v>19</v>
      </c>
      <c r="C43" s="223" t="str">
        <f>'[1]регистрация'!E56</f>
        <v>Мусханов ахмед Магомедович</v>
      </c>
      <c r="D43" s="225" t="str">
        <f>'[1]регистрация'!F56</f>
        <v>04.01.1999 1 разряд</v>
      </c>
      <c r="E43" s="183" t="str">
        <f>'[1]регистрация'!G56</f>
        <v>ЧР</v>
      </c>
      <c r="F43" s="229" t="str">
        <f>'[1]регистрация'!H56</f>
        <v>Минспорт</v>
      </c>
      <c r="G43" s="228">
        <f>'[1]регистрация'!I56</f>
        <v>0</v>
      </c>
      <c r="H43" s="223" t="str">
        <f>'[1]регистрация'!J56</f>
        <v>Кагерманов Р.</v>
      </c>
    </row>
    <row r="44" spans="1:8" ht="12.75" customHeight="1">
      <c r="A44" s="225"/>
      <c r="B44" s="232"/>
      <c r="C44" s="223"/>
      <c r="D44" s="225"/>
      <c r="E44" s="183"/>
      <c r="F44" s="229"/>
      <c r="G44" s="228"/>
      <c r="H44" s="223"/>
    </row>
    <row r="45" spans="1:8" ht="12.75" customHeight="1">
      <c r="A45" s="225">
        <v>20</v>
      </c>
      <c r="B45" s="232">
        <v>20</v>
      </c>
      <c r="C45" s="223" t="str">
        <f>'[1]регистрация'!E58</f>
        <v>Вагапов Хусейн Мовлаевич</v>
      </c>
      <c r="D45" s="224" t="str">
        <f>'[1]регистрация'!F58</f>
        <v>27.10.1997 1 разряд</v>
      </c>
      <c r="E45" s="183" t="str">
        <f>'[1]регистрация'!G58</f>
        <v>ЧР</v>
      </c>
      <c r="F45" s="183" t="str">
        <f>'[1]регистрация'!H58</f>
        <v>Минспорт</v>
      </c>
      <c r="G45" s="235">
        <f>'[1]регистрация'!I58</f>
        <v>0</v>
      </c>
      <c r="H45" s="184" t="str">
        <f>'[1]регистрация'!J58</f>
        <v>Насуров А,</v>
      </c>
    </row>
    <row r="46" spans="1:8" ht="12.75" customHeight="1">
      <c r="A46" s="225"/>
      <c r="B46" s="232"/>
      <c r="C46" s="223"/>
      <c r="D46" s="236"/>
      <c r="E46" s="183"/>
      <c r="F46" s="183"/>
      <c r="G46" s="235"/>
      <c r="H46" s="184"/>
    </row>
    <row r="47" spans="1:8" ht="12.75" customHeight="1">
      <c r="A47" s="225">
        <v>21</v>
      </c>
      <c r="B47" s="232">
        <v>21</v>
      </c>
      <c r="C47" s="227" t="str">
        <f>'[1]регистрация'!E60</f>
        <v>Юсупов Адам Салманович</v>
      </c>
      <c r="D47" s="226" t="str">
        <f>'[1]регистрация'!F60</f>
        <v>08.01.1998 1 разряд</v>
      </c>
      <c r="E47" s="226" t="str">
        <f>'[1]регистрация'!G60</f>
        <v>ЧР</v>
      </c>
      <c r="F47" s="226" t="str">
        <f>'[1]регистрация'!H60</f>
        <v>Минспорт</v>
      </c>
      <c r="G47" s="226">
        <f>'[1]регистрация'!I60</f>
        <v>0</v>
      </c>
      <c r="H47" s="227" t="str">
        <f>'[1]регистрация'!J60</f>
        <v>Чапаев В., Абдулаев Х,</v>
      </c>
    </row>
    <row r="48" spans="1:8" ht="12.75" customHeight="1">
      <c r="A48" s="225"/>
      <c r="B48" s="232"/>
      <c r="C48" s="227"/>
      <c r="D48" s="226"/>
      <c r="E48" s="226"/>
      <c r="F48" s="226"/>
      <c r="G48" s="226"/>
      <c r="H48" s="227"/>
    </row>
    <row r="49" spans="1:8" ht="12.75" customHeight="1">
      <c r="A49" s="225">
        <v>22</v>
      </c>
      <c r="B49" s="232">
        <v>22</v>
      </c>
      <c r="C49" s="223" t="str">
        <f>'[1]регистрация'!E74</f>
        <v>Чапаев артур Вахидович</v>
      </c>
      <c r="D49" s="224" t="str">
        <f>'[1]регистрация'!F74</f>
        <v>18.06.1998 1 разряд</v>
      </c>
      <c r="E49" s="183" t="str">
        <f>'[1]регистрация'!G74</f>
        <v>ЧР</v>
      </c>
      <c r="F49" s="183" t="str">
        <f>'[1]регистрация'!H74</f>
        <v>Минспорт</v>
      </c>
      <c r="G49" s="228">
        <f>'[1]регистрация'!I74</f>
        <v>0</v>
      </c>
      <c r="H49" s="223" t="str">
        <f>'[1]регистрация'!J74</f>
        <v>Чапаев В. Х,</v>
      </c>
    </row>
    <row r="50" spans="1:8" ht="12.75" customHeight="1">
      <c r="A50" s="225"/>
      <c r="B50" s="232"/>
      <c r="C50" s="223"/>
      <c r="D50" s="237"/>
      <c r="E50" s="183"/>
      <c r="F50" s="183"/>
      <c r="G50" s="228"/>
      <c r="H50" s="250"/>
    </row>
    <row r="51" spans="1:8" ht="12.75" customHeight="1">
      <c r="A51" s="225">
        <v>23</v>
      </c>
      <c r="B51" s="232">
        <v>23</v>
      </c>
      <c r="C51" s="223" t="str">
        <f>'[1]регистрация'!E54</f>
        <v>Мажитов ибрагим Вахасолтаевич</v>
      </c>
      <c r="D51" s="224" t="str">
        <f>'[1]регистрация'!F54</f>
        <v>02.01.1998 1 разряд</v>
      </c>
      <c r="E51" s="229" t="str">
        <f>'[1]регистрация'!G54</f>
        <v>ЧР</v>
      </c>
      <c r="F51" s="229" t="str">
        <f>'[1]регистрация'!H54</f>
        <v>Минспорт</v>
      </c>
      <c r="G51" s="228">
        <f>'[1]регистрация'!I54</f>
        <v>0</v>
      </c>
      <c r="H51" s="223" t="str">
        <f>'[1]регистрация'!J54</f>
        <v>Насуров А,</v>
      </c>
    </row>
    <row r="52" spans="1:8" ht="12.75" customHeight="1">
      <c r="A52" s="225"/>
      <c r="B52" s="232"/>
      <c r="C52" s="223"/>
      <c r="D52" s="224"/>
      <c r="E52" s="229"/>
      <c r="F52" s="229"/>
      <c r="G52" s="228"/>
      <c r="H52" s="223"/>
    </row>
    <row r="53" spans="1:8" ht="12.75" customHeight="1">
      <c r="A53" s="225">
        <v>24</v>
      </c>
      <c r="B53" s="232">
        <v>24</v>
      </c>
      <c r="C53" s="223" t="s">
        <v>62</v>
      </c>
      <c r="D53" s="225" t="s">
        <v>63</v>
      </c>
      <c r="E53" s="183" t="s">
        <v>64</v>
      </c>
      <c r="F53" s="229" t="s">
        <v>65</v>
      </c>
      <c r="G53" s="228"/>
      <c r="H53" s="223" t="s">
        <v>66</v>
      </c>
    </row>
    <row r="54" spans="1:8" ht="12.75" customHeight="1">
      <c r="A54" s="225"/>
      <c r="B54" s="232"/>
      <c r="C54" s="223"/>
      <c r="D54" s="225"/>
      <c r="E54" s="183"/>
      <c r="F54" s="229"/>
      <c r="G54" s="228"/>
      <c r="H54" s="223"/>
    </row>
    <row r="55" spans="1:8" ht="12.75" customHeight="1">
      <c r="A55" s="225">
        <v>25</v>
      </c>
      <c r="B55" s="232"/>
      <c r="C55" s="223"/>
      <c r="D55" s="224"/>
      <c r="E55" s="183"/>
      <c r="F55" s="183"/>
      <c r="G55" s="228"/>
      <c r="H55" s="223"/>
    </row>
    <row r="56" spans="1:8" ht="12.75" customHeight="1">
      <c r="A56" s="225"/>
      <c r="B56" s="232"/>
      <c r="C56" s="223"/>
      <c r="D56" s="237"/>
      <c r="E56" s="183"/>
      <c r="F56" s="183"/>
      <c r="G56" s="228"/>
      <c r="H56" s="250"/>
    </row>
    <row r="57" spans="1:8" ht="12.75" customHeight="1">
      <c r="A57" s="225">
        <v>26</v>
      </c>
      <c r="B57" s="232"/>
      <c r="C57" s="184"/>
      <c r="D57" s="183"/>
      <c r="E57" s="183"/>
      <c r="F57" s="183"/>
      <c r="G57" s="230"/>
      <c r="H57" s="184"/>
    </row>
    <row r="58" spans="1:8" ht="12.75" customHeight="1">
      <c r="A58" s="225"/>
      <c r="B58" s="232"/>
      <c r="C58" s="184"/>
      <c r="D58" s="183"/>
      <c r="E58" s="183"/>
      <c r="F58" s="183"/>
      <c r="G58" s="230"/>
      <c r="H58" s="184"/>
    </row>
    <row r="59" spans="1:8" ht="12.75" customHeight="1">
      <c r="A59" s="225">
        <v>27</v>
      </c>
      <c r="B59" s="232"/>
      <c r="C59" s="223"/>
      <c r="D59" s="224"/>
      <c r="E59" s="183"/>
      <c r="F59" s="183"/>
      <c r="G59" s="228"/>
      <c r="H59" s="223"/>
    </row>
    <row r="60" spans="1:8" ht="12.75" customHeight="1">
      <c r="A60" s="225"/>
      <c r="B60" s="232"/>
      <c r="C60" s="223"/>
      <c r="D60" s="236"/>
      <c r="E60" s="183"/>
      <c r="F60" s="183"/>
      <c r="G60" s="228"/>
      <c r="H60" s="252"/>
    </row>
    <row r="61" spans="1:8" ht="12.75" customHeight="1">
      <c r="A61" s="225">
        <v>28</v>
      </c>
      <c r="B61" s="232"/>
      <c r="C61" s="223"/>
      <c r="D61" s="224"/>
      <c r="E61" s="183"/>
      <c r="F61" s="183"/>
      <c r="G61" s="228"/>
      <c r="H61" s="223"/>
    </row>
    <row r="62" spans="1:8" ht="12.75" customHeight="1">
      <c r="A62" s="225"/>
      <c r="B62" s="232"/>
      <c r="C62" s="223"/>
      <c r="D62" s="236"/>
      <c r="E62" s="183"/>
      <c r="F62" s="183"/>
      <c r="G62" s="228"/>
      <c r="H62" s="252"/>
    </row>
    <row r="63" spans="1:8" ht="12.75" customHeight="1">
      <c r="A63" s="225">
        <v>29</v>
      </c>
      <c r="B63" s="232"/>
      <c r="C63" s="223"/>
      <c r="D63" s="224"/>
      <c r="E63" s="183"/>
      <c r="F63" s="238"/>
      <c r="G63" s="228"/>
      <c r="H63" s="223"/>
    </row>
    <row r="64" spans="1:8" ht="12.75" customHeight="1">
      <c r="A64" s="225"/>
      <c r="B64" s="232"/>
      <c r="C64" s="223"/>
      <c r="D64" s="239"/>
      <c r="E64" s="183"/>
      <c r="F64" s="238"/>
      <c r="G64" s="228"/>
      <c r="H64" s="250"/>
    </row>
    <row r="65" spans="1:8" ht="12.75" customHeight="1">
      <c r="A65" s="225">
        <v>30</v>
      </c>
      <c r="B65" s="232"/>
      <c r="C65" s="223"/>
      <c r="D65" s="224"/>
      <c r="E65" s="183"/>
      <c r="F65" s="183"/>
      <c r="G65" s="230"/>
      <c r="H65" s="184"/>
    </row>
    <row r="66" spans="1:8" ht="12.75" customHeight="1">
      <c r="A66" s="225"/>
      <c r="B66" s="232"/>
      <c r="C66" s="223"/>
      <c r="D66" s="225"/>
      <c r="E66" s="183"/>
      <c r="F66" s="183"/>
      <c r="G66" s="230"/>
      <c r="H66" s="184"/>
    </row>
    <row r="67" spans="1:8" ht="12.75">
      <c r="A67" s="225">
        <v>31</v>
      </c>
      <c r="B67" s="232"/>
      <c r="C67" s="223"/>
      <c r="D67" s="225"/>
      <c r="E67" s="183"/>
      <c r="F67" s="229"/>
      <c r="G67" s="228"/>
      <c r="H67" s="223"/>
    </row>
    <row r="68" spans="1:8" ht="12.75">
      <c r="A68" s="225"/>
      <c r="B68" s="232"/>
      <c r="C68" s="223"/>
      <c r="D68" s="225"/>
      <c r="E68" s="183"/>
      <c r="F68" s="229"/>
      <c r="G68" s="228"/>
      <c r="H68" s="223"/>
    </row>
    <row r="69" spans="1:8" ht="12.75">
      <c r="A69" s="225">
        <v>32</v>
      </c>
      <c r="B69" s="232"/>
      <c r="C69" s="223"/>
      <c r="D69" s="225"/>
      <c r="E69" s="183"/>
      <c r="F69" s="229"/>
      <c r="G69" s="228"/>
      <c r="H69" s="223"/>
    </row>
    <row r="70" spans="1:8" ht="12.75">
      <c r="A70" s="225"/>
      <c r="B70" s="232"/>
      <c r="C70" s="223"/>
      <c r="D70" s="225"/>
      <c r="E70" s="183"/>
      <c r="F70" s="229"/>
      <c r="G70" s="228"/>
      <c r="H70" s="223"/>
    </row>
    <row r="73" ht="12.75">
      <c r="A73" s="132" t="s">
        <v>55</v>
      </c>
    </row>
    <row r="75" ht="12.75">
      <c r="A75" s="132" t="s">
        <v>56</v>
      </c>
    </row>
    <row r="77" ht="12.75">
      <c r="A77" s="132" t="s">
        <v>57</v>
      </c>
    </row>
    <row r="81" ht="12.75">
      <c r="A81" s="132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53" t="s">
        <v>42</v>
      </c>
      <c r="C1" s="253"/>
      <c r="D1" s="253"/>
      <c r="E1" s="253"/>
      <c r="F1" s="253"/>
      <c r="G1" s="253"/>
      <c r="H1" s="253"/>
      <c r="I1" s="253"/>
      <c r="K1" s="253" t="s">
        <v>42</v>
      </c>
      <c r="L1" s="253"/>
      <c r="M1" s="253"/>
      <c r="N1" s="253"/>
      <c r="O1" s="253"/>
      <c r="P1" s="253"/>
      <c r="Q1" s="253"/>
      <c r="R1" s="253"/>
    </row>
    <row r="2" spans="2:18" ht="15.75" customHeight="1">
      <c r="B2" s="254" t="str">
        <f>'пр.взв.'!D4</f>
        <v>в.к.52 кг.</v>
      </c>
      <c r="C2" s="255"/>
      <c r="D2" s="255"/>
      <c r="E2" s="255"/>
      <c r="F2" s="255"/>
      <c r="G2" s="255"/>
      <c r="H2" s="255"/>
      <c r="I2" s="255"/>
      <c r="K2" s="254" t="str">
        <f>'пр.взв.'!D4</f>
        <v>в.к.52 кг.</v>
      </c>
      <c r="L2" s="255"/>
      <c r="M2" s="255"/>
      <c r="N2" s="255"/>
      <c r="O2" s="255"/>
      <c r="P2" s="255"/>
      <c r="Q2" s="255"/>
      <c r="R2" s="255"/>
    </row>
    <row r="3" spans="2:18" ht="16.5" thickBot="1">
      <c r="B3" s="79" t="s">
        <v>35</v>
      </c>
      <c r="C3" s="81" t="s">
        <v>43</v>
      </c>
      <c r="D3" s="80" t="s">
        <v>36</v>
      </c>
      <c r="E3" s="81"/>
      <c r="F3" s="79"/>
      <c r="G3" s="81"/>
      <c r="H3" s="81"/>
      <c r="I3" s="81"/>
      <c r="J3" s="81"/>
      <c r="K3" s="79" t="s">
        <v>1</v>
      </c>
      <c r="L3" s="81" t="s">
        <v>43</v>
      </c>
      <c r="M3" s="80" t="s">
        <v>36</v>
      </c>
      <c r="N3" s="81"/>
      <c r="O3" s="79"/>
      <c r="P3" s="81"/>
      <c r="Q3" s="81"/>
      <c r="R3" s="81"/>
    </row>
    <row r="4" spans="1:18" ht="12.75" customHeight="1">
      <c r="A4" s="264" t="s">
        <v>44</v>
      </c>
      <c r="B4" s="266" t="s">
        <v>5</v>
      </c>
      <c r="C4" s="258" t="s">
        <v>6</v>
      </c>
      <c r="D4" s="256" t="s">
        <v>15</v>
      </c>
      <c r="E4" s="256" t="s">
        <v>16</v>
      </c>
      <c r="F4" s="258" t="s">
        <v>17</v>
      </c>
      <c r="G4" s="260" t="s">
        <v>45</v>
      </c>
      <c r="H4" s="262" t="s">
        <v>46</v>
      </c>
      <c r="I4" s="268" t="s">
        <v>19</v>
      </c>
      <c r="J4" s="264" t="s">
        <v>44</v>
      </c>
      <c r="K4" s="266" t="s">
        <v>5</v>
      </c>
      <c r="L4" s="258" t="s">
        <v>6</v>
      </c>
      <c r="M4" s="256" t="s">
        <v>15</v>
      </c>
      <c r="N4" s="256" t="s">
        <v>16</v>
      </c>
      <c r="O4" s="258" t="s">
        <v>17</v>
      </c>
      <c r="P4" s="260" t="s">
        <v>45</v>
      </c>
      <c r="Q4" s="262" t="s">
        <v>46</v>
      </c>
      <c r="R4" s="268" t="s">
        <v>19</v>
      </c>
    </row>
    <row r="5" spans="1:18" ht="13.5" customHeight="1" thickBot="1">
      <c r="A5" s="265"/>
      <c r="B5" s="267" t="s">
        <v>38</v>
      </c>
      <c r="C5" s="259"/>
      <c r="D5" s="257"/>
      <c r="E5" s="257"/>
      <c r="F5" s="259"/>
      <c r="G5" s="261"/>
      <c r="H5" s="263"/>
      <c r="I5" s="269" t="s">
        <v>39</v>
      </c>
      <c r="J5" s="265"/>
      <c r="K5" s="267" t="s">
        <v>38</v>
      </c>
      <c r="L5" s="259"/>
      <c r="M5" s="257"/>
      <c r="N5" s="257"/>
      <c r="O5" s="259"/>
      <c r="P5" s="261"/>
      <c r="Q5" s="263"/>
      <c r="R5" s="269" t="s">
        <v>39</v>
      </c>
    </row>
    <row r="6" spans="1:18" ht="12.75">
      <c r="A6" s="270">
        <v>1</v>
      </c>
      <c r="B6" s="273">
        <v>1</v>
      </c>
      <c r="C6" s="275" t="str">
        <f>VLOOKUP(B6,'пр.взв.'!B7:G70,2,FALSE)</f>
        <v>Темроков Азамат</v>
      </c>
      <c r="D6" s="277">
        <f>VLOOKUP(B6,'пр.взв.'!B7:G70,3,FALSE)</f>
        <v>35619</v>
      </c>
      <c r="E6" s="277" t="str">
        <f>VLOOKUP(B6,'пр.взв.'!B7:G70,5,FALSE)</f>
        <v>Динамо</v>
      </c>
      <c r="F6" s="279"/>
      <c r="G6" s="280"/>
      <c r="H6" s="281"/>
      <c r="I6" s="241"/>
      <c r="J6" s="282">
        <v>9</v>
      </c>
      <c r="K6" s="273">
        <v>2</v>
      </c>
      <c r="L6" s="275" t="str">
        <f>VLOOKUP(K6,'пр.взв.'!B7:G70,2,FALSE)</f>
        <v>Фиапшев Ислам Валерьевич</v>
      </c>
      <c r="M6" s="277">
        <f>VLOOKUP(K6,'пр.взв.'!B7:G70,3,FALSE)</f>
        <v>36275</v>
      </c>
      <c r="N6" s="277" t="str">
        <f>VLOOKUP(K6,'пр.взв.'!B7:G70,5,FALSE)</f>
        <v>Динамо</v>
      </c>
      <c r="O6" s="279"/>
      <c r="P6" s="280"/>
      <c r="Q6" s="281"/>
      <c r="R6" s="241"/>
    </row>
    <row r="7" spans="1:18" ht="12.75">
      <c r="A7" s="271"/>
      <c r="B7" s="274"/>
      <c r="C7" s="276"/>
      <c r="D7" s="278"/>
      <c r="E7" s="278"/>
      <c r="F7" s="278"/>
      <c r="G7" s="278"/>
      <c r="H7" s="228"/>
      <c r="I7" s="225"/>
      <c r="J7" s="283"/>
      <c r="K7" s="274"/>
      <c r="L7" s="276"/>
      <c r="M7" s="278"/>
      <c r="N7" s="278"/>
      <c r="O7" s="278"/>
      <c r="P7" s="278"/>
      <c r="Q7" s="228"/>
      <c r="R7" s="225"/>
    </row>
    <row r="8" spans="1:18" ht="12.75">
      <c r="A8" s="271"/>
      <c r="B8" s="285">
        <v>17</v>
      </c>
      <c r="C8" s="287" t="str">
        <f>VLOOKUP(B8,'пр.взв.'!B9:G72,2,FALSE)</f>
        <v>Тагиров Мовсар Баймурадович</v>
      </c>
      <c r="D8" s="289" t="str">
        <f>VLOOKUP(B8,'пр.взв.'!B1:G72,3,FALSE)</f>
        <v>10.02.1999 1 разряд</v>
      </c>
      <c r="E8" s="289" t="str">
        <f>VLOOKUP(B8,'пр.взв.'!B9:G72,5,FALSE)</f>
        <v>Минспорт</v>
      </c>
      <c r="F8" s="291"/>
      <c r="G8" s="291"/>
      <c r="H8" s="240"/>
      <c r="I8" s="240"/>
      <c r="J8" s="283"/>
      <c r="K8" s="285">
        <v>18</v>
      </c>
      <c r="L8" s="287" t="str">
        <f>VLOOKUP(K8,'пр.взв.'!B1:G72,2,FALSE)</f>
        <v>Исаев Адам Идрисович</v>
      </c>
      <c r="M8" s="289" t="str">
        <f>VLOOKUP(K8,'пр.взв.'!B1:G72,3,FALSE)</f>
        <v>07.10.1998 1 разряд</v>
      </c>
      <c r="N8" s="289" t="str">
        <f>VLOOKUP(K8,'пр.взв.'!B9:G72,5,FALSE)</f>
        <v>Минспорт</v>
      </c>
      <c r="O8" s="291"/>
      <c r="P8" s="291"/>
      <c r="Q8" s="240"/>
      <c r="R8" s="240"/>
    </row>
    <row r="9" spans="1:18" ht="13.5" thickBot="1">
      <c r="A9" s="272"/>
      <c r="B9" s="286"/>
      <c r="C9" s="288"/>
      <c r="D9" s="290"/>
      <c r="E9" s="290"/>
      <c r="F9" s="292"/>
      <c r="G9" s="292"/>
      <c r="H9" s="189"/>
      <c r="I9" s="189"/>
      <c r="J9" s="284"/>
      <c r="K9" s="286"/>
      <c r="L9" s="288"/>
      <c r="M9" s="290"/>
      <c r="N9" s="290"/>
      <c r="O9" s="292"/>
      <c r="P9" s="292"/>
      <c r="Q9" s="189"/>
      <c r="R9" s="189"/>
    </row>
    <row r="10" spans="1:18" ht="12.75">
      <c r="A10" s="270">
        <v>2</v>
      </c>
      <c r="B10" s="273">
        <v>9</v>
      </c>
      <c r="C10" s="295" t="str">
        <f>VLOOKUP(B10,'пр.взв.'!B1:G74,2,FALSE)</f>
        <v>Качалов Абулмуслим Мусабегович</v>
      </c>
      <c r="D10" s="296" t="str">
        <f>VLOOKUP(B10,'пр.взв.'!B1:G74,3,FALSE)</f>
        <v>21.08.1998 КМС</v>
      </c>
      <c r="E10" s="277" t="str">
        <f>VLOOKUP(B10,'пр.взв.'!B11:G74,5,FALSE)</f>
        <v>ПР</v>
      </c>
      <c r="F10" s="297"/>
      <c r="G10" s="293"/>
      <c r="H10" s="294"/>
      <c r="I10" s="296"/>
      <c r="J10" s="282">
        <v>10</v>
      </c>
      <c r="K10" s="273">
        <v>10</v>
      </c>
      <c r="L10" s="295" t="str">
        <f>VLOOKUP(K10,'пр.взв.'!B1:G74,2,FALSE)</f>
        <v>Газимагомедов Тимур Газимагомедович</v>
      </c>
      <c r="M10" s="296" t="str">
        <f>VLOOKUP(K10,'пр.взв.'!B1:G74,3,FALSE)</f>
        <v>27.07.1997 1 разряд</v>
      </c>
      <c r="N10" s="277" t="str">
        <f>VLOOKUP(K10,'пр.взв.'!B11:G74,5,FALSE)</f>
        <v>ПР</v>
      </c>
      <c r="O10" s="297"/>
      <c r="P10" s="293"/>
      <c r="Q10" s="294"/>
      <c r="R10" s="296"/>
    </row>
    <row r="11" spans="1:18" ht="12.75">
      <c r="A11" s="271"/>
      <c r="B11" s="274"/>
      <c r="C11" s="276"/>
      <c r="D11" s="278"/>
      <c r="E11" s="278"/>
      <c r="F11" s="278"/>
      <c r="G11" s="278"/>
      <c r="H11" s="228"/>
      <c r="I11" s="225"/>
      <c r="J11" s="283"/>
      <c r="K11" s="274"/>
      <c r="L11" s="276"/>
      <c r="M11" s="278"/>
      <c r="N11" s="278"/>
      <c r="O11" s="278"/>
      <c r="P11" s="278"/>
      <c r="Q11" s="228"/>
      <c r="R11" s="225"/>
    </row>
    <row r="12" spans="1:18" ht="12.75">
      <c r="A12" s="271"/>
      <c r="B12" s="285">
        <v>25</v>
      </c>
      <c r="C12" s="287" t="e">
        <f>VLOOKUP(B12,'пр.взв.'!B1:G76,2,FALSE)</f>
        <v>#N/A</v>
      </c>
      <c r="D12" s="289" t="e">
        <f>VLOOKUP(B12,'пр.взв.'!B1:G76,3,FALSE)</f>
        <v>#N/A</v>
      </c>
      <c r="E12" s="289" t="e">
        <f>VLOOKUP(B12,'пр.взв.'!B13:G76,5,FALSE)</f>
        <v>#N/A</v>
      </c>
      <c r="F12" s="291"/>
      <c r="G12" s="291"/>
      <c r="H12" s="240"/>
      <c r="I12" s="240"/>
      <c r="J12" s="283"/>
      <c r="K12" s="285">
        <v>26</v>
      </c>
      <c r="L12" s="287" t="e">
        <f>VLOOKUP(K12,'пр.взв.'!B1:G76,2,FALSE)</f>
        <v>#N/A</v>
      </c>
      <c r="M12" s="289" t="e">
        <f>VLOOKUP(K12,'пр.взв.'!B1:G76,3,FALSE)</f>
        <v>#N/A</v>
      </c>
      <c r="N12" s="289" t="e">
        <f>VLOOKUP(K12,'пр.взв.'!B13:G76,5,FALSE)</f>
        <v>#N/A</v>
      </c>
      <c r="O12" s="291"/>
      <c r="P12" s="291"/>
      <c r="Q12" s="240"/>
      <c r="R12" s="240"/>
    </row>
    <row r="13" spans="1:18" ht="13.5" thickBot="1">
      <c r="A13" s="272"/>
      <c r="B13" s="286"/>
      <c r="C13" s="288"/>
      <c r="D13" s="290"/>
      <c r="E13" s="290"/>
      <c r="F13" s="292"/>
      <c r="G13" s="292"/>
      <c r="H13" s="189"/>
      <c r="I13" s="189"/>
      <c r="J13" s="284"/>
      <c r="K13" s="286"/>
      <c r="L13" s="288"/>
      <c r="M13" s="290"/>
      <c r="N13" s="290"/>
      <c r="O13" s="292"/>
      <c r="P13" s="292"/>
      <c r="Q13" s="189"/>
      <c r="R13" s="189"/>
    </row>
    <row r="14" spans="1:18" ht="12.75">
      <c r="A14" s="270">
        <v>3</v>
      </c>
      <c r="B14" s="273">
        <v>5</v>
      </c>
      <c r="C14" s="275" t="str">
        <f>VLOOKUP(B14,'пр.взв.'!B1:G78,2,FALSE)</f>
        <v>Муртазалиев Шамиль Арсланбекович</v>
      </c>
      <c r="D14" s="277">
        <f>VLOOKUP(B14,'пр.взв.'!B1:G78,3,FALSE)</f>
        <v>36039</v>
      </c>
      <c r="E14" s="277">
        <f>VLOOKUP(B14,'пр.взв.'!B15:G78,5,FALSE)</f>
        <v>0</v>
      </c>
      <c r="F14" s="279"/>
      <c r="G14" s="280"/>
      <c r="H14" s="281"/>
      <c r="I14" s="241"/>
      <c r="J14" s="282">
        <v>11</v>
      </c>
      <c r="K14" s="273">
        <v>6</v>
      </c>
      <c r="L14" s="275" t="str">
        <f>VLOOKUP(K14,'пр.взв.'!B1:G78,2,FALSE)</f>
        <v>Кушхов беслан Газраилович</v>
      </c>
      <c r="M14" s="277" t="str">
        <f>VLOOKUP(K14,'пр.взв.'!B1:G78,3,FALSE)</f>
        <v>05.12.1998 1 разряд</v>
      </c>
      <c r="N14" s="277" t="str">
        <f>VLOOKUP(K14,'пр.взв.'!B15:G78,5,FALSE)</f>
        <v>ВС</v>
      </c>
      <c r="O14" s="279"/>
      <c r="P14" s="280"/>
      <c r="Q14" s="281"/>
      <c r="R14" s="241"/>
    </row>
    <row r="15" spans="1:18" ht="12.75">
      <c r="A15" s="271"/>
      <c r="B15" s="274"/>
      <c r="C15" s="276"/>
      <c r="D15" s="278"/>
      <c r="E15" s="278"/>
      <c r="F15" s="278"/>
      <c r="G15" s="278"/>
      <c r="H15" s="228"/>
      <c r="I15" s="225"/>
      <c r="J15" s="283"/>
      <c r="K15" s="274"/>
      <c r="L15" s="276"/>
      <c r="M15" s="278"/>
      <c r="N15" s="278"/>
      <c r="O15" s="278"/>
      <c r="P15" s="278"/>
      <c r="Q15" s="228"/>
      <c r="R15" s="225"/>
    </row>
    <row r="16" spans="1:18" ht="12.75">
      <c r="A16" s="271"/>
      <c r="B16" s="285">
        <v>21</v>
      </c>
      <c r="C16" s="287" t="str">
        <f>VLOOKUP(B16,'пр.взв.'!B1:G80,2,FALSE)</f>
        <v>Юсупов Адам Салманович</v>
      </c>
      <c r="D16" s="289" t="str">
        <f>VLOOKUP(B16,'пр.взв.'!B1:G80,3,FALSE)</f>
        <v>08.01.1998 1 разряд</v>
      </c>
      <c r="E16" s="289" t="str">
        <f>VLOOKUP(B16,'пр.взв.'!B17:G80,5,FALSE)</f>
        <v>Минспорт</v>
      </c>
      <c r="F16" s="291"/>
      <c r="G16" s="291"/>
      <c r="H16" s="240"/>
      <c r="I16" s="240"/>
      <c r="J16" s="283"/>
      <c r="K16" s="285">
        <v>22</v>
      </c>
      <c r="L16" s="287" t="str">
        <f>VLOOKUP(K16,'пр.взв.'!B1:G80,2,FALSE)</f>
        <v>Чапаев артур Вахидович</v>
      </c>
      <c r="M16" s="289" t="str">
        <f>VLOOKUP(K16,'пр.взв.'!B1:G80,3,FALSE)</f>
        <v>18.06.1998 1 разряд</v>
      </c>
      <c r="N16" s="289" t="str">
        <f>VLOOKUP(K16,'пр.взв.'!B17:G80,5,FALSE)</f>
        <v>Минспорт</v>
      </c>
      <c r="O16" s="291"/>
      <c r="P16" s="291"/>
      <c r="Q16" s="240"/>
      <c r="R16" s="240"/>
    </row>
    <row r="17" spans="1:18" ht="13.5" thickBot="1">
      <c r="A17" s="272"/>
      <c r="B17" s="286"/>
      <c r="C17" s="288"/>
      <c r="D17" s="290"/>
      <c r="E17" s="290"/>
      <c r="F17" s="292"/>
      <c r="G17" s="292"/>
      <c r="H17" s="189"/>
      <c r="I17" s="189"/>
      <c r="J17" s="284"/>
      <c r="K17" s="286"/>
      <c r="L17" s="288"/>
      <c r="M17" s="290"/>
      <c r="N17" s="290"/>
      <c r="O17" s="292"/>
      <c r="P17" s="292"/>
      <c r="Q17" s="189"/>
      <c r="R17" s="189"/>
    </row>
    <row r="18" spans="1:18" ht="12.75">
      <c r="A18" s="270">
        <v>4</v>
      </c>
      <c r="B18" s="273">
        <v>13</v>
      </c>
      <c r="C18" s="295" t="str">
        <f>VLOOKUP(B18,'пр.взв.'!B1:G82,2,FALSE)</f>
        <v>Устильгов Исмаил Султан-Гиреевич</v>
      </c>
      <c r="D18" s="296" t="str">
        <f>VLOOKUP(B18,'пр.взв.'!B1:G82,3,FALSE)</f>
        <v>20.11.1998 КМС</v>
      </c>
      <c r="E18" s="277">
        <f>VLOOKUP(B18,'пр.взв.'!B19:G82,5,FALSE)</f>
        <v>0</v>
      </c>
      <c r="F18" s="297"/>
      <c r="G18" s="293"/>
      <c r="H18" s="294"/>
      <c r="I18" s="296"/>
      <c r="J18" s="282">
        <v>12</v>
      </c>
      <c r="K18" s="273">
        <v>14</v>
      </c>
      <c r="L18" s="295" t="str">
        <f>VLOOKUP(K18,'пр.взв.'!B1:G82,2,FALSE)</f>
        <v>Ахмедов Амал Рустамович</v>
      </c>
      <c r="M18" s="296" t="str">
        <f>VLOOKUP(K18,'пр.взв.'!B1:G82,3,FALSE)</f>
        <v>19.09.1998 КМС</v>
      </c>
      <c r="N18" s="277" t="str">
        <f>VLOOKUP(K18,'пр.взв.'!B19:G82,5,FALSE)</f>
        <v>Динамо</v>
      </c>
      <c r="O18" s="278"/>
      <c r="P18" s="298"/>
      <c r="Q18" s="228"/>
      <c r="R18" s="289"/>
    </row>
    <row r="19" spans="1:18" ht="12.75">
      <c r="A19" s="271"/>
      <c r="B19" s="274"/>
      <c r="C19" s="276"/>
      <c r="D19" s="278"/>
      <c r="E19" s="278"/>
      <c r="F19" s="278"/>
      <c r="G19" s="278"/>
      <c r="H19" s="228"/>
      <c r="I19" s="225"/>
      <c r="J19" s="283"/>
      <c r="K19" s="274"/>
      <c r="L19" s="276"/>
      <c r="M19" s="278"/>
      <c r="N19" s="278"/>
      <c r="O19" s="278"/>
      <c r="P19" s="278"/>
      <c r="Q19" s="228"/>
      <c r="R19" s="225"/>
    </row>
    <row r="20" spans="1:18" ht="12.75">
      <c r="A20" s="271"/>
      <c r="B20" s="285">
        <v>29</v>
      </c>
      <c r="C20" s="287" t="e">
        <f>VLOOKUP(B20,'пр.взв.'!B2:G84,2,FALSE)</f>
        <v>#N/A</v>
      </c>
      <c r="D20" s="289" t="e">
        <f>VLOOKUP(B20,'пр.взв.'!B2:G84,3,FALSE)</f>
        <v>#N/A</v>
      </c>
      <c r="E20" s="289" t="e">
        <f>VLOOKUP(B20,'пр.взв.'!B21:G84,5,FALSE)</f>
        <v>#N/A</v>
      </c>
      <c r="F20" s="291"/>
      <c r="G20" s="291"/>
      <c r="H20" s="240"/>
      <c r="I20" s="240"/>
      <c r="J20" s="283"/>
      <c r="K20" s="285">
        <v>30</v>
      </c>
      <c r="L20" s="287" t="e">
        <f>VLOOKUP(K20,'пр.взв.'!B2:G84,2,FALSE)</f>
        <v>#N/A</v>
      </c>
      <c r="M20" s="289" t="e">
        <f>VLOOKUP(K20,'пр.взв.'!B2:G84,3,FALSE)</f>
        <v>#N/A</v>
      </c>
      <c r="N20" s="289" t="e">
        <f>VLOOKUP(K20,'пр.взв.'!B21:G84,5,FALSE)</f>
        <v>#N/A</v>
      </c>
      <c r="O20" s="291"/>
      <c r="P20" s="291"/>
      <c r="Q20" s="240"/>
      <c r="R20" s="240"/>
    </row>
    <row r="21" spans="1:18" ht="13.5" thickBot="1">
      <c r="A21" s="272"/>
      <c r="B21" s="286"/>
      <c r="C21" s="288"/>
      <c r="D21" s="290"/>
      <c r="E21" s="290"/>
      <c r="F21" s="292"/>
      <c r="G21" s="292"/>
      <c r="H21" s="189"/>
      <c r="I21" s="189"/>
      <c r="J21" s="284"/>
      <c r="K21" s="286"/>
      <c r="L21" s="288"/>
      <c r="M21" s="290"/>
      <c r="N21" s="290"/>
      <c r="O21" s="292"/>
      <c r="P21" s="292"/>
      <c r="Q21" s="189"/>
      <c r="R21" s="189"/>
    </row>
    <row r="22" spans="1:18" ht="12.75">
      <c r="A22" s="271">
        <v>5</v>
      </c>
      <c r="B22" s="273">
        <v>3</v>
      </c>
      <c r="C22" s="275" t="str">
        <f>VLOOKUP(B22,'пр.взв.'!B2:G86,2,FALSE)</f>
        <v>Кожев Алим Русланович</v>
      </c>
      <c r="D22" s="277">
        <f>VLOOKUP(B22,'пр.взв.'!B2:G86,3,FALSE)</f>
        <v>35676</v>
      </c>
      <c r="E22" s="277" t="str">
        <f>VLOOKUP(B22,'пр.взв.'!B2:G86,5,FALSE)</f>
        <v>Динамо</v>
      </c>
      <c r="F22" s="279"/>
      <c r="G22" s="280"/>
      <c r="H22" s="281"/>
      <c r="I22" s="241"/>
      <c r="J22" s="282">
        <v>13</v>
      </c>
      <c r="K22" s="273">
        <v>4</v>
      </c>
      <c r="L22" s="275" t="str">
        <f>VLOOKUP(K22,'пр.взв.'!B2:G86,2,FALSE)</f>
        <v>Лампежев Алан</v>
      </c>
      <c r="M22" s="277">
        <f>VLOOKUP(K22,'пр.взв.'!B2:G86,3,FALSE)</f>
        <v>36024</v>
      </c>
      <c r="N22" s="277" t="str">
        <f>VLOOKUP(K22,'пр.взв.'!B3:G86,5,FALSE)</f>
        <v>Динамо</v>
      </c>
      <c r="O22" s="279"/>
      <c r="P22" s="280"/>
      <c r="Q22" s="281"/>
      <c r="R22" s="241"/>
    </row>
    <row r="23" spans="1:18" ht="12.75">
      <c r="A23" s="271"/>
      <c r="B23" s="274"/>
      <c r="C23" s="276"/>
      <c r="D23" s="278"/>
      <c r="E23" s="278"/>
      <c r="F23" s="278"/>
      <c r="G23" s="278"/>
      <c r="H23" s="228"/>
      <c r="I23" s="225"/>
      <c r="J23" s="283"/>
      <c r="K23" s="274"/>
      <c r="L23" s="276"/>
      <c r="M23" s="278"/>
      <c r="N23" s="278"/>
      <c r="O23" s="278"/>
      <c r="P23" s="278"/>
      <c r="Q23" s="228"/>
      <c r="R23" s="225"/>
    </row>
    <row r="24" spans="1:18" ht="12.75">
      <c r="A24" s="271"/>
      <c r="B24" s="285">
        <v>19</v>
      </c>
      <c r="C24" s="287" t="str">
        <f>VLOOKUP(B24,'пр.взв.'!B2:G88,2,FALSE)</f>
        <v>Мусханов ахмед Магомедович</v>
      </c>
      <c r="D24" s="289" t="str">
        <f>VLOOKUP(B24,'пр.взв.'!B2:G88,3,FALSE)</f>
        <v>04.01.1999 1 разряд</v>
      </c>
      <c r="E24" s="289" t="str">
        <f>VLOOKUP(B24,'пр.взв.'!B25:G88,5,FALSE)</f>
        <v>Минспорт</v>
      </c>
      <c r="F24" s="291"/>
      <c r="G24" s="291"/>
      <c r="H24" s="240"/>
      <c r="I24" s="240"/>
      <c r="J24" s="283"/>
      <c r="K24" s="285">
        <v>20</v>
      </c>
      <c r="L24" s="287" t="str">
        <f>VLOOKUP(K24,'пр.взв.'!B2:G88,2,FALSE)</f>
        <v>Вагапов Хусейн Мовлаевич</v>
      </c>
      <c r="M24" s="289" t="str">
        <f>VLOOKUP(K24,'пр.взв.'!B2:G88,3,FALSE)</f>
        <v>27.10.1997 1 разряд</v>
      </c>
      <c r="N24" s="289" t="str">
        <f>VLOOKUP(K24,'пр.взв.'!B25:G88,5,FALSE)</f>
        <v>Минспорт</v>
      </c>
      <c r="O24" s="291"/>
      <c r="P24" s="291"/>
      <c r="Q24" s="240"/>
      <c r="R24" s="240"/>
    </row>
    <row r="25" spans="1:18" ht="13.5" thickBot="1">
      <c r="A25" s="272"/>
      <c r="B25" s="286"/>
      <c r="C25" s="288"/>
      <c r="D25" s="290"/>
      <c r="E25" s="290"/>
      <c r="F25" s="292"/>
      <c r="G25" s="292"/>
      <c r="H25" s="189"/>
      <c r="I25" s="189"/>
      <c r="J25" s="284"/>
      <c r="K25" s="286"/>
      <c r="L25" s="288"/>
      <c r="M25" s="290"/>
      <c r="N25" s="290"/>
      <c r="O25" s="292"/>
      <c r="P25" s="292"/>
      <c r="Q25" s="189"/>
      <c r="R25" s="189"/>
    </row>
    <row r="26" spans="1:18" ht="12.75">
      <c r="A26" s="270">
        <v>6</v>
      </c>
      <c r="B26" s="273">
        <v>11</v>
      </c>
      <c r="C26" s="295" t="str">
        <f>VLOOKUP(B26,'пр.взв.'!B2:G90,2,FALSE)</f>
        <v>Елоев Георгий Игоревич</v>
      </c>
      <c r="D26" s="296" t="str">
        <f>VLOOKUP(B26,'пр.взв.'!B27:G90,3,FALSE)</f>
        <v>08.10.1998 КМС</v>
      </c>
      <c r="E26" s="277" t="str">
        <f>VLOOKUP(B26,'пр.взв.'!B27:G90,5,FALSE)</f>
        <v>Динамо</v>
      </c>
      <c r="F26" s="297"/>
      <c r="G26" s="293"/>
      <c r="H26" s="294"/>
      <c r="I26" s="296"/>
      <c r="J26" s="282">
        <v>14</v>
      </c>
      <c r="K26" s="273">
        <v>12</v>
      </c>
      <c r="L26" s="295" t="str">
        <f>VLOOKUP(K26,'пр.взв.'!B2:G90,2,FALSE)</f>
        <v>Магомедалиев Адам Гасанович</v>
      </c>
      <c r="M26" s="296" t="str">
        <f>VLOOKUP(K26,'пр.взв.'!B2:G90,3,FALSE)</f>
        <v>17.04.1997 1 разряд</v>
      </c>
      <c r="N26" s="277" t="str">
        <f>VLOOKUP(K26,'пр.взв.'!B27:G90,5,FALSE)</f>
        <v>ПР</v>
      </c>
      <c r="O26" s="297"/>
      <c r="P26" s="293"/>
      <c r="Q26" s="294"/>
      <c r="R26" s="296"/>
    </row>
    <row r="27" spans="1:18" ht="12.75">
      <c r="A27" s="271"/>
      <c r="B27" s="274"/>
      <c r="C27" s="276"/>
      <c r="D27" s="278"/>
      <c r="E27" s="278"/>
      <c r="F27" s="278"/>
      <c r="G27" s="278"/>
      <c r="H27" s="228"/>
      <c r="I27" s="225"/>
      <c r="J27" s="283"/>
      <c r="K27" s="274"/>
      <c r="L27" s="276"/>
      <c r="M27" s="278"/>
      <c r="N27" s="278"/>
      <c r="O27" s="278"/>
      <c r="P27" s="278"/>
      <c r="Q27" s="228"/>
      <c r="R27" s="225"/>
    </row>
    <row r="28" spans="1:18" ht="12.75">
      <c r="A28" s="271"/>
      <c r="B28" s="285">
        <v>27</v>
      </c>
      <c r="C28" s="287" t="e">
        <f>VLOOKUP(B28,'пр.взв.'!B2:G92,2,FALSE)</f>
        <v>#N/A</v>
      </c>
      <c r="D28" s="289" t="e">
        <f>VLOOKUP(B28,'пр.взв.'!B29:G92,3,FALSE)</f>
        <v>#N/A</v>
      </c>
      <c r="E28" s="289" t="e">
        <f>VLOOKUP(B28,'пр.взв.'!B29:G92,5,FALSE)</f>
        <v>#N/A</v>
      </c>
      <c r="F28" s="291"/>
      <c r="G28" s="291"/>
      <c r="H28" s="240"/>
      <c r="I28" s="240"/>
      <c r="J28" s="283"/>
      <c r="K28" s="285">
        <v>28</v>
      </c>
      <c r="L28" s="287" t="e">
        <f>VLOOKUP(K28,'пр.взв.'!B2:G92,2,FALSE)</f>
        <v>#N/A</v>
      </c>
      <c r="M28" s="289" t="e">
        <f>VLOOKUP(K28,'пр.взв.'!B2:G92,3,FALSE)</f>
        <v>#N/A</v>
      </c>
      <c r="N28" s="289" t="e">
        <f>VLOOKUP(K28,'пр.взв.'!B29:G92,5,FALSE)</f>
        <v>#N/A</v>
      </c>
      <c r="O28" s="291"/>
      <c r="P28" s="291"/>
      <c r="Q28" s="240"/>
      <c r="R28" s="240"/>
    </row>
    <row r="29" spans="1:18" ht="13.5" thickBot="1">
      <c r="A29" s="299"/>
      <c r="B29" s="286"/>
      <c r="C29" s="288"/>
      <c r="D29" s="290"/>
      <c r="E29" s="290"/>
      <c r="F29" s="292"/>
      <c r="G29" s="292"/>
      <c r="H29" s="189"/>
      <c r="I29" s="189"/>
      <c r="J29" s="284"/>
      <c r="K29" s="286"/>
      <c r="L29" s="288"/>
      <c r="M29" s="290"/>
      <c r="N29" s="290"/>
      <c r="O29" s="292"/>
      <c r="P29" s="292"/>
      <c r="Q29" s="189"/>
      <c r="R29" s="189"/>
    </row>
    <row r="30" spans="1:18" ht="12.75">
      <c r="A30" s="270">
        <v>7</v>
      </c>
      <c r="B30" s="273">
        <v>7</v>
      </c>
      <c r="C30" s="275" t="str">
        <f>VLOOKUP(B30,'пр.взв.'!B3:G94,2,FALSE)</f>
        <v>Марданов мурат Мубазирович</v>
      </c>
      <c r="D30" s="277" t="str">
        <f>VLOOKUP(B30,'пр.взв.'!B3:G94,3,FALSE)</f>
        <v>14.03.1999 1 разряд</v>
      </c>
      <c r="E30" s="277" t="str">
        <f>VLOOKUP(B30,'пр.взв.'!B3:G94,5,FALSE)</f>
        <v>ВС</v>
      </c>
      <c r="F30" s="279"/>
      <c r="G30" s="280"/>
      <c r="H30" s="281"/>
      <c r="I30" s="241"/>
      <c r="J30" s="282">
        <v>15</v>
      </c>
      <c r="K30" s="273">
        <v>8</v>
      </c>
      <c r="L30" s="275" t="str">
        <f>VLOOKUP(K30,'пр.взв.'!B3:G94,2,FALSE)</f>
        <v>Тутаев Магомед-Хан Алиханович</v>
      </c>
      <c r="M30" s="277" t="str">
        <f>VLOOKUP(K30,'пр.взв.'!B3:G94,3,FALSE)</f>
        <v>28.12.1999 1 разряд</v>
      </c>
      <c r="N30" s="277">
        <f>VLOOKUP(K30,'пр.взв.'!B3:G94,5,FALSE)</f>
        <v>0</v>
      </c>
      <c r="O30" s="279"/>
      <c r="P30" s="280"/>
      <c r="Q30" s="281"/>
      <c r="R30" s="241"/>
    </row>
    <row r="31" spans="1:18" ht="12.75">
      <c r="A31" s="271"/>
      <c r="B31" s="274"/>
      <c r="C31" s="276"/>
      <c r="D31" s="278"/>
      <c r="E31" s="278"/>
      <c r="F31" s="278"/>
      <c r="G31" s="278"/>
      <c r="H31" s="228"/>
      <c r="I31" s="225"/>
      <c r="J31" s="283"/>
      <c r="K31" s="274"/>
      <c r="L31" s="276"/>
      <c r="M31" s="278"/>
      <c r="N31" s="278"/>
      <c r="O31" s="278"/>
      <c r="P31" s="278"/>
      <c r="Q31" s="228"/>
      <c r="R31" s="225"/>
    </row>
    <row r="32" spans="1:18" ht="12.75">
      <c r="A32" s="271"/>
      <c r="B32" s="285">
        <v>23</v>
      </c>
      <c r="C32" s="287" t="str">
        <f>VLOOKUP(B32,'пр.взв.'!B3:G96,2,FALSE)</f>
        <v>Мажитов ибрагим Вахасолтаевич</v>
      </c>
      <c r="D32" s="289" t="str">
        <f>VLOOKUP(B32,'пр.взв.'!B33:G96,3,FALSE)</f>
        <v>02.01.1998 1 разряд</v>
      </c>
      <c r="E32" s="289" t="str">
        <f>VLOOKUP(B32,'пр.взв.'!B33:G96,5,FALSE)</f>
        <v>Минспорт</v>
      </c>
      <c r="F32" s="291"/>
      <c r="G32" s="291"/>
      <c r="H32" s="240"/>
      <c r="I32" s="240"/>
      <c r="J32" s="283"/>
      <c r="K32" s="285">
        <v>24</v>
      </c>
      <c r="L32" s="287" t="str">
        <f>VLOOKUP(K32,'пр.взв.'!B3:G96,2,FALSE)</f>
        <v>Дугужев Имран Мухамедович</v>
      </c>
      <c r="M32" s="289" t="str">
        <f>VLOOKUP(K32,'пр.взв.'!B3:G96,3,FALSE)</f>
        <v>1997 1 разряд</v>
      </c>
      <c r="N32" s="289" t="str">
        <f>VLOOKUP(K32,'пр.взв.'!B33:G96,5,FALSE)</f>
        <v>Динамо</v>
      </c>
      <c r="O32" s="291"/>
      <c r="P32" s="291"/>
      <c r="Q32" s="240"/>
      <c r="R32" s="240"/>
    </row>
    <row r="33" spans="1:18" ht="13.5" thickBot="1">
      <c r="A33" s="272"/>
      <c r="B33" s="286"/>
      <c r="C33" s="288"/>
      <c r="D33" s="290"/>
      <c r="E33" s="290"/>
      <c r="F33" s="292"/>
      <c r="G33" s="292"/>
      <c r="H33" s="189"/>
      <c r="I33" s="189"/>
      <c r="J33" s="284"/>
      <c r="K33" s="286"/>
      <c r="L33" s="288"/>
      <c r="M33" s="290"/>
      <c r="N33" s="290"/>
      <c r="O33" s="292"/>
      <c r="P33" s="292"/>
      <c r="Q33" s="189"/>
      <c r="R33" s="189"/>
    </row>
    <row r="34" spans="1:18" ht="12.75">
      <c r="A34" s="270">
        <v>8</v>
      </c>
      <c r="B34" s="273">
        <v>15</v>
      </c>
      <c r="C34" s="275" t="str">
        <f>VLOOKUP(B34,'пр.взв.'!B3:G98,2,FALSE)</f>
        <v>Ибрагимов Ибрагим Абдулвагабович</v>
      </c>
      <c r="D34" s="277">
        <f>VLOOKUP(B34,'пр.взв.'!B35:G98,3,FALSE)</f>
        <v>36010</v>
      </c>
      <c r="E34" s="277" t="str">
        <f>VLOOKUP(B34,'пр.взв.'!B35:G98,5,FALSE)</f>
        <v>ПР</v>
      </c>
      <c r="F34" s="278"/>
      <c r="G34" s="298"/>
      <c r="H34" s="228"/>
      <c r="I34" s="289"/>
      <c r="J34" s="282">
        <v>16</v>
      </c>
      <c r="K34" s="273">
        <v>16</v>
      </c>
      <c r="L34" s="275" t="str">
        <f>VLOOKUP(K34,'пр.взв.'!B3:G98,2,FALSE)</f>
        <v>Дышеков Рахим исламович</v>
      </c>
      <c r="M34" s="277" t="str">
        <f>VLOOKUP(K34,'пр.взв.'!B3:G98,3,FALSE)</f>
        <v>19.12.1998 1 разряд</v>
      </c>
      <c r="N34" s="277" t="str">
        <f>VLOOKUP(K34,'пр.взв.'!B35:G98,5,FALSE)</f>
        <v>ВС</v>
      </c>
      <c r="O34" s="278"/>
      <c r="P34" s="298"/>
      <c r="Q34" s="228"/>
      <c r="R34" s="289"/>
    </row>
    <row r="35" spans="1:18" ht="12.75">
      <c r="A35" s="271"/>
      <c r="B35" s="274"/>
      <c r="C35" s="276"/>
      <c r="D35" s="278"/>
      <c r="E35" s="278"/>
      <c r="F35" s="278"/>
      <c r="G35" s="278"/>
      <c r="H35" s="228"/>
      <c r="I35" s="225"/>
      <c r="J35" s="283"/>
      <c r="K35" s="274"/>
      <c r="L35" s="276"/>
      <c r="M35" s="278"/>
      <c r="N35" s="278"/>
      <c r="O35" s="278"/>
      <c r="P35" s="278"/>
      <c r="Q35" s="228"/>
      <c r="R35" s="225"/>
    </row>
    <row r="36" spans="1:18" ht="12.75">
      <c r="A36" s="271"/>
      <c r="B36" s="285">
        <v>31</v>
      </c>
      <c r="C36" s="287" t="e">
        <f>VLOOKUP(B36,'пр.взв.'!B3:G100,2,FALSE)</f>
        <v>#N/A</v>
      </c>
      <c r="D36" s="289" t="e">
        <f>VLOOKUP(B36,'пр.взв.'!B37:G100,3,FALSE)</f>
        <v>#N/A</v>
      </c>
      <c r="E36" s="289" t="e">
        <f>VLOOKUP(B36,'пр.взв.'!B37:G100,5,FALSE)</f>
        <v>#N/A</v>
      </c>
      <c r="F36" s="291"/>
      <c r="G36" s="291"/>
      <c r="H36" s="240"/>
      <c r="I36" s="240"/>
      <c r="J36" s="283"/>
      <c r="K36" s="285">
        <v>32</v>
      </c>
      <c r="L36" s="287" t="e">
        <f>VLOOKUP(K36,'пр.взв.'!B3:G100,2,FALSE)</f>
        <v>#N/A</v>
      </c>
      <c r="M36" s="289" t="e">
        <f>VLOOKUP(K36,'пр.взв.'!B3:G100,3,FALSE)</f>
        <v>#N/A</v>
      </c>
      <c r="N36" s="277" t="e">
        <f>VLOOKUP(K36,'пр.взв.'!B37:G100,5,FALSE)</f>
        <v>#N/A</v>
      </c>
      <c r="O36" s="291"/>
      <c r="P36" s="291"/>
      <c r="Q36" s="240"/>
      <c r="R36" s="240"/>
    </row>
    <row r="37" spans="1:18" ht="13.5" thickBot="1">
      <c r="A37" s="272"/>
      <c r="B37" s="286"/>
      <c r="C37" s="288"/>
      <c r="D37" s="290"/>
      <c r="E37" s="290"/>
      <c r="F37" s="292"/>
      <c r="G37" s="292"/>
      <c r="H37" s="189"/>
      <c r="I37" s="189"/>
      <c r="J37" s="284"/>
      <c r="K37" s="286"/>
      <c r="L37" s="288"/>
      <c r="M37" s="290"/>
      <c r="N37" s="290"/>
      <c r="O37" s="292"/>
      <c r="P37" s="292"/>
      <c r="Q37" s="189"/>
      <c r="R37" s="189"/>
    </row>
    <row r="39" spans="2:18" ht="16.5" thickBot="1">
      <c r="B39" s="79" t="s">
        <v>35</v>
      </c>
      <c r="C39" s="81" t="s">
        <v>43</v>
      </c>
      <c r="D39" s="80" t="s">
        <v>40</v>
      </c>
      <c r="E39" s="81"/>
      <c r="F39" s="79" t="str">
        <f>'пр.взв.'!D4</f>
        <v>в.к.52 кг.</v>
      </c>
      <c r="G39" s="81"/>
      <c r="H39" s="81"/>
      <c r="I39" s="81"/>
      <c r="J39" s="81"/>
      <c r="K39" s="79" t="s">
        <v>1</v>
      </c>
      <c r="L39" s="81" t="s">
        <v>43</v>
      </c>
      <c r="M39" s="80" t="s">
        <v>40</v>
      </c>
      <c r="N39" s="81"/>
      <c r="O39" s="79" t="str">
        <f>F39</f>
        <v>в.к.52 кг.</v>
      </c>
      <c r="P39" s="81"/>
      <c r="Q39" s="81"/>
      <c r="R39" s="81"/>
    </row>
    <row r="40" spans="1:18" ht="12.75" customHeight="1">
      <c r="A40" s="264" t="s">
        <v>44</v>
      </c>
      <c r="B40" s="266" t="s">
        <v>5</v>
      </c>
      <c r="C40" s="258" t="s">
        <v>6</v>
      </c>
      <c r="D40" s="256" t="s">
        <v>15</v>
      </c>
      <c r="E40" s="256" t="s">
        <v>16</v>
      </c>
      <c r="F40" s="258" t="s">
        <v>17</v>
      </c>
      <c r="G40" s="260" t="s">
        <v>45</v>
      </c>
      <c r="H40" s="262" t="s">
        <v>46</v>
      </c>
      <c r="I40" s="268" t="s">
        <v>19</v>
      </c>
      <c r="J40" s="264" t="s">
        <v>44</v>
      </c>
      <c r="K40" s="266" t="s">
        <v>5</v>
      </c>
      <c r="L40" s="258" t="s">
        <v>6</v>
      </c>
      <c r="M40" s="256" t="s">
        <v>15</v>
      </c>
      <c r="N40" s="258" t="s">
        <v>16</v>
      </c>
      <c r="O40" s="258" t="s">
        <v>17</v>
      </c>
      <c r="P40" s="260" t="s">
        <v>45</v>
      </c>
      <c r="Q40" s="262" t="s">
        <v>46</v>
      </c>
      <c r="R40" s="268" t="s">
        <v>19</v>
      </c>
    </row>
    <row r="41" spans="1:18" ht="13.5" customHeight="1" thickBot="1">
      <c r="A41" s="265"/>
      <c r="B41" s="267" t="s">
        <v>38</v>
      </c>
      <c r="C41" s="259"/>
      <c r="D41" s="257"/>
      <c r="E41" s="257"/>
      <c r="F41" s="259"/>
      <c r="G41" s="261"/>
      <c r="H41" s="263"/>
      <c r="I41" s="269" t="s">
        <v>39</v>
      </c>
      <c r="J41" s="265"/>
      <c r="K41" s="267" t="s">
        <v>38</v>
      </c>
      <c r="L41" s="259"/>
      <c r="M41" s="257"/>
      <c r="N41" s="259"/>
      <c r="O41" s="259"/>
      <c r="P41" s="261"/>
      <c r="Q41" s="263"/>
      <c r="R41" s="269" t="s">
        <v>39</v>
      </c>
    </row>
    <row r="42" spans="1:18" ht="12.75">
      <c r="A42" s="270">
        <v>1</v>
      </c>
      <c r="B42" s="300">
        <f>'пр.хода'!E8</f>
        <v>17</v>
      </c>
      <c r="C42" s="275" t="str">
        <f>VLOOKUP(B42,'пр.взв.'!B4:G106,2,FALSE)</f>
        <v>Тагиров Мовсар Баймурадович</v>
      </c>
      <c r="D42" s="277" t="str">
        <f>VLOOKUP(B42,'пр.взв.'!B4:G106,3,FALSE)</f>
        <v>10.02.1999 1 разряд</v>
      </c>
      <c r="E42" s="277" t="str">
        <f>VLOOKUP(B42,'пр.взв.'!B3:G106,5,FALSE)</f>
        <v>Минспорт</v>
      </c>
      <c r="F42" s="279"/>
      <c r="G42" s="280"/>
      <c r="H42" s="281"/>
      <c r="I42" s="241"/>
      <c r="J42" s="282">
        <v>5</v>
      </c>
      <c r="K42" s="300">
        <f>'пр.хода'!T8</f>
        <v>18</v>
      </c>
      <c r="L42" s="275" t="str">
        <f>VLOOKUP(K42,'пр.взв.'!B4:G106,2,FALSE)</f>
        <v>Исаев Адам Идрисович</v>
      </c>
      <c r="M42" s="277" t="str">
        <f>VLOOKUP(K42,'пр.взв.'!B4:G106,3,FALSE)</f>
        <v>07.10.1998 1 разряд</v>
      </c>
      <c r="N42" s="277" t="str">
        <f>VLOOKUP(K42,'пр.взв.'!B4:G106,5,FALSE)</f>
        <v>Минспорт</v>
      </c>
      <c r="O42" s="279"/>
      <c r="P42" s="280"/>
      <c r="Q42" s="281"/>
      <c r="R42" s="241"/>
    </row>
    <row r="43" spans="1:18" ht="12.75">
      <c r="A43" s="271"/>
      <c r="B43" s="301"/>
      <c r="C43" s="276"/>
      <c r="D43" s="278"/>
      <c r="E43" s="278"/>
      <c r="F43" s="278"/>
      <c r="G43" s="278"/>
      <c r="H43" s="228"/>
      <c r="I43" s="225"/>
      <c r="J43" s="283"/>
      <c r="K43" s="301"/>
      <c r="L43" s="276"/>
      <c r="M43" s="278"/>
      <c r="N43" s="278"/>
      <c r="O43" s="278"/>
      <c r="P43" s="278"/>
      <c r="Q43" s="228"/>
      <c r="R43" s="225"/>
    </row>
    <row r="44" spans="1:18" ht="12.75">
      <c r="A44" s="271"/>
      <c r="B44" s="302">
        <f>'пр.хода'!E12</f>
        <v>9</v>
      </c>
      <c r="C44" s="287" t="str">
        <f>VLOOKUP(B44,'пр.взв.'!B4:G108,2,FALSE)</f>
        <v>Качалов Абулмуслим Мусабегович</v>
      </c>
      <c r="D44" s="289" t="str">
        <f>VLOOKUP(B44,'пр.взв.'!B3:G108,3,FALSE)</f>
        <v>21.08.1998 КМС</v>
      </c>
      <c r="E44" s="289" t="str">
        <f>VLOOKUP(B44,'пр.взв.'!B5:G108,5,FALSE)</f>
        <v>ПР</v>
      </c>
      <c r="F44" s="291"/>
      <c r="G44" s="291"/>
      <c r="H44" s="240"/>
      <c r="I44" s="240"/>
      <c r="J44" s="283"/>
      <c r="K44" s="302">
        <f>'пр.хода'!T12</f>
        <v>10</v>
      </c>
      <c r="L44" s="287" t="str">
        <f>VLOOKUP(K44,'пр.взв.'!B3:G108,2,FALSE)</f>
        <v>Газимагомедов Тимур Газимагомедович</v>
      </c>
      <c r="M44" s="289" t="str">
        <f>VLOOKUP(K44,'пр.взв.'!B3:G108,3,FALSE)</f>
        <v>27.07.1997 1 разряд</v>
      </c>
      <c r="N44" s="289" t="str">
        <f>VLOOKUP(K44,'пр.взв.'!B6:G108,5,FALSE)</f>
        <v>ПР</v>
      </c>
      <c r="O44" s="291"/>
      <c r="P44" s="291"/>
      <c r="Q44" s="240"/>
      <c r="R44" s="240"/>
    </row>
    <row r="45" spans="1:18" ht="13.5" thickBot="1">
      <c r="A45" s="272"/>
      <c r="B45" s="303"/>
      <c r="C45" s="288"/>
      <c r="D45" s="290"/>
      <c r="E45" s="290"/>
      <c r="F45" s="292"/>
      <c r="G45" s="292"/>
      <c r="H45" s="189"/>
      <c r="I45" s="189"/>
      <c r="J45" s="284"/>
      <c r="K45" s="303"/>
      <c r="L45" s="288"/>
      <c r="M45" s="290"/>
      <c r="N45" s="290"/>
      <c r="O45" s="292"/>
      <c r="P45" s="292"/>
      <c r="Q45" s="189"/>
      <c r="R45" s="189"/>
    </row>
    <row r="46" spans="1:18" ht="12.75">
      <c r="A46" s="270">
        <v>2</v>
      </c>
      <c r="B46" s="300">
        <f>'пр.хода'!E16</f>
        <v>21</v>
      </c>
      <c r="C46" s="295" t="str">
        <f>VLOOKUP(B46,'пр.взв.'!B3:G110,2,FALSE)</f>
        <v>Юсупов Адам Салманович</v>
      </c>
      <c r="D46" s="296" t="str">
        <f>VLOOKUP(B46,'пр.взв.'!B3:G110,3,FALSE)</f>
        <v>08.01.1998 1 разряд</v>
      </c>
      <c r="E46" s="277" t="str">
        <f>VLOOKUP(B46,'пр.взв.'!B7:G110,5,FALSE)</f>
        <v>Минспорт</v>
      </c>
      <c r="F46" s="297"/>
      <c r="G46" s="293"/>
      <c r="H46" s="294"/>
      <c r="I46" s="296"/>
      <c r="J46" s="282">
        <v>6</v>
      </c>
      <c r="K46" s="300">
        <f>'пр.хода'!T16</f>
        <v>6</v>
      </c>
      <c r="L46" s="295" t="str">
        <f>VLOOKUP(K46,'пр.взв.'!B3:G110,2,FALSE)</f>
        <v>Кушхов беслан Газраилович</v>
      </c>
      <c r="M46" s="296" t="str">
        <f>VLOOKUP(K46,'пр.взв.'!B3:G110,3,FALSE)</f>
        <v>05.12.1998 1 разряд</v>
      </c>
      <c r="N46" s="277" t="str">
        <f>VLOOKUP(K46,'пр.взв.'!B8:G110,5,FALSE)</f>
        <v>ВС</v>
      </c>
      <c r="O46" s="297"/>
      <c r="P46" s="293"/>
      <c r="Q46" s="294"/>
      <c r="R46" s="296"/>
    </row>
    <row r="47" spans="1:18" ht="12.75">
      <c r="A47" s="271"/>
      <c r="B47" s="301"/>
      <c r="C47" s="276"/>
      <c r="D47" s="278"/>
      <c r="E47" s="278"/>
      <c r="F47" s="278"/>
      <c r="G47" s="278"/>
      <c r="H47" s="228"/>
      <c r="I47" s="225"/>
      <c r="J47" s="283"/>
      <c r="K47" s="301"/>
      <c r="L47" s="276"/>
      <c r="M47" s="278"/>
      <c r="N47" s="278"/>
      <c r="O47" s="278"/>
      <c r="P47" s="278"/>
      <c r="Q47" s="228"/>
      <c r="R47" s="225"/>
    </row>
    <row r="48" spans="1:18" ht="12.75">
      <c r="A48" s="271"/>
      <c r="B48" s="302">
        <f>'пр.хода'!E20</f>
        <v>13</v>
      </c>
      <c r="C48" s="287" t="str">
        <f>VLOOKUP(B48,'пр.взв.'!B3:G112,2,FALSE)</f>
        <v>Устильгов Исмаил Султан-Гиреевич</v>
      </c>
      <c r="D48" s="289" t="str">
        <f>VLOOKUP(B48,'пр.взв.'!B3:G112,3,FALSE)</f>
        <v>20.11.1998 КМС</v>
      </c>
      <c r="E48" s="289">
        <f>VLOOKUP(B48,'пр.взв.'!B9:G112,5,FALSE)</f>
        <v>0</v>
      </c>
      <c r="F48" s="291"/>
      <c r="G48" s="291"/>
      <c r="H48" s="240"/>
      <c r="I48" s="240"/>
      <c r="J48" s="283"/>
      <c r="K48" s="302">
        <f>'пр.хода'!T20</f>
        <v>14</v>
      </c>
      <c r="L48" s="287" t="str">
        <f>VLOOKUP(K48,'пр.взв.'!B3:G112,2,FALSE)</f>
        <v>Ахмедов Амал Рустамович</v>
      </c>
      <c r="M48" s="289" t="str">
        <f>VLOOKUP(K48,'пр.взв.'!B3:G112,3,FALSE)</f>
        <v>19.09.1998 КМС</v>
      </c>
      <c r="N48" s="289" t="str">
        <f>VLOOKUP(K48,'пр.взв.'!B10:G112,5,FALSE)</f>
        <v>Динамо</v>
      </c>
      <c r="O48" s="291"/>
      <c r="P48" s="291"/>
      <c r="Q48" s="240"/>
      <c r="R48" s="240"/>
    </row>
    <row r="49" spans="1:18" ht="13.5" thickBot="1">
      <c r="A49" s="272"/>
      <c r="B49" s="303"/>
      <c r="C49" s="288"/>
      <c r="D49" s="290"/>
      <c r="E49" s="290"/>
      <c r="F49" s="292"/>
      <c r="G49" s="292"/>
      <c r="H49" s="189"/>
      <c r="I49" s="189"/>
      <c r="J49" s="284"/>
      <c r="K49" s="303"/>
      <c r="L49" s="288"/>
      <c r="M49" s="290"/>
      <c r="N49" s="290"/>
      <c r="O49" s="292"/>
      <c r="P49" s="292"/>
      <c r="Q49" s="189"/>
      <c r="R49" s="189"/>
    </row>
    <row r="50" spans="1:18" ht="12.75">
      <c r="A50" s="270">
        <v>3</v>
      </c>
      <c r="B50" s="300">
        <f>'пр.хода'!E24</f>
        <v>3</v>
      </c>
      <c r="C50" s="275" t="str">
        <f>VLOOKUP(B50,'пр.взв.'!B3:G114,2,FALSE)</f>
        <v>Кожев Алим Русланович</v>
      </c>
      <c r="D50" s="277">
        <f>VLOOKUP(B50,'пр.взв.'!B3:G114,3,FALSE)</f>
        <v>35676</v>
      </c>
      <c r="E50" s="277" t="str">
        <f>VLOOKUP(B50,'пр.взв.'!B11:G114,5,FALSE)</f>
        <v>Динамо</v>
      </c>
      <c r="F50" s="279"/>
      <c r="G50" s="280"/>
      <c r="H50" s="281"/>
      <c r="I50" s="241"/>
      <c r="J50" s="282">
        <v>7</v>
      </c>
      <c r="K50" s="300">
        <f>'пр.хода'!T24</f>
        <v>20</v>
      </c>
      <c r="L50" s="275" t="str">
        <f>VLOOKUP(K50,'пр.взв.'!B3:G114,2,FALSE)</f>
        <v>Вагапов Хусейн Мовлаевич</v>
      </c>
      <c r="M50" s="277" t="str">
        <f>VLOOKUP(K50,'пр.взв.'!B3:G114,3,FALSE)</f>
        <v>27.10.1997 1 разряд</v>
      </c>
      <c r="N50" s="277" t="str">
        <f>VLOOKUP(K50,'пр.взв.'!B12:G114,5,FALSE)</f>
        <v>Минспорт</v>
      </c>
      <c r="O50" s="279"/>
      <c r="P50" s="280"/>
      <c r="Q50" s="281"/>
      <c r="R50" s="241"/>
    </row>
    <row r="51" spans="1:18" ht="12.75">
      <c r="A51" s="271"/>
      <c r="B51" s="301"/>
      <c r="C51" s="276"/>
      <c r="D51" s="278"/>
      <c r="E51" s="278"/>
      <c r="F51" s="278"/>
      <c r="G51" s="278"/>
      <c r="H51" s="228"/>
      <c r="I51" s="225"/>
      <c r="J51" s="283"/>
      <c r="K51" s="301"/>
      <c r="L51" s="276"/>
      <c r="M51" s="278"/>
      <c r="N51" s="278"/>
      <c r="O51" s="278"/>
      <c r="P51" s="278"/>
      <c r="Q51" s="228"/>
      <c r="R51" s="225"/>
    </row>
    <row r="52" spans="1:18" ht="12.75">
      <c r="A52" s="271"/>
      <c r="B52" s="302">
        <f>'пр.хода'!E28</f>
        <v>11</v>
      </c>
      <c r="C52" s="287" t="str">
        <f>VLOOKUP(B52,'пр.взв.'!B3:G116,2,FALSE)</f>
        <v>Елоев Георгий Игоревич</v>
      </c>
      <c r="D52" s="289" t="str">
        <f>VLOOKUP(B52,'пр.взв.'!B3:G116,3,FALSE)</f>
        <v>08.10.1998 КМС</v>
      </c>
      <c r="E52" s="289" t="str">
        <f>VLOOKUP(B52,'пр.взв.'!B13:G116,5,FALSE)</f>
        <v>Динамо</v>
      </c>
      <c r="F52" s="291"/>
      <c r="G52" s="291"/>
      <c r="H52" s="240"/>
      <c r="I52" s="240"/>
      <c r="J52" s="283"/>
      <c r="K52" s="302">
        <f>'пр.хода'!T28</f>
        <v>12</v>
      </c>
      <c r="L52" s="287" t="str">
        <f>VLOOKUP(K52,'пр.взв.'!B3:G116,2,FALSE)</f>
        <v>Магомедалиев Адам Гасанович</v>
      </c>
      <c r="M52" s="289" t="str">
        <f>VLOOKUP(K52,'пр.взв.'!B3:G116,3,FALSE)</f>
        <v>17.04.1997 1 разряд</v>
      </c>
      <c r="N52" s="289" t="str">
        <f>VLOOKUP(K52,'пр.взв.'!B14:G116,5,FALSE)</f>
        <v>ПР</v>
      </c>
      <c r="O52" s="291"/>
      <c r="P52" s="291"/>
      <c r="Q52" s="240"/>
      <c r="R52" s="240"/>
    </row>
    <row r="53" spans="1:18" ht="13.5" thickBot="1">
      <c r="A53" s="272"/>
      <c r="B53" s="303"/>
      <c r="C53" s="288"/>
      <c r="D53" s="290"/>
      <c r="E53" s="290"/>
      <c r="F53" s="292"/>
      <c r="G53" s="292"/>
      <c r="H53" s="189"/>
      <c r="I53" s="189"/>
      <c r="J53" s="284"/>
      <c r="K53" s="303"/>
      <c r="L53" s="288"/>
      <c r="M53" s="290"/>
      <c r="N53" s="290"/>
      <c r="O53" s="292"/>
      <c r="P53" s="292"/>
      <c r="Q53" s="189"/>
      <c r="R53" s="189"/>
    </row>
    <row r="54" spans="1:18" ht="12.75">
      <c r="A54" s="270">
        <v>4</v>
      </c>
      <c r="B54" s="300">
        <f>'пр.хода'!E32</f>
        <v>7</v>
      </c>
      <c r="C54" s="295" t="str">
        <f>VLOOKUP(B54,'пр.взв.'!B3:G118,2,FALSE)</f>
        <v>Марданов мурат Мубазирович</v>
      </c>
      <c r="D54" s="296" t="str">
        <f>VLOOKUP(B54,'пр.взв.'!B3:G118,3,FALSE)</f>
        <v>14.03.1999 1 разряд</v>
      </c>
      <c r="E54" s="296" t="str">
        <f>VLOOKUP(B54,'пр.взв.'!B15:G118,5,FALSE)</f>
        <v>ВС</v>
      </c>
      <c r="F54" s="297"/>
      <c r="G54" s="293"/>
      <c r="H54" s="294"/>
      <c r="I54" s="296"/>
      <c r="J54" s="282">
        <v>8</v>
      </c>
      <c r="K54" s="300">
        <f>'пр.хода'!T32</f>
        <v>8</v>
      </c>
      <c r="L54" s="295" t="str">
        <f>VLOOKUP(K54,'пр.взв.'!B3:G118,2,FALSE)</f>
        <v>Тутаев Магомед-Хан Алиханович</v>
      </c>
      <c r="M54" s="296" t="str">
        <f>VLOOKUP(K54,'пр.взв.'!B3:G118,3,FALSE)</f>
        <v>28.12.1999 1 разряд</v>
      </c>
      <c r="N54" s="277">
        <f>VLOOKUP(K54,'пр.взв.'!B16:G118,5,FALSE)</f>
        <v>0</v>
      </c>
      <c r="O54" s="297"/>
      <c r="P54" s="293"/>
      <c r="Q54" s="294"/>
      <c r="R54" s="296"/>
    </row>
    <row r="55" spans="1:18" ht="12.75">
      <c r="A55" s="271"/>
      <c r="B55" s="301"/>
      <c r="C55" s="276"/>
      <c r="D55" s="278"/>
      <c r="E55" s="278"/>
      <c r="F55" s="278"/>
      <c r="G55" s="278"/>
      <c r="H55" s="228"/>
      <c r="I55" s="225"/>
      <c r="J55" s="283"/>
      <c r="K55" s="301"/>
      <c r="L55" s="276"/>
      <c r="M55" s="278"/>
      <c r="N55" s="278"/>
      <c r="O55" s="278"/>
      <c r="P55" s="278"/>
      <c r="Q55" s="228"/>
      <c r="R55" s="225"/>
    </row>
    <row r="56" spans="1:18" ht="12.75">
      <c r="A56" s="271"/>
      <c r="B56" s="302">
        <f>'пр.хода'!E36</f>
        <v>15</v>
      </c>
      <c r="C56" s="287" t="str">
        <f>VLOOKUP(B56,'пр.взв.'!B3:G120,2,FALSE)</f>
        <v>Ибрагимов Ибрагим Абдулвагабович</v>
      </c>
      <c r="D56" s="289">
        <f>VLOOKUP(B56,'пр.взв.'!B3:G120,3,FALSE)</f>
        <v>36010</v>
      </c>
      <c r="E56" s="277" t="str">
        <f>VLOOKUP(B56,'пр.взв.'!B17:G120,5,FALSE)</f>
        <v>ПР</v>
      </c>
      <c r="F56" s="291"/>
      <c r="G56" s="291"/>
      <c r="H56" s="240"/>
      <c r="I56" s="240"/>
      <c r="J56" s="283"/>
      <c r="K56" s="302">
        <f>'пр.хода'!T36</f>
        <v>16</v>
      </c>
      <c r="L56" s="287" t="str">
        <f>VLOOKUP(K56,'пр.взв.'!B3:G120,2,FALSE)</f>
        <v>Дышеков Рахим исламович</v>
      </c>
      <c r="M56" s="289" t="str">
        <f>VLOOKUP(K56,'пр.взв.'!B3:G120,3,FALSE)</f>
        <v>19.12.1998 1 разряд</v>
      </c>
      <c r="N56" s="289" t="str">
        <f>VLOOKUP(K56,'пр.взв.'!B18:G120,5,FALSE)</f>
        <v>ВС</v>
      </c>
      <c r="O56" s="291"/>
      <c r="P56" s="291"/>
      <c r="Q56" s="240"/>
      <c r="R56" s="240"/>
    </row>
    <row r="57" spans="1:18" ht="13.5" thickBot="1">
      <c r="A57" s="272"/>
      <c r="B57" s="303"/>
      <c r="C57" s="288"/>
      <c r="D57" s="290"/>
      <c r="E57" s="290"/>
      <c r="F57" s="292"/>
      <c r="G57" s="292"/>
      <c r="H57" s="189"/>
      <c r="I57" s="189"/>
      <c r="J57" s="284"/>
      <c r="K57" s="303"/>
      <c r="L57" s="288"/>
      <c r="M57" s="290"/>
      <c r="N57" s="290"/>
      <c r="O57" s="292"/>
      <c r="P57" s="292"/>
      <c r="Q57" s="189"/>
      <c r="R57" s="189"/>
    </row>
    <row r="59" spans="2:18" ht="16.5" thickBot="1">
      <c r="B59" s="79" t="s">
        <v>35</v>
      </c>
      <c r="C59" s="81" t="s">
        <v>43</v>
      </c>
      <c r="D59" s="80" t="s">
        <v>41</v>
      </c>
      <c r="E59" s="81"/>
      <c r="F59" s="79" t="str">
        <f>F71</f>
        <v>в.к.52 кг.</v>
      </c>
      <c r="G59" s="81"/>
      <c r="H59" s="81"/>
      <c r="I59" s="81"/>
      <c r="J59" s="81"/>
      <c r="K59" s="79" t="s">
        <v>37</v>
      </c>
      <c r="L59" s="81" t="s">
        <v>43</v>
      </c>
      <c r="M59" s="80" t="s">
        <v>41</v>
      </c>
      <c r="N59" s="81"/>
      <c r="O59" s="79" t="str">
        <f>O71</f>
        <v>в.к.52 кг.</v>
      </c>
      <c r="P59" s="81"/>
      <c r="Q59" s="81"/>
      <c r="R59" s="81"/>
    </row>
    <row r="60" spans="1:18" ht="12.75" customHeight="1">
      <c r="A60" s="264" t="s">
        <v>44</v>
      </c>
      <c r="B60" s="266" t="s">
        <v>5</v>
      </c>
      <c r="C60" s="258" t="s">
        <v>6</v>
      </c>
      <c r="D60" s="256" t="s">
        <v>15</v>
      </c>
      <c r="E60" s="256" t="s">
        <v>16</v>
      </c>
      <c r="F60" s="258" t="s">
        <v>17</v>
      </c>
      <c r="G60" s="260" t="s">
        <v>45</v>
      </c>
      <c r="H60" s="262" t="s">
        <v>46</v>
      </c>
      <c r="I60" s="268" t="s">
        <v>19</v>
      </c>
      <c r="J60" s="264" t="s">
        <v>44</v>
      </c>
      <c r="K60" s="266" t="s">
        <v>5</v>
      </c>
      <c r="L60" s="258" t="s">
        <v>6</v>
      </c>
      <c r="M60" s="256" t="s">
        <v>15</v>
      </c>
      <c r="N60" s="258" t="s">
        <v>16</v>
      </c>
      <c r="O60" s="258" t="s">
        <v>17</v>
      </c>
      <c r="P60" s="260" t="s">
        <v>45</v>
      </c>
      <c r="Q60" s="262" t="s">
        <v>46</v>
      </c>
      <c r="R60" s="268" t="s">
        <v>19</v>
      </c>
    </row>
    <row r="61" spans="1:18" ht="13.5" customHeight="1" thickBot="1">
      <c r="A61" s="265"/>
      <c r="B61" s="304" t="s">
        <v>38</v>
      </c>
      <c r="C61" s="259"/>
      <c r="D61" s="257"/>
      <c r="E61" s="257"/>
      <c r="F61" s="259"/>
      <c r="G61" s="261"/>
      <c r="H61" s="263"/>
      <c r="I61" s="269" t="s">
        <v>39</v>
      </c>
      <c r="J61" s="265"/>
      <c r="K61" s="304" t="s">
        <v>38</v>
      </c>
      <c r="L61" s="259"/>
      <c r="M61" s="257"/>
      <c r="N61" s="259"/>
      <c r="O61" s="259"/>
      <c r="P61" s="261"/>
      <c r="Q61" s="263"/>
      <c r="R61" s="269" t="s">
        <v>39</v>
      </c>
    </row>
    <row r="62" spans="1:18" ht="12.75">
      <c r="A62" s="270">
        <v>1</v>
      </c>
      <c r="B62" s="300">
        <f>'пр.хода'!G10</f>
        <v>17</v>
      </c>
      <c r="C62" s="275" t="str">
        <f>VLOOKUP(B62,'пр.взв.'!B6:G126,2,FALSE)</f>
        <v>Тагиров Мовсар Баймурадович</v>
      </c>
      <c r="D62" s="277" t="str">
        <f>VLOOKUP(B62,'пр.взв.'!B6:G126,3,FALSE)</f>
        <v>10.02.1999 1 разряд</v>
      </c>
      <c r="E62" s="277" t="str">
        <f>VLOOKUP(B62,'пр.взв.'!B6:G126,5,FALSE)</f>
        <v>Минспорт</v>
      </c>
      <c r="F62" s="297"/>
      <c r="G62" s="293"/>
      <c r="H62" s="294"/>
      <c r="I62" s="256"/>
      <c r="J62" s="282">
        <v>3</v>
      </c>
      <c r="K62" s="300">
        <f>'пр.хода'!R10</f>
        <v>18</v>
      </c>
      <c r="L62" s="275" t="str">
        <f>VLOOKUP(K62,'пр.взв.'!B6:G126,2,FALSE)</f>
        <v>Исаев Адам Идрисович</v>
      </c>
      <c r="M62" s="277" t="str">
        <f>VLOOKUP(K62,'пр.взв.'!B6:G126,3,FALSE)</f>
        <v>07.10.1998 1 разряд</v>
      </c>
      <c r="N62" s="277" t="str">
        <f>VLOOKUP(K62,'пр.взв.'!B6:G126,5,FALSE)</f>
        <v>Минспорт</v>
      </c>
      <c r="O62" s="297"/>
      <c r="P62" s="293"/>
      <c r="Q62" s="294"/>
      <c r="R62" s="256"/>
    </row>
    <row r="63" spans="1:18" ht="12.75">
      <c r="A63" s="271"/>
      <c r="B63" s="301"/>
      <c r="C63" s="276"/>
      <c r="D63" s="278"/>
      <c r="E63" s="278"/>
      <c r="F63" s="278"/>
      <c r="G63" s="278"/>
      <c r="H63" s="228"/>
      <c r="I63" s="225"/>
      <c r="J63" s="283"/>
      <c r="K63" s="301"/>
      <c r="L63" s="276"/>
      <c r="M63" s="278"/>
      <c r="N63" s="278"/>
      <c r="O63" s="278"/>
      <c r="P63" s="278"/>
      <c r="Q63" s="228"/>
      <c r="R63" s="225"/>
    </row>
    <row r="64" spans="1:18" ht="12.75">
      <c r="A64" s="271"/>
      <c r="B64" s="302">
        <f>'пр.хода'!G18</f>
        <v>21</v>
      </c>
      <c r="C64" s="287" t="str">
        <f>VLOOKUP(B64,'пр.взв.'!B6:G128,2,FALSE)</f>
        <v>Юсупов Адам Салманович</v>
      </c>
      <c r="D64" s="289" t="str">
        <f>VLOOKUP(B64,'пр.взв.'!B5:G128,3,FALSE)</f>
        <v>08.01.1998 1 разряд</v>
      </c>
      <c r="E64" s="289" t="str">
        <f>VLOOKUP(B64,'пр.взв.'!B8:G128,5,FALSE)</f>
        <v>Минспорт</v>
      </c>
      <c r="F64" s="291"/>
      <c r="G64" s="291"/>
      <c r="H64" s="240"/>
      <c r="I64" s="240"/>
      <c r="J64" s="283"/>
      <c r="K64" s="302">
        <f>'пр.хода'!R18</f>
        <v>6</v>
      </c>
      <c r="L64" s="287" t="str">
        <f>VLOOKUP(K64,'пр.взв.'!B5:G128,2,FALSE)</f>
        <v>Кушхов беслан Газраилович</v>
      </c>
      <c r="M64" s="289" t="str">
        <f>VLOOKUP(K64,'пр.взв.'!B5:G128,3,FALSE)</f>
        <v>05.12.1998 1 разряд</v>
      </c>
      <c r="N64" s="289" t="str">
        <f>VLOOKUP(K64,'пр.взв.'!B8:G128,5,FALSE)</f>
        <v>ВС</v>
      </c>
      <c r="O64" s="291"/>
      <c r="P64" s="291"/>
      <c r="Q64" s="240"/>
      <c r="R64" s="240"/>
    </row>
    <row r="65" spans="1:18" ht="13.5" thickBot="1">
      <c r="A65" s="272"/>
      <c r="B65" s="303"/>
      <c r="C65" s="288"/>
      <c r="D65" s="290"/>
      <c r="E65" s="290"/>
      <c r="F65" s="292"/>
      <c r="G65" s="292"/>
      <c r="H65" s="189"/>
      <c r="I65" s="189"/>
      <c r="J65" s="284"/>
      <c r="K65" s="303"/>
      <c r="L65" s="288"/>
      <c r="M65" s="290"/>
      <c r="N65" s="290"/>
      <c r="O65" s="292"/>
      <c r="P65" s="292"/>
      <c r="Q65" s="189"/>
      <c r="R65" s="189"/>
    </row>
    <row r="66" spans="1:18" ht="12.75">
      <c r="A66" s="270">
        <v>2</v>
      </c>
      <c r="B66" s="300">
        <f>'пр.хода'!G26</f>
        <v>11</v>
      </c>
      <c r="C66" s="295" t="str">
        <f>VLOOKUP(B66,'пр.взв.'!B5:G130,2,FALSE)</f>
        <v>Елоев Георгий Игоревич</v>
      </c>
      <c r="D66" s="296" t="str">
        <f>VLOOKUP(B66,'пр.взв.'!B5:G130,3,FALSE)</f>
        <v>08.10.1998 КМС</v>
      </c>
      <c r="E66" s="296" t="str">
        <f>VLOOKUP(B66,'пр.взв.'!B10:G130,5,FALSE)</f>
        <v>Динамо</v>
      </c>
      <c r="F66" s="297"/>
      <c r="G66" s="293"/>
      <c r="H66" s="294"/>
      <c r="I66" s="296"/>
      <c r="J66" s="282">
        <v>4</v>
      </c>
      <c r="K66" s="300">
        <f>'пр.хода'!R26</f>
        <v>20</v>
      </c>
      <c r="L66" s="295" t="str">
        <f>VLOOKUP(K66,'пр.взв.'!B5:G130,2,FALSE)</f>
        <v>Вагапов Хусейн Мовлаевич</v>
      </c>
      <c r="M66" s="296" t="str">
        <f>VLOOKUP(K66,'пр.взв.'!B5:G130,3,FALSE)</f>
        <v>27.10.1997 1 разряд</v>
      </c>
      <c r="N66" s="296" t="str">
        <f>VLOOKUP(K66,'пр.взв.'!B10:G130,5,FALSE)</f>
        <v>Минспорт</v>
      </c>
      <c r="O66" s="297"/>
      <c r="P66" s="293"/>
      <c r="Q66" s="294"/>
      <c r="R66" s="296"/>
    </row>
    <row r="67" spans="1:18" ht="12.75">
      <c r="A67" s="271"/>
      <c r="B67" s="301"/>
      <c r="C67" s="276"/>
      <c r="D67" s="278"/>
      <c r="E67" s="278"/>
      <c r="F67" s="278"/>
      <c r="G67" s="278"/>
      <c r="H67" s="228"/>
      <c r="I67" s="225"/>
      <c r="J67" s="283"/>
      <c r="K67" s="301"/>
      <c r="L67" s="276"/>
      <c r="M67" s="278"/>
      <c r="N67" s="278"/>
      <c r="O67" s="278"/>
      <c r="P67" s="278"/>
      <c r="Q67" s="228"/>
      <c r="R67" s="225"/>
    </row>
    <row r="68" spans="1:18" ht="12.75">
      <c r="A68" s="271"/>
      <c r="B68" s="302">
        <f>'пр.хода'!G34</f>
        <v>7</v>
      </c>
      <c r="C68" s="287" t="str">
        <f>VLOOKUP(B68,'пр.взв.'!B5:G132,2,FALSE)</f>
        <v>Марданов мурат Мубазирович</v>
      </c>
      <c r="D68" s="289" t="str">
        <f>VLOOKUP(B68,'пр.взв.'!B5:G132,3,FALSE)</f>
        <v>14.03.1999 1 разряд</v>
      </c>
      <c r="E68" s="277" t="str">
        <f>VLOOKUP(B68,'пр.взв.'!B12:G132,5,FALSE)</f>
        <v>ВС</v>
      </c>
      <c r="F68" s="291"/>
      <c r="G68" s="291"/>
      <c r="H68" s="240"/>
      <c r="I68" s="240"/>
      <c r="J68" s="283"/>
      <c r="K68" s="302">
        <f>'пр.хода'!R34</f>
        <v>8</v>
      </c>
      <c r="L68" s="287" t="str">
        <f>VLOOKUP(K68,'пр.взв.'!B5:G132,2,FALSE)</f>
        <v>Тутаев Магомед-Хан Алиханович</v>
      </c>
      <c r="M68" s="289" t="str">
        <f>VLOOKUP(K68,'пр.взв.'!B5:G132,3,FALSE)</f>
        <v>28.12.1999 1 разряд</v>
      </c>
      <c r="N68" s="277">
        <f>VLOOKUP(K68,'пр.взв.'!B12:G132,5,FALSE)</f>
        <v>0</v>
      </c>
      <c r="O68" s="291"/>
      <c r="P68" s="291"/>
      <c r="Q68" s="240"/>
      <c r="R68" s="240"/>
    </row>
    <row r="69" spans="1:18" ht="13.5" thickBot="1">
      <c r="A69" s="272"/>
      <c r="B69" s="303"/>
      <c r="C69" s="288"/>
      <c r="D69" s="290"/>
      <c r="E69" s="290"/>
      <c r="F69" s="292"/>
      <c r="G69" s="292"/>
      <c r="H69" s="189"/>
      <c r="I69" s="189"/>
      <c r="J69" s="284"/>
      <c r="K69" s="303"/>
      <c r="L69" s="288"/>
      <c r="M69" s="290"/>
      <c r="N69" s="290"/>
      <c r="O69" s="292"/>
      <c r="P69" s="292"/>
      <c r="Q69" s="189"/>
      <c r="R69" s="189"/>
    </row>
    <row r="71" spans="2:18" ht="16.5" thickBot="1">
      <c r="B71" s="79" t="s">
        <v>35</v>
      </c>
      <c r="C71" s="83" t="s">
        <v>47</v>
      </c>
      <c r="D71" s="83"/>
      <c r="E71" s="83"/>
      <c r="F71" s="84" t="str">
        <f>F80</f>
        <v>в.к.52 кг.</v>
      </c>
      <c r="G71" s="83"/>
      <c r="H71" s="83"/>
      <c r="I71" s="83"/>
      <c r="J71" s="82"/>
      <c r="K71" s="79" t="s">
        <v>1</v>
      </c>
      <c r="L71" s="83" t="s">
        <v>47</v>
      </c>
      <c r="M71" s="83"/>
      <c r="N71" s="83"/>
      <c r="O71" s="79" t="str">
        <f>F71</f>
        <v>в.к.52 кг.</v>
      </c>
      <c r="P71" s="83"/>
      <c r="Q71" s="83"/>
      <c r="R71" s="83"/>
    </row>
    <row r="72" spans="1:18" ht="12.75" customHeight="1">
      <c r="A72" s="264" t="s">
        <v>44</v>
      </c>
      <c r="B72" s="266" t="s">
        <v>5</v>
      </c>
      <c r="C72" s="258" t="s">
        <v>6</v>
      </c>
      <c r="D72" s="256" t="s">
        <v>15</v>
      </c>
      <c r="E72" s="256" t="s">
        <v>16</v>
      </c>
      <c r="F72" s="258" t="s">
        <v>17</v>
      </c>
      <c r="G72" s="260" t="s">
        <v>45</v>
      </c>
      <c r="H72" s="262" t="s">
        <v>46</v>
      </c>
      <c r="I72" s="268" t="s">
        <v>19</v>
      </c>
      <c r="J72" s="264" t="s">
        <v>44</v>
      </c>
      <c r="K72" s="266" t="s">
        <v>5</v>
      </c>
      <c r="L72" s="258" t="s">
        <v>6</v>
      </c>
      <c r="M72" s="256" t="s">
        <v>15</v>
      </c>
      <c r="N72" s="258" t="s">
        <v>16</v>
      </c>
      <c r="O72" s="258" t="s">
        <v>17</v>
      </c>
      <c r="P72" s="260" t="s">
        <v>45</v>
      </c>
      <c r="Q72" s="262" t="s">
        <v>46</v>
      </c>
      <c r="R72" s="268" t="s">
        <v>19</v>
      </c>
    </row>
    <row r="73" spans="1:18" ht="13.5" customHeight="1" thickBot="1">
      <c r="A73" s="265"/>
      <c r="B73" s="304" t="s">
        <v>38</v>
      </c>
      <c r="C73" s="259"/>
      <c r="D73" s="257"/>
      <c r="E73" s="257"/>
      <c r="F73" s="259"/>
      <c r="G73" s="261"/>
      <c r="H73" s="263"/>
      <c r="I73" s="269" t="s">
        <v>39</v>
      </c>
      <c r="J73" s="265"/>
      <c r="K73" s="304" t="s">
        <v>38</v>
      </c>
      <c r="L73" s="259"/>
      <c r="M73" s="257"/>
      <c r="N73" s="259"/>
      <c r="O73" s="259"/>
      <c r="P73" s="261"/>
      <c r="Q73" s="263"/>
      <c r="R73" s="269" t="s">
        <v>39</v>
      </c>
    </row>
    <row r="74" spans="1:18" ht="12.75">
      <c r="A74" s="305">
        <v>1</v>
      </c>
      <c r="B74" s="308">
        <f>'пр.хода'!I14</f>
        <v>21</v>
      </c>
      <c r="C74" s="295" t="str">
        <f>VLOOKUP(B74,'пр.взв.'!B5:G138,2,FALSE)</f>
        <v>Юсупов Адам Салманович</v>
      </c>
      <c r="D74" s="296" t="str">
        <f>VLOOKUP(B74,'пр.взв.'!B7:G138,3,FALSE)</f>
        <v>08.01.1998 1 разряд</v>
      </c>
      <c r="E74" s="296" t="str">
        <f>VLOOKUP(B74,'пр.взв.'!B7:G138,5,FALSE)</f>
        <v>Минспорт</v>
      </c>
      <c r="F74" s="297"/>
      <c r="G74" s="293"/>
      <c r="H74" s="294"/>
      <c r="I74" s="256"/>
      <c r="J74" s="305">
        <v>2</v>
      </c>
      <c r="K74" s="308">
        <f>'пр.хода'!P14</f>
        <v>18</v>
      </c>
      <c r="L74" s="295" t="str">
        <f>VLOOKUP(K74,'пр.взв.'!B7:G138,2,FALSE)</f>
        <v>Исаев Адам Идрисович</v>
      </c>
      <c r="M74" s="296" t="str">
        <f>VLOOKUP(K74,'пр.взв.'!B7:G138,3,FALSE)</f>
        <v>07.10.1998 1 разряд</v>
      </c>
      <c r="N74" s="296" t="str">
        <f>VLOOKUP(K74,'пр.взв.'!B7:G138,5,FALSE)</f>
        <v>Минспорт</v>
      </c>
      <c r="O74" s="297"/>
      <c r="P74" s="293"/>
      <c r="Q74" s="294"/>
      <c r="R74" s="256"/>
    </row>
    <row r="75" spans="1:18" ht="12.75">
      <c r="A75" s="306"/>
      <c r="B75" s="309"/>
      <c r="C75" s="276"/>
      <c r="D75" s="278"/>
      <c r="E75" s="278"/>
      <c r="F75" s="278"/>
      <c r="G75" s="278"/>
      <c r="H75" s="228"/>
      <c r="I75" s="225"/>
      <c r="J75" s="306"/>
      <c r="K75" s="309"/>
      <c r="L75" s="276"/>
      <c r="M75" s="278"/>
      <c r="N75" s="278"/>
      <c r="O75" s="278"/>
      <c r="P75" s="278"/>
      <c r="Q75" s="228"/>
      <c r="R75" s="225"/>
    </row>
    <row r="76" spans="1:18" ht="12.75" customHeight="1">
      <c r="A76" s="306"/>
      <c r="B76" s="312">
        <f>'пр.хода'!I30</f>
        <v>11</v>
      </c>
      <c r="C76" s="275" t="str">
        <f>VLOOKUP(B76,'пр.взв.'!B7:G140,2,FALSE)</f>
        <v>Елоев Георгий Игоревич</v>
      </c>
      <c r="D76" s="277" t="str">
        <f>VLOOKUP(B76,'пр.взв.'!B9:G140,3,FALSE)</f>
        <v>08.10.1998 КМС</v>
      </c>
      <c r="E76" s="277" t="str">
        <f>VLOOKUP(B76,'пр.взв.'!B9:G140,5,FALSE)</f>
        <v>Динамо</v>
      </c>
      <c r="F76" s="291"/>
      <c r="G76" s="291"/>
      <c r="H76" s="240"/>
      <c r="I76" s="240"/>
      <c r="J76" s="306"/>
      <c r="K76" s="310">
        <f>'пр.хода'!P30</f>
        <v>8</v>
      </c>
      <c r="L76" s="287" t="str">
        <f>VLOOKUP(K76,'пр.взв.'!B6:G140,2,FALSE)</f>
        <v>Тутаев Магомед-Хан Алиханович</v>
      </c>
      <c r="M76" s="289" t="str">
        <f>VLOOKUP(K76,'пр.взв.'!B6:G140,3,FALSE)</f>
        <v>28.12.1999 1 разряд</v>
      </c>
      <c r="N76" s="289">
        <f>VLOOKUP(K76,'пр.взв.'!B6:G140,5,FALSE)</f>
        <v>0</v>
      </c>
      <c r="O76" s="291"/>
      <c r="P76" s="291"/>
      <c r="Q76" s="240"/>
      <c r="R76" s="240"/>
    </row>
    <row r="77" spans="1:18" ht="12.75" customHeight="1" thickBot="1">
      <c r="A77" s="307"/>
      <c r="B77" s="313"/>
      <c r="C77" s="288"/>
      <c r="D77" s="290"/>
      <c r="E77" s="290"/>
      <c r="F77" s="292"/>
      <c r="G77" s="292"/>
      <c r="H77" s="189"/>
      <c r="I77" s="189"/>
      <c r="J77" s="307"/>
      <c r="K77" s="311"/>
      <c r="L77" s="288"/>
      <c r="M77" s="290"/>
      <c r="N77" s="290"/>
      <c r="O77" s="292"/>
      <c r="P77" s="292"/>
      <c r="Q77" s="189"/>
      <c r="R77" s="189"/>
    </row>
    <row r="79" spans="1:18" ht="15">
      <c r="A79" s="314" t="s">
        <v>48</v>
      </c>
      <c r="B79" s="314"/>
      <c r="C79" s="314"/>
      <c r="D79" s="314"/>
      <c r="E79" s="314"/>
      <c r="F79" s="314"/>
      <c r="G79" s="314"/>
      <c r="H79" s="314"/>
      <c r="I79" s="314"/>
      <c r="J79" s="314" t="s">
        <v>49</v>
      </c>
      <c r="K79" s="314"/>
      <c r="L79" s="314"/>
      <c r="M79" s="314"/>
      <c r="N79" s="314"/>
      <c r="O79" s="314"/>
      <c r="P79" s="314"/>
      <c r="Q79" s="314"/>
      <c r="R79" s="314"/>
    </row>
    <row r="80" spans="2:18" ht="16.5" thickBot="1">
      <c r="B80" s="79" t="s">
        <v>35</v>
      </c>
      <c r="C80" s="85"/>
      <c r="D80" s="85"/>
      <c r="E80" s="85"/>
      <c r="F80" s="86" t="str">
        <f>'пр.взв.'!D4</f>
        <v>в.к.52 кг.</v>
      </c>
      <c r="G80" s="85"/>
      <c r="H80" s="85"/>
      <c r="I80" s="85"/>
      <c r="J80" s="87"/>
      <c r="K80" s="88" t="s">
        <v>1</v>
      </c>
      <c r="L80" s="85"/>
      <c r="M80" s="85"/>
      <c r="N80" s="85"/>
      <c r="O80" s="86" t="str">
        <f>F80</f>
        <v>в.к.52 кг.</v>
      </c>
      <c r="P80" s="82"/>
      <c r="Q80" s="82"/>
      <c r="R80" s="82"/>
    </row>
    <row r="81" spans="1:18" ht="12.75" customHeight="1">
      <c r="A81" s="264" t="s">
        <v>44</v>
      </c>
      <c r="B81" s="266" t="s">
        <v>5</v>
      </c>
      <c r="C81" s="258" t="s">
        <v>6</v>
      </c>
      <c r="D81" s="256" t="s">
        <v>15</v>
      </c>
      <c r="E81" s="256" t="s">
        <v>16</v>
      </c>
      <c r="F81" s="258" t="s">
        <v>17</v>
      </c>
      <c r="G81" s="260" t="s">
        <v>45</v>
      </c>
      <c r="H81" s="262" t="s">
        <v>46</v>
      </c>
      <c r="I81" s="268" t="s">
        <v>19</v>
      </c>
      <c r="J81" s="264" t="s">
        <v>44</v>
      </c>
      <c r="K81" s="266" t="s">
        <v>5</v>
      </c>
      <c r="L81" s="258" t="s">
        <v>6</v>
      </c>
      <c r="M81" s="256" t="s">
        <v>15</v>
      </c>
      <c r="N81" s="258" t="s">
        <v>16</v>
      </c>
      <c r="O81" s="258" t="s">
        <v>17</v>
      </c>
      <c r="P81" s="260" t="s">
        <v>45</v>
      </c>
      <c r="Q81" s="262" t="s">
        <v>46</v>
      </c>
      <c r="R81" s="268" t="s">
        <v>19</v>
      </c>
    </row>
    <row r="82" spans="1:18" ht="13.5" customHeight="1" thickBot="1">
      <c r="A82" s="265"/>
      <c r="B82" s="304" t="s">
        <v>38</v>
      </c>
      <c r="C82" s="259"/>
      <c r="D82" s="257"/>
      <c r="E82" s="257"/>
      <c r="F82" s="259"/>
      <c r="G82" s="261"/>
      <c r="H82" s="263"/>
      <c r="I82" s="269" t="s">
        <v>39</v>
      </c>
      <c r="J82" s="265"/>
      <c r="K82" s="304" t="s">
        <v>38</v>
      </c>
      <c r="L82" s="259"/>
      <c r="M82" s="257"/>
      <c r="N82" s="259"/>
      <c r="O82" s="259"/>
      <c r="P82" s="261"/>
      <c r="Q82" s="263"/>
      <c r="R82" s="269" t="s">
        <v>39</v>
      </c>
    </row>
    <row r="83" spans="1:18" ht="12.75" customHeight="1">
      <c r="A83" s="282">
        <v>1</v>
      </c>
      <c r="B83" s="317">
        <f>'пр.хода'!K5</f>
        <v>5</v>
      </c>
      <c r="C83" s="275" t="str">
        <f>VLOOKUP(B83,'пр.взв.'!B4:G147,2,FALSE)</f>
        <v>Муртазалиев Шамиль Арсланбекович</v>
      </c>
      <c r="D83" s="277">
        <f>VLOOKUP(B83,'пр.взв.'!B4:G147,3,FALSE)</f>
        <v>36039</v>
      </c>
      <c r="E83" s="277">
        <f>VLOOKUP(B83,'пр.взв.'!B4:G147,5,FALSE)</f>
        <v>0</v>
      </c>
      <c r="F83" s="297"/>
      <c r="G83" s="293"/>
      <c r="H83" s="294"/>
      <c r="I83" s="256"/>
      <c r="J83" s="282">
        <v>3</v>
      </c>
      <c r="K83" s="317">
        <f>'пр.хода'!K33</f>
        <v>2</v>
      </c>
      <c r="L83" s="275" t="str">
        <f>VLOOKUP(K83,'пр.взв.'!B8:G147,2,FALSE)</f>
        <v>Фиапшев Ислам Валерьевич</v>
      </c>
      <c r="M83" s="277">
        <f>VLOOKUP(K83,'пр.взв.'!B8:G147,3,FALSE)</f>
        <v>36275</v>
      </c>
      <c r="N83" s="277" t="str">
        <f>VLOOKUP(K83,'пр.взв.'!B8:G147,5,FALSE)</f>
        <v>Динамо</v>
      </c>
      <c r="O83" s="297"/>
      <c r="P83" s="293"/>
      <c r="Q83" s="294"/>
      <c r="R83" s="256"/>
    </row>
    <row r="84" spans="1:18" ht="12.75" customHeight="1">
      <c r="A84" s="283"/>
      <c r="B84" s="309"/>
      <c r="C84" s="276"/>
      <c r="D84" s="278"/>
      <c r="E84" s="278"/>
      <c r="F84" s="278"/>
      <c r="G84" s="278"/>
      <c r="H84" s="228"/>
      <c r="I84" s="225"/>
      <c r="J84" s="283"/>
      <c r="K84" s="309"/>
      <c r="L84" s="276"/>
      <c r="M84" s="278"/>
      <c r="N84" s="278"/>
      <c r="O84" s="278"/>
      <c r="P84" s="278"/>
      <c r="Q84" s="228"/>
      <c r="R84" s="225"/>
    </row>
    <row r="85" spans="1:18" ht="12.75" customHeight="1">
      <c r="A85" s="283"/>
      <c r="B85" s="315">
        <f>'пр.хода'!K7</f>
        <v>13</v>
      </c>
      <c r="C85" s="287" t="str">
        <f>VLOOKUP(B85,'пр.взв.'!B6:G149,2,FALSE)</f>
        <v>Устильгов Исмаил Султан-Гиреевич</v>
      </c>
      <c r="D85" s="289" t="str">
        <f>VLOOKUP(B85,'пр.взв.'!B8:G149,3,FALSE)</f>
        <v>20.11.1998 КМС</v>
      </c>
      <c r="E85" s="289">
        <f>VLOOKUP(B85,'пр.взв.'!B6:G149,5,FALSE)</f>
        <v>0</v>
      </c>
      <c r="F85" s="291"/>
      <c r="G85" s="291"/>
      <c r="H85" s="240"/>
      <c r="I85" s="240"/>
      <c r="J85" s="283"/>
      <c r="K85" s="315">
        <f>'пр.хода'!K35</f>
        <v>10</v>
      </c>
      <c r="L85" s="287" t="str">
        <f>VLOOKUP(K85,'пр.взв.'!B7:G149,2,FALSE)</f>
        <v>Газимагомедов Тимур Газимагомедович</v>
      </c>
      <c r="M85" s="289" t="str">
        <f>VLOOKUP(K85,'пр.взв.'!B7:G149,3,FALSE)</f>
        <v>27.07.1997 1 разряд</v>
      </c>
      <c r="N85" s="289" t="str">
        <f>VLOOKUP(K85,'пр.взв.'!B10:G149,5,FALSE)</f>
        <v>ПР</v>
      </c>
      <c r="O85" s="291"/>
      <c r="P85" s="291"/>
      <c r="Q85" s="240"/>
      <c r="R85" s="240"/>
    </row>
    <row r="86" spans="1:18" ht="13.5" customHeight="1" thickBot="1">
      <c r="A86" s="316"/>
      <c r="B86" s="311"/>
      <c r="C86" s="288"/>
      <c r="D86" s="290"/>
      <c r="E86" s="290"/>
      <c r="F86" s="292"/>
      <c r="G86" s="292"/>
      <c r="H86" s="189"/>
      <c r="I86" s="189"/>
      <c r="J86" s="316"/>
      <c r="K86" s="311"/>
      <c r="L86" s="288"/>
      <c r="M86" s="290"/>
      <c r="N86" s="290"/>
      <c r="O86" s="292"/>
      <c r="P86" s="292"/>
      <c r="Q86" s="189"/>
      <c r="R86" s="189"/>
    </row>
    <row r="87" spans="1:18" ht="12.75" customHeight="1">
      <c r="A87" s="282">
        <v>2</v>
      </c>
      <c r="B87" s="318">
        <f>'пр.хода'!K9</f>
        <v>0</v>
      </c>
      <c r="C87" s="295" t="e">
        <f>VLOOKUP(B87,'пр.взв.'!B8:G151,2,FALSE)</f>
        <v>#N/A</v>
      </c>
      <c r="D87" s="296" t="e">
        <f>VLOOKUP(B87,'пр.взв.'!B8:G151,3,FALSE)</f>
        <v>#N/A</v>
      </c>
      <c r="E87" s="296" t="e">
        <f>VLOOKUP(B87,'пр.взв.'!B8:G151,5,FALSE)</f>
        <v>#N/A</v>
      </c>
      <c r="F87" s="297"/>
      <c r="G87" s="293"/>
      <c r="H87" s="294"/>
      <c r="I87" s="256"/>
      <c r="J87" s="282">
        <v>4</v>
      </c>
      <c r="K87" s="318">
        <f>'пр.хода'!K37</f>
        <v>24</v>
      </c>
      <c r="L87" s="295" t="str">
        <f>VLOOKUP(K87,'пр.взв.'!B7:G151,2,FALSE)</f>
        <v>Дугужев Имран Мухамедович</v>
      </c>
      <c r="M87" s="296" t="str">
        <f>VLOOKUP(K87,'пр.взв.'!B7:G151,3,FALSE)</f>
        <v>1997 1 разряд</v>
      </c>
      <c r="N87" s="277" t="str">
        <f>VLOOKUP(K87,'пр.взв.'!B12:G151,5,FALSE)</f>
        <v>Динамо</v>
      </c>
      <c r="O87" s="297"/>
      <c r="P87" s="293"/>
      <c r="Q87" s="294"/>
      <c r="R87" s="256"/>
    </row>
    <row r="88" spans="1:18" ht="12.75" customHeight="1">
      <c r="A88" s="283"/>
      <c r="B88" s="309"/>
      <c r="C88" s="276"/>
      <c r="D88" s="278"/>
      <c r="E88" s="278"/>
      <c r="F88" s="278"/>
      <c r="G88" s="278"/>
      <c r="H88" s="228"/>
      <c r="I88" s="225"/>
      <c r="J88" s="283"/>
      <c r="K88" s="309"/>
      <c r="L88" s="276"/>
      <c r="M88" s="278"/>
      <c r="N88" s="278"/>
      <c r="O88" s="278"/>
      <c r="P88" s="278"/>
      <c r="Q88" s="228"/>
      <c r="R88" s="225"/>
    </row>
    <row r="89" spans="1:18" ht="12.75" customHeight="1">
      <c r="A89" s="283"/>
      <c r="B89" s="315">
        <f>'пр.хода'!K11</f>
        <v>0</v>
      </c>
      <c r="C89" s="287" t="e">
        <f>VLOOKUP(B89,'пр.взв.'!B8:G153,2,FALSE)</f>
        <v>#N/A</v>
      </c>
      <c r="D89" s="289" t="e">
        <f>VLOOKUP(B89,'пр.взв.'!B8:G153,3,FALSE)</f>
        <v>#N/A</v>
      </c>
      <c r="E89" s="277" t="e">
        <f>VLOOKUP(B89,'пр.взв.'!B10:G153,5,FALSE)</f>
        <v>#N/A</v>
      </c>
      <c r="F89" s="291"/>
      <c r="G89" s="291"/>
      <c r="H89" s="240"/>
      <c r="I89" s="240"/>
      <c r="J89" s="283"/>
      <c r="K89" s="315">
        <f>'пр.хода'!K39</f>
        <v>16</v>
      </c>
      <c r="L89" s="287" t="str">
        <f>VLOOKUP(K89,'пр.взв.'!B7:G153,2,FALSE)</f>
        <v>Дышеков Рахим исламович</v>
      </c>
      <c r="M89" s="289" t="str">
        <f>VLOOKUP(K89,'пр.взв.'!B7:G153,3,FALSE)</f>
        <v>19.12.1998 1 разряд</v>
      </c>
      <c r="N89" s="289" t="str">
        <f>VLOOKUP(K89,'пр.взв.'!B14:G153,5,FALSE)</f>
        <v>ВС</v>
      </c>
      <c r="O89" s="291"/>
      <c r="P89" s="291"/>
      <c r="Q89" s="240"/>
      <c r="R89" s="240"/>
    </row>
    <row r="90" spans="1:18" ht="12.75" customHeight="1" thickBot="1">
      <c r="A90" s="284"/>
      <c r="B90" s="311"/>
      <c r="C90" s="288"/>
      <c r="D90" s="290"/>
      <c r="E90" s="290"/>
      <c r="F90" s="292"/>
      <c r="G90" s="292"/>
      <c r="H90" s="189"/>
      <c r="I90" s="189"/>
      <c r="J90" s="284"/>
      <c r="K90" s="311"/>
      <c r="L90" s="288"/>
      <c r="M90" s="290"/>
      <c r="N90" s="290"/>
      <c r="O90" s="292"/>
      <c r="P90" s="292"/>
      <c r="Q90" s="189"/>
      <c r="R90" s="189"/>
    </row>
    <row r="91" spans="1:18" ht="13.5" thickBo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ht="12.75" customHeight="1">
      <c r="A92" s="283">
        <v>5</v>
      </c>
      <c r="B92" s="317">
        <f>'пр.хода'!L6</f>
        <v>5</v>
      </c>
      <c r="C92" s="275" t="str">
        <f>VLOOKUP(B92,'пр.взв.'!B1:G156,2,FALSE)</f>
        <v>Муртазалиев Шамиль Арсланбекович</v>
      </c>
      <c r="D92" s="277">
        <f>VLOOKUP(B92,'пр.взв.'!B1:G156,3,FALSE)</f>
        <v>36039</v>
      </c>
      <c r="E92" s="277">
        <f>VLOOKUP(B92,'пр.взв.'!B1:G156,5,FALSE)</f>
        <v>0</v>
      </c>
      <c r="F92" s="279"/>
      <c r="G92" s="280"/>
      <c r="H92" s="281"/>
      <c r="I92" s="241"/>
      <c r="J92" s="283">
        <v>7</v>
      </c>
      <c r="K92" s="317">
        <f>'пр.хода'!L34</f>
        <v>10</v>
      </c>
      <c r="L92" s="275" t="str">
        <f>VLOOKUP(K92,'пр.взв.'!B1:G156,2,FALSE)</f>
        <v>Газимагомедов Тимур Газимагомедович</v>
      </c>
      <c r="M92" s="277" t="str">
        <f>VLOOKUP(K92,'пр.взв.'!B7:G156,3,FALSE)</f>
        <v>27.07.1997 1 разряд</v>
      </c>
      <c r="N92" s="277" t="str">
        <f>VLOOKUP(K92,'пр.взв.'!B1:G156,5,FALSE)</f>
        <v>ПР</v>
      </c>
      <c r="O92" s="279"/>
      <c r="P92" s="280"/>
      <c r="Q92" s="281"/>
      <c r="R92" s="241"/>
    </row>
    <row r="93" spans="1:18" ht="12.75" customHeight="1">
      <c r="A93" s="283"/>
      <c r="B93" s="309"/>
      <c r="C93" s="276"/>
      <c r="D93" s="278"/>
      <c r="E93" s="278"/>
      <c r="F93" s="278"/>
      <c r="G93" s="278"/>
      <c r="H93" s="228"/>
      <c r="I93" s="225"/>
      <c r="J93" s="283"/>
      <c r="K93" s="309"/>
      <c r="L93" s="276"/>
      <c r="M93" s="278"/>
      <c r="N93" s="278"/>
      <c r="O93" s="278"/>
      <c r="P93" s="278"/>
      <c r="Q93" s="228"/>
      <c r="R93" s="225"/>
    </row>
    <row r="94" spans="1:18" ht="12.75" customHeight="1">
      <c r="A94" s="283"/>
      <c r="B94" s="315">
        <f>'пр.хода'!L8</f>
        <v>17</v>
      </c>
      <c r="C94" s="287" t="str">
        <f>VLOOKUP(B94,'пр.взв.'!B1:G158,2,FALSE)</f>
        <v>Тагиров Мовсар Баймурадович</v>
      </c>
      <c r="D94" s="289" t="str">
        <f>VLOOKUP(B94,'пр.взв.'!B1:G158,3,FALSE)</f>
        <v>10.02.1999 1 разряд</v>
      </c>
      <c r="E94" s="289" t="str">
        <f>VLOOKUP(B94,'пр.взв.'!B3:G158,5,FALSE)</f>
        <v>Минспорт</v>
      </c>
      <c r="F94" s="291"/>
      <c r="G94" s="291"/>
      <c r="H94" s="240"/>
      <c r="I94" s="240"/>
      <c r="J94" s="283"/>
      <c r="K94" s="315">
        <f>'пр.хода'!L36</f>
        <v>6</v>
      </c>
      <c r="L94" s="287" t="str">
        <f>VLOOKUP(K94,'пр.взв.'!B1:G158,2,FALSE)</f>
        <v>Кушхов беслан Газраилович</v>
      </c>
      <c r="M94" s="289" t="str">
        <f>VLOOKUP(K94,'пр.взв.'!B1:G158,3,FALSE)</f>
        <v>05.12.1998 1 разряд</v>
      </c>
      <c r="N94" s="289" t="str">
        <f>VLOOKUP(K94,'пр.взв.'!B3:G158,5,FALSE)</f>
        <v>ВС</v>
      </c>
      <c r="O94" s="291"/>
      <c r="P94" s="291"/>
      <c r="Q94" s="240"/>
      <c r="R94" s="240"/>
    </row>
    <row r="95" spans="1:18" ht="13.5" customHeight="1" thickBot="1">
      <c r="A95" s="284"/>
      <c r="B95" s="311"/>
      <c r="C95" s="288"/>
      <c r="D95" s="290"/>
      <c r="E95" s="290"/>
      <c r="F95" s="292"/>
      <c r="G95" s="292"/>
      <c r="H95" s="189"/>
      <c r="I95" s="189"/>
      <c r="J95" s="284"/>
      <c r="K95" s="311"/>
      <c r="L95" s="288"/>
      <c r="M95" s="290"/>
      <c r="N95" s="290"/>
      <c r="O95" s="292"/>
      <c r="P95" s="292"/>
      <c r="Q95" s="189"/>
      <c r="R95" s="189"/>
    </row>
    <row r="96" spans="1:18" ht="12.75" customHeight="1">
      <c r="A96" s="282">
        <v>6</v>
      </c>
      <c r="B96" s="318">
        <f>'пр.хода'!L10</f>
        <v>3</v>
      </c>
      <c r="C96" s="295" t="str">
        <f>VLOOKUP(B96,'пр.взв.'!B1:G160,2,FALSE)</f>
        <v>Кожев Алим Русланович</v>
      </c>
      <c r="D96" s="296">
        <f>VLOOKUP(B96,'пр.взв.'!B1:G160,3,FALSE)</f>
        <v>35676</v>
      </c>
      <c r="E96" s="296" t="str">
        <f>VLOOKUP(B96,'пр.взв.'!B5:G160,5,FALSE)</f>
        <v>Динамо</v>
      </c>
      <c r="F96" s="297"/>
      <c r="G96" s="293"/>
      <c r="H96" s="294"/>
      <c r="I96" s="256"/>
      <c r="J96" s="282">
        <v>8</v>
      </c>
      <c r="K96" s="318">
        <f>'пр.хода'!L38</f>
        <v>24</v>
      </c>
      <c r="L96" s="295" t="str">
        <f>VLOOKUP(K96,'пр.взв.'!B1:G160,2,FALSE)</f>
        <v>Дугужев Имран Мухамедович</v>
      </c>
      <c r="M96" s="296" t="str">
        <f>VLOOKUP(K96,'пр.взв.'!B1:G160,3,FALSE)</f>
        <v>1997 1 разряд</v>
      </c>
      <c r="N96" s="277" t="str">
        <f>VLOOKUP(K96,'пр.взв.'!B5:G160,5,FALSE)</f>
        <v>Динамо</v>
      </c>
      <c r="O96" s="297"/>
      <c r="P96" s="293"/>
      <c r="Q96" s="294"/>
      <c r="R96" s="256"/>
    </row>
    <row r="97" spans="1:18" ht="12.75" customHeight="1">
      <c r="A97" s="283"/>
      <c r="B97" s="309"/>
      <c r="C97" s="276"/>
      <c r="D97" s="278"/>
      <c r="E97" s="278"/>
      <c r="F97" s="278"/>
      <c r="G97" s="278"/>
      <c r="H97" s="228"/>
      <c r="I97" s="225"/>
      <c r="J97" s="283"/>
      <c r="K97" s="309"/>
      <c r="L97" s="276"/>
      <c r="M97" s="278"/>
      <c r="N97" s="278"/>
      <c r="O97" s="278"/>
      <c r="P97" s="278"/>
      <c r="Q97" s="228"/>
      <c r="R97" s="225"/>
    </row>
    <row r="98" spans="1:18" ht="12.75" customHeight="1">
      <c r="A98" s="283"/>
      <c r="B98" s="315">
        <f>'пр.хода'!L12</f>
        <v>7</v>
      </c>
      <c r="C98" s="287" t="str">
        <f>VLOOKUP(B98,'пр.взв.'!B1:G162,2,FALSE)</f>
        <v>Марданов мурат Мубазирович</v>
      </c>
      <c r="D98" s="289" t="str">
        <f>VLOOKUP(B98,'пр.взв.'!B1:G162,3,FALSE)</f>
        <v>14.03.1999 1 разряд</v>
      </c>
      <c r="E98" s="289" t="str">
        <f>VLOOKUP(B98,'пр.взв.'!B7:G162,5,FALSE)</f>
        <v>ВС</v>
      </c>
      <c r="F98" s="291"/>
      <c r="G98" s="291"/>
      <c r="H98" s="240"/>
      <c r="I98" s="240"/>
      <c r="J98" s="283"/>
      <c r="K98" s="315">
        <f>'пр.хода'!L40</f>
        <v>20</v>
      </c>
      <c r="L98" s="287" t="str">
        <f>VLOOKUP(K98,'пр.взв.'!B1:G162,2,FALSE)</f>
        <v>Вагапов Хусейн Мовлаевич</v>
      </c>
      <c r="M98" s="289" t="str">
        <f>VLOOKUP(K98,'пр.взв.'!B1:G162,3,FALSE)</f>
        <v>27.10.1997 1 разряд</v>
      </c>
      <c r="N98" s="289" t="str">
        <f>VLOOKUP(K98,'пр.взв.'!B7:G162,5,FALSE)</f>
        <v>Минспорт</v>
      </c>
      <c r="O98" s="291"/>
      <c r="P98" s="291"/>
      <c r="Q98" s="240"/>
      <c r="R98" s="240"/>
    </row>
    <row r="99" spans="1:18" ht="12.75" customHeight="1" thickBot="1">
      <c r="A99" s="284"/>
      <c r="B99" s="311"/>
      <c r="C99" s="288"/>
      <c r="D99" s="290"/>
      <c r="E99" s="290"/>
      <c r="F99" s="292"/>
      <c r="G99" s="292"/>
      <c r="H99" s="189"/>
      <c r="I99" s="189"/>
      <c r="J99" s="284"/>
      <c r="K99" s="311"/>
      <c r="L99" s="288"/>
      <c r="M99" s="290"/>
      <c r="N99" s="290"/>
      <c r="O99" s="292"/>
      <c r="P99" s="292"/>
      <c r="Q99" s="189"/>
      <c r="R99" s="189"/>
    </row>
    <row r="100" spans="1:18" ht="13.5" thickBo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1:18" ht="12.75" customHeight="1">
      <c r="A101" s="282">
        <v>9</v>
      </c>
      <c r="B101" s="318">
        <f>'пр.хода'!M7</f>
        <v>17</v>
      </c>
      <c r="C101" s="295" t="str">
        <f>VLOOKUP(B101,'пр.взв.'!B2:G165,2,FALSE)</f>
        <v>Тагиров Мовсар Баймурадович</v>
      </c>
      <c r="D101" s="296" t="str">
        <f>VLOOKUP(B101,'пр.взв.'!B2:G165,3,FALSE)</f>
        <v>10.02.1999 1 разряд</v>
      </c>
      <c r="E101" s="296" t="str">
        <f>VLOOKUP(B101,'пр.взв.'!B2:G165,5,FALSE)</f>
        <v>Минспорт</v>
      </c>
      <c r="F101" s="297"/>
      <c r="G101" s="293"/>
      <c r="H101" s="294"/>
      <c r="I101" s="256"/>
      <c r="J101" s="282">
        <v>10</v>
      </c>
      <c r="K101" s="318">
        <f>'пр.хода'!M35</f>
        <v>6</v>
      </c>
      <c r="L101" s="295" t="str">
        <f>VLOOKUP(K101,'пр.взв.'!B1:G165,2,FALSE)</f>
        <v>Кушхов беслан Газраилович</v>
      </c>
      <c r="M101" s="296" t="str">
        <f>VLOOKUP(K101,'пр.взв.'!B1:G165,3,FALSE)</f>
        <v>05.12.1998 1 разряд</v>
      </c>
      <c r="N101" s="296" t="str">
        <f>VLOOKUP(K101,'пр.взв.'!B1:G165,5,FALSE)</f>
        <v>ВС</v>
      </c>
      <c r="O101" s="297"/>
      <c r="P101" s="293"/>
      <c r="Q101" s="294"/>
      <c r="R101" s="256"/>
    </row>
    <row r="102" spans="1:18" ht="12.75" customHeight="1">
      <c r="A102" s="283"/>
      <c r="B102" s="309"/>
      <c r="C102" s="276"/>
      <c r="D102" s="278"/>
      <c r="E102" s="278"/>
      <c r="F102" s="278"/>
      <c r="G102" s="278"/>
      <c r="H102" s="228"/>
      <c r="I102" s="225"/>
      <c r="J102" s="283"/>
      <c r="K102" s="309"/>
      <c r="L102" s="276"/>
      <c r="M102" s="278"/>
      <c r="N102" s="278"/>
      <c r="O102" s="278"/>
      <c r="P102" s="278"/>
      <c r="Q102" s="228"/>
      <c r="R102" s="225"/>
    </row>
    <row r="103" spans="1:18" ht="12.75" customHeight="1">
      <c r="A103" s="283"/>
      <c r="B103" s="315">
        <f>'пр.хода'!M11</f>
        <v>3</v>
      </c>
      <c r="C103" s="287" t="str">
        <f>VLOOKUP(B103,'пр.взв.'!B2:G167,2,FALSE)</f>
        <v>Кожев Алим Русланович</v>
      </c>
      <c r="D103" s="289">
        <f>VLOOKUP(B103,'пр.взв.'!B2:G167,3,FALSE)</f>
        <v>35676</v>
      </c>
      <c r="E103" s="289" t="str">
        <f>VLOOKUP(B103,'пр.взв.'!B5:G167,5,FALSE)</f>
        <v>Динамо</v>
      </c>
      <c r="F103" s="291"/>
      <c r="G103" s="291"/>
      <c r="H103" s="240"/>
      <c r="I103" s="240"/>
      <c r="J103" s="283"/>
      <c r="K103" s="315">
        <f>'пр.хода'!M39</f>
        <v>24</v>
      </c>
      <c r="L103" s="287" t="str">
        <f>VLOOKUP(K103,'пр.взв.'!B1:G167,2,FALSE)</f>
        <v>Дугужев Имран Мухамедович</v>
      </c>
      <c r="M103" s="289" t="str">
        <f>VLOOKUP(K103,'пр.взв.'!B1:G167,3,FALSE)</f>
        <v>1997 1 разряд</v>
      </c>
      <c r="N103" s="289" t="str">
        <f>VLOOKUP(K103,'пр.взв.'!B1:G167,5,FALSE)</f>
        <v>Динамо</v>
      </c>
      <c r="O103" s="291"/>
      <c r="P103" s="291"/>
      <c r="Q103" s="240"/>
      <c r="R103" s="240"/>
    </row>
    <row r="104" spans="1:18" ht="12.75" customHeight="1" thickBot="1">
      <c r="A104" s="284"/>
      <c r="B104" s="311"/>
      <c r="C104" s="288"/>
      <c r="D104" s="290"/>
      <c r="E104" s="290"/>
      <c r="F104" s="292"/>
      <c r="G104" s="292"/>
      <c r="H104" s="189"/>
      <c r="I104" s="189"/>
      <c r="J104" s="284"/>
      <c r="K104" s="311"/>
      <c r="L104" s="288"/>
      <c r="M104" s="290"/>
      <c r="N104" s="290"/>
      <c r="O104" s="292"/>
      <c r="P104" s="292"/>
      <c r="Q104" s="189"/>
      <c r="R104" s="189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1" t="str">
        <f>HYPERLINK('[1]реквизиты'!$A$2)</f>
        <v>Первенство СКФО по  самбо среди юношей 1997-1998 г.р.</v>
      </c>
      <c r="B1" s="331"/>
      <c r="C1" s="331"/>
      <c r="D1" s="331"/>
      <c r="E1" s="331"/>
      <c r="F1" s="331"/>
      <c r="G1" s="331"/>
      <c r="H1" s="331"/>
      <c r="I1" s="331"/>
    </row>
    <row r="2" spans="4:6" ht="15.75">
      <c r="D2" s="54"/>
      <c r="E2" s="327" t="str">
        <f>HYPERLINK('пр.взв.'!D4)</f>
        <v>в.к.52 кг.</v>
      </c>
      <c r="F2" s="327"/>
    </row>
    <row r="3" ht="20.25" customHeight="1">
      <c r="C3" s="55" t="s">
        <v>29</v>
      </c>
    </row>
    <row r="4" ht="12.75">
      <c r="C4" s="56" t="s">
        <v>13</v>
      </c>
    </row>
    <row r="5" spans="1:9" ht="12.75">
      <c r="A5" s="329" t="s">
        <v>14</v>
      </c>
      <c r="B5" s="225" t="s">
        <v>5</v>
      </c>
      <c r="C5" s="241" t="s">
        <v>6</v>
      </c>
      <c r="D5" s="225" t="s">
        <v>15</v>
      </c>
      <c r="E5" s="332" t="s">
        <v>16</v>
      </c>
      <c r="F5" s="333"/>
      <c r="G5" s="225" t="s">
        <v>17</v>
      </c>
      <c r="H5" s="225" t="s">
        <v>18</v>
      </c>
      <c r="I5" s="225" t="s">
        <v>19</v>
      </c>
    </row>
    <row r="6" spans="1:9" ht="12.75">
      <c r="A6" s="330"/>
      <c r="B6" s="240"/>
      <c r="C6" s="240"/>
      <c r="D6" s="240"/>
      <c r="E6" s="334"/>
      <c r="F6" s="335"/>
      <c r="G6" s="240"/>
      <c r="H6" s="240"/>
      <c r="I6" s="240"/>
    </row>
    <row r="7" spans="1:9" ht="12.75">
      <c r="A7" s="328"/>
      <c r="B7" s="289">
        <f>'пр.хода'!N9</f>
        <v>17</v>
      </c>
      <c r="C7" s="319" t="str">
        <f>VLOOKUP(B7,'пр.взв.'!B7:H70,2,FALSE)</f>
        <v>Тагиров Мовсар Баймурадович</v>
      </c>
      <c r="D7" s="319" t="str">
        <f>VLOOKUP(B7,'пр.взв.'!B7:H70,3,FALSE)</f>
        <v>10.02.1999 1 разряд</v>
      </c>
      <c r="E7" s="325" t="str">
        <f>VLOOKUP(B7,'пр.взв.'!B7:H185,4,FALSE)</f>
        <v>ЧР</v>
      </c>
      <c r="F7" s="319" t="str">
        <f>VLOOKUP(B7,'пр.взв.'!B7:H70,5,FALSE)</f>
        <v>Минспорт</v>
      </c>
      <c r="G7" s="321"/>
      <c r="H7" s="228"/>
      <c r="I7" s="225"/>
    </row>
    <row r="8" spans="1:9" ht="12.75">
      <c r="A8" s="328"/>
      <c r="B8" s="225"/>
      <c r="C8" s="324"/>
      <c r="D8" s="324"/>
      <c r="E8" s="191"/>
      <c r="F8" s="320"/>
      <c r="G8" s="321"/>
      <c r="H8" s="228"/>
      <c r="I8" s="225"/>
    </row>
    <row r="9" spans="1:9" ht="12.75">
      <c r="A9" s="322"/>
      <c r="B9" s="289">
        <f>'пр.хода'!N13</f>
        <v>8</v>
      </c>
      <c r="C9" s="319" t="str">
        <f>VLOOKUP(B9,'пр.взв.'!B1:H72,2,FALSE)</f>
        <v>Тутаев Магомед-Хан Алиханович</v>
      </c>
      <c r="D9" s="319" t="str">
        <f>VLOOKUP(B9,'пр.взв.'!B1:H72,3,FALSE)</f>
        <v>28.12.1999 1 разряд</v>
      </c>
      <c r="E9" s="325" t="str">
        <f>VLOOKUP(B9,'пр.взв.'!B1:H187,4,FALSE)</f>
        <v>РИ</v>
      </c>
      <c r="F9" s="319">
        <f>VLOOKUP(B9,'пр.взв.'!B1:H72,5,FALSE)</f>
        <v>0</v>
      </c>
      <c r="G9" s="321"/>
      <c r="H9" s="225"/>
      <c r="I9" s="225"/>
    </row>
    <row r="10" spans="1:9" ht="12.75">
      <c r="A10" s="322"/>
      <c r="B10" s="225"/>
      <c r="C10" s="324"/>
      <c r="D10" s="324"/>
      <c r="E10" s="326"/>
      <c r="F10" s="324"/>
      <c r="G10" s="321"/>
      <c r="H10" s="225"/>
      <c r="I10" s="22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37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2.75">
      <c r="C15" s="23" t="str">
        <f>C3</f>
        <v>за 3-е место</v>
      </c>
    </row>
    <row r="16" spans="3:5" ht="15.75">
      <c r="C16" s="56" t="s">
        <v>21</v>
      </c>
      <c r="E16" s="72" t="str">
        <f>E2</f>
        <v>в.к.52 кг.</v>
      </c>
    </row>
    <row r="17" spans="1:9" ht="12.75">
      <c r="A17" s="329" t="s">
        <v>14</v>
      </c>
      <c r="B17" s="225" t="s">
        <v>5</v>
      </c>
      <c r="C17" s="241" t="s">
        <v>6</v>
      </c>
      <c r="D17" s="225" t="s">
        <v>15</v>
      </c>
      <c r="E17" s="225" t="s">
        <v>16</v>
      </c>
      <c r="F17" s="225" t="s">
        <v>17</v>
      </c>
      <c r="G17" s="225" t="s">
        <v>18</v>
      </c>
      <c r="H17" s="225" t="s">
        <v>19</v>
      </c>
      <c r="I17" s="225" t="s">
        <v>19</v>
      </c>
    </row>
    <row r="18" spans="1:9" ht="12.75">
      <c r="A18" s="33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328"/>
      <c r="B19" s="289">
        <f>'пр.хода'!N37</f>
        <v>24</v>
      </c>
      <c r="C19" s="319" t="str">
        <f>VLOOKUP(B19,'пр.взв.'!B1:H82,2,FALSE)</f>
        <v>Дугужев Имран Мухамедович</v>
      </c>
      <c r="D19" s="319" t="str">
        <f>VLOOKUP(B19,'пр.взв.'!B1:H82,3,FALSE)</f>
        <v>1997 1 разряд</v>
      </c>
      <c r="E19" s="325" t="str">
        <f>VLOOKUP(B19,'пр.взв.'!B1:H197,4,FALSE)</f>
        <v>КБР</v>
      </c>
      <c r="F19" s="319" t="str">
        <f>VLOOKUP(B19,'пр.взв.'!B1:H82,5,FALSE)</f>
        <v>Динамо</v>
      </c>
      <c r="G19" s="321"/>
      <c r="H19" s="228"/>
      <c r="I19" s="225"/>
    </row>
    <row r="20" spans="1:9" ht="12.75">
      <c r="A20" s="328"/>
      <c r="B20" s="225"/>
      <c r="C20" s="324"/>
      <c r="D20" s="324"/>
      <c r="E20" s="191"/>
      <c r="F20" s="320"/>
      <c r="G20" s="321"/>
      <c r="H20" s="228"/>
      <c r="I20" s="225"/>
    </row>
    <row r="21" spans="1:9" ht="12.75">
      <c r="A21" s="322"/>
      <c r="B21" s="289">
        <f>'пр.хода'!N41</f>
        <v>21</v>
      </c>
      <c r="C21" s="319" t="str">
        <f>VLOOKUP(B21,'пр.взв.'!B2:H84,2,FALSE)</f>
        <v>Юсупов Адам Салманович</v>
      </c>
      <c r="D21" s="319" t="str">
        <f>VLOOKUP(B21,'пр.взв.'!B2:H84,3,FALSE)</f>
        <v>08.01.1998 1 разряд</v>
      </c>
      <c r="E21" s="325" t="str">
        <f>VLOOKUP(B21,'пр.взв.'!B1:H199,4,FALSE)</f>
        <v>ЧР</v>
      </c>
      <c r="F21" s="319" t="str">
        <f>VLOOKUP(B21,'пр.взв.'!B2:H84,5,FALSE)</f>
        <v>Минспорт</v>
      </c>
      <c r="G21" s="321"/>
      <c r="H21" s="225"/>
      <c r="I21" s="225"/>
    </row>
    <row r="22" spans="1:9" ht="12.75">
      <c r="A22" s="322"/>
      <c r="B22" s="225"/>
      <c r="C22" s="324"/>
      <c r="D22" s="324"/>
      <c r="E22" s="326"/>
      <c r="F22" s="324"/>
      <c r="G22" s="321"/>
      <c r="H22" s="225"/>
      <c r="I22" s="22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37" t="s">
        <v>1</v>
      </c>
      <c r="C25" s="57"/>
      <c r="D25" s="57"/>
      <c r="E25" s="57"/>
      <c r="F25" s="57"/>
      <c r="G25" s="57"/>
      <c r="H25" s="57"/>
      <c r="I25" s="57"/>
    </row>
    <row r="29" spans="3:6" ht="15.75">
      <c r="C29" s="53" t="s">
        <v>22</v>
      </c>
      <c r="E29" s="327" t="str">
        <f>HYPERLINK('пр.взв.'!D4)</f>
        <v>в.к.52 кг.</v>
      </c>
      <c r="F29" s="327"/>
    </row>
    <row r="30" spans="1:9" ht="12.75">
      <c r="A30" s="225" t="s">
        <v>14</v>
      </c>
      <c r="B30" s="225" t="s">
        <v>5</v>
      </c>
      <c r="C30" s="241" t="s">
        <v>6</v>
      </c>
      <c r="D30" s="225" t="s">
        <v>15</v>
      </c>
      <c r="E30" s="225" t="s">
        <v>16</v>
      </c>
      <c r="F30" s="225" t="s">
        <v>17</v>
      </c>
      <c r="G30" s="225" t="s">
        <v>18</v>
      </c>
      <c r="H30" s="225" t="s">
        <v>19</v>
      </c>
      <c r="I30" s="225" t="s">
        <v>19</v>
      </c>
    </row>
    <row r="31" spans="1:9" ht="12.75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 ht="12.75">
      <c r="A32" s="328"/>
      <c r="B32" s="323">
        <f>'пр.хода'!K22</f>
        <v>11</v>
      </c>
      <c r="C32" s="319" t="str">
        <f>VLOOKUP(B32,'пр.взв.'!B2:H95,2,FALSE)</f>
        <v>Елоев Георгий Игоревич</v>
      </c>
      <c r="D32" s="319" t="str">
        <f>VLOOKUP(B32,'пр.взв.'!B2:H95,3,FALSE)</f>
        <v>08.10.1998 КМС</v>
      </c>
      <c r="E32" s="325" t="str">
        <f>VLOOKUP(B32,'пр.взв.'!B2:H210,4,FALSE)</f>
        <v>РСО-А</v>
      </c>
      <c r="F32" s="319" t="str">
        <f>VLOOKUP(B32,'пр.взв.'!B2:H95,5,FALSE)</f>
        <v>Динамо</v>
      </c>
      <c r="G32" s="321"/>
      <c r="H32" s="228"/>
      <c r="I32" s="225"/>
    </row>
    <row r="33" spans="1:9" ht="12.75">
      <c r="A33" s="328"/>
      <c r="B33" s="225"/>
      <c r="C33" s="324"/>
      <c r="D33" s="324"/>
      <c r="E33" s="191"/>
      <c r="F33" s="320"/>
      <c r="G33" s="321"/>
      <c r="H33" s="228"/>
      <c r="I33" s="225"/>
    </row>
    <row r="34" spans="1:9" ht="12.75">
      <c r="A34" s="322"/>
      <c r="B34" s="323">
        <f>'пр.хода'!N22</f>
        <v>18</v>
      </c>
      <c r="C34" s="319" t="str">
        <f>VLOOKUP(B34,'пр.взв.'!B3:H97,2,FALSE)</f>
        <v>Исаев Адам Идрисович</v>
      </c>
      <c r="D34" s="319" t="str">
        <f>VLOOKUP(B34,'пр.взв.'!B3:H97,3,FALSE)</f>
        <v>07.10.1998 1 разряд</v>
      </c>
      <c r="E34" s="325" t="str">
        <f>VLOOKUP(B34,'пр.взв.'!B3:H212,4,FALSE)</f>
        <v>ЧР</v>
      </c>
      <c r="F34" s="319" t="str">
        <f>VLOOKUP(B34,'пр.взв.'!B4:H97,5,FALSE)</f>
        <v>Минспорт</v>
      </c>
      <c r="G34" s="321"/>
      <c r="H34" s="225"/>
      <c r="I34" s="225"/>
    </row>
    <row r="35" spans="1:9" ht="12.75">
      <c r="A35" s="322"/>
      <c r="B35" s="225"/>
      <c r="C35" s="324"/>
      <c r="D35" s="324"/>
      <c r="E35" s="326"/>
      <c r="F35" s="324"/>
      <c r="G35" s="321"/>
      <c r="H35" s="225"/>
      <c r="I35" s="22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37" t="s">
        <v>1</v>
      </c>
      <c r="C38" s="57"/>
      <c r="D38" s="57"/>
      <c r="E38" s="57"/>
      <c r="F38" s="57"/>
      <c r="G38" s="57"/>
      <c r="H38" s="57"/>
      <c r="I38" s="57"/>
    </row>
    <row r="42" spans="1:7" ht="12.75">
      <c r="A42" s="32">
        <f>HYPERLINK('[1]реквизиты'!$A$20)</f>
      </c>
      <c r="B42" s="36"/>
      <c r="C42" s="36"/>
      <c r="D42" s="36"/>
      <c r="E42" s="15"/>
      <c r="F42" s="58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1"/>
      <c r="G43" s="15"/>
    </row>
    <row r="44" spans="1:7" ht="12.75">
      <c r="A44" s="33">
        <f>HYPERLINK('[1]реквизиты'!$A$22)</f>
      </c>
      <c r="C44" s="36"/>
      <c r="D44" s="36"/>
      <c r="E44" s="33"/>
      <c r="F44" s="58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1">
      <selection activeCell="I38" sqref="I3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28125" style="153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80" t="str">
        <f>HYPERLINK('[1]реквизиты'!$A$2)</f>
        <v>Первенство СКФО по  самбо среди юношей 1997-1998 г.р.</v>
      </c>
      <c r="B1" s="180"/>
      <c r="C1" s="180"/>
      <c r="D1" s="180"/>
      <c r="E1" s="180"/>
      <c r="F1" s="180"/>
      <c r="G1" s="180"/>
      <c r="H1" s="180" t="str">
        <f>HYPERLINK('[1]реквизиты'!$A$2)</f>
        <v>Первенство СКФО по  самбо среди юношей 1997-1998 г.р.</v>
      </c>
      <c r="I1" s="180"/>
      <c r="J1" s="180"/>
      <c r="K1" s="180"/>
      <c r="L1" s="180"/>
      <c r="M1" s="180"/>
      <c r="N1" s="180"/>
      <c r="O1" s="70"/>
      <c r="P1" s="70"/>
      <c r="Q1" s="70"/>
      <c r="R1" s="70"/>
      <c r="S1" s="70"/>
      <c r="T1" s="70"/>
      <c r="U1" s="70"/>
      <c r="V1" s="70"/>
      <c r="W1" s="70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1">
        <f>HYPERLINK('[1]реквизиты'!$A$15)</f>
      </c>
      <c r="B2" s="341"/>
      <c r="C2" s="341"/>
      <c r="D2" s="341"/>
      <c r="E2" s="341"/>
      <c r="F2" s="341"/>
      <c r="G2" s="341"/>
      <c r="H2" s="251">
        <f>HYPERLINK('[1]реквизиты'!$A$15)</f>
      </c>
      <c r="I2" s="341"/>
      <c r="J2" s="341"/>
      <c r="K2" s="341"/>
      <c r="L2" s="341"/>
      <c r="M2" s="341"/>
      <c r="N2" s="341"/>
      <c r="O2" s="39"/>
      <c r="P2" s="39"/>
      <c r="Q2" s="39"/>
      <c r="R2" s="30"/>
      <c r="S2" s="30"/>
    </row>
    <row r="3" spans="2:14" ht="15.75">
      <c r="B3" s="37" t="s">
        <v>11</v>
      </c>
      <c r="C3" s="327" t="str">
        <f>HYPERLINK('пр.взв.'!D4)</f>
        <v>в.к.52 кг.</v>
      </c>
      <c r="D3" s="327"/>
      <c r="E3" s="42"/>
      <c r="F3" s="42"/>
      <c r="G3" s="42"/>
      <c r="I3" s="37" t="s">
        <v>12</v>
      </c>
      <c r="J3" s="327" t="str">
        <f>HYPERLINK('пр.взв.'!D4)</f>
        <v>в.к.52 кг.</v>
      </c>
      <c r="K3" s="327"/>
      <c r="L3" s="42"/>
      <c r="M3" s="42"/>
      <c r="N3" s="42"/>
    </row>
    <row r="4" spans="1:2" ht="16.5" thickBot="1">
      <c r="A4" s="340"/>
      <c r="B4" s="340"/>
    </row>
    <row r="5" spans="1:11" ht="12.75" customHeight="1">
      <c r="A5" s="342">
        <v>1</v>
      </c>
      <c r="B5" s="344" t="str">
        <f>VLOOKUP(A5,'пр.взв.'!B5:C68,2,FALSE)</f>
        <v>Темроков Азамат</v>
      </c>
      <c r="C5" s="346">
        <f>VLOOKUP(A5,'пр.взв.'!B5:G68,3,FALSE)</f>
        <v>35619</v>
      </c>
      <c r="D5" s="344" t="str">
        <f>VLOOKUP(A5,'пр.взв.'!B5:G68,4,FALSE)</f>
        <v>КБР</v>
      </c>
      <c r="G5" s="19"/>
      <c r="H5" s="338">
        <v>2</v>
      </c>
      <c r="I5" s="336" t="str">
        <f>VLOOKUP(H5,'пр.взв.'!B7:C70,2,FALSE)</f>
        <v>Фиапшев Ислам Валерьевич</v>
      </c>
      <c r="J5" s="336">
        <f>VLOOKUP(H5,'пр.взв.'!B7:E70,3,FALSE)</f>
        <v>36275</v>
      </c>
      <c r="K5" s="336" t="str">
        <f>VLOOKUP(H5,'пр.взв.'!B7:E70,4,FALSE)</f>
        <v>КБР</v>
      </c>
    </row>
    <row r="6" spans="1:11" ht="15.75">
      <c r="A6" s="343"/>
      <c r="B6" s="345"/>
      <c r="C6" s="347"/>
      <c r="D6" s="345"/>
      <c r="E6" s="2"/>
      <c r="F6" s="2"/>
      <c r="G6" s="12"/>
      <c r="H6" s="339"/>
      <c r="I6" s="337"/>
      <c r="J6" s="337"/>
      <c r="K6" s="337"/>
    </row>
    <row r="7" spans="1:13" ht="15.75">
      <c r="A7" s="343">
        <v>17</v>
      </c>
      <c r="B7" s="337" t="str">
        <f>VLOOKUP(A7,'пр.взв.'!B7:C70,2,FALSE)</f>
        <v>Тагиров Мовсар Баймурадович</v>
      </c>
      <c r="C7" s="351" t="str">
        <f>VLOOKUP(A7,'пр.взв.'!B5:G68,3,FALSE)</f>
        <v>10.02.1999 1 разряд</v>
      </c>
      <c r="D7" s="337" t="str">
        <f>VLOOKUP(A7,'пр.взв.'!B5:G68,4,FALSE)</f>
        <v>ЧР</v>
      </c>
      <c r="E7" s="4"/>
      <c r="F7" s="2"/>
      <c r="G7" s="2"/>
      <c r="H7" s="352">
        <v>18</v>
      </c>
      <c r="I7" s="348" t="str">
        <f>VLOOKUP(H7,'пр.взв.'!B9:C72,2,FALSE)</f>
        <v>Исаев Адам Идрисович</v>
      </c>
      <c r="J7" s="348" t="str">
        <f>VLOOKUP(H7,'пр.взв.'!B9:E72,3,FALSE)</f>
        <v>07.10.1998 1 разряд</v>
      </c>
      <c r="K7" s="348" t="str">
        <f>VLOOKUP(H7,'пр.взв.'!B9:E72,4,FALSE)</f>
        <v>ЧР</v>
      </c>
      <c r="L7" s="44"/>
      <c r="M7" s="46"/>
    </row>
    <row r="8" spans="1:13" ht="16.5" thickBot="1">
      <c r="A8" s="350"/>
      <c r="B8" s="345"/>
      <c r="C8" s="347"/>
      <c r="D8" s="345"/>
      <c r="E8" s="5"/>
      <c r="F8" s="9"/>
      <c r="G8" s="2"/>
      <c r="H8" s="339"/>
      <c r="I8" s="349"/>
      <c r="J8" s="349"/>
      <c r="K8" s="349"/>
      <c r="L8" s="45"/>
      <c r="M8" s="46"/>
    </row>
    <row r="9" spans="1:13" ht="15.75">
      <c r="A9" s="342">
        <v>9</v>
      </c>
      <c r="B9" s="337" t="str">
        <f>VLOOKUP(A9,'пр.взв.'!B9:C72,2,FALSE)</f>
        <v>Качалов Абулмуслим Мусабегович</v>
      </c>
      <c r="C9" s="346" t="str">
        <f>VLOOKUP(A9,'пр.взв.'!B5:G68,3,FALSE)</f>
        <v>21.08.1998 КМС</v>
      </c>
      <c r="D9" s="344" t="str">
        <f>VLOOKUP(A9,'пр.взв.'!B5:G68,4,FALSE)</f>
        <v>РД</v>
      </c>
      <c r="E9" s="5"/>
      <c r="F9" s="6"/>
      <c r="G9" s="2"/>
      <c r="H9" s="338">
        <v>10</v>
      </c>
      <c r="I9" s="336" t="str">
        <f>VLOOKUP(H9,'пр.взв.'!B11:C74,2,FALSE)</f>
        <v>Газимагомедов Тимур Газимагомедович</v>
      </c>
      <c r="J9" s="336" t="str">
        <f>VLOOKUP(H9,'пр.взв.'!B11:E74,3,FALSE)</f>
        <v>27.07.1997 1 разряд</v>
      </c>
      <c r="K9" s="336" t="str">
        <f>VLOOKUP(H9,'пр.взв.'!B11:E74,4,FALSE)</f>
        <v>РД</v>
      </c>
      <c r="L9" s="45"/>
      <c r="M9" s="47"/>
    </row>
    <row r="10" spans="1:13" ht="15.75">
      <c r="A10" s="343"/>
      <c r="B10" s="345"/>
      <c r="C10" s="347"/>
      <c r="D10" s="345"/>
      <c r="E10" s="10"/>
      <c r="F10" s="7"/>
      <c r="G10" s="2"/>
      <c r="H10" s="339"/>
      <c r="I10" s="337"/>
      <c r="J10" s="337"/>
      <c r="K10" s="337"/>
      <c r="L10" s="43"/>
      <c r="M10" s="48"/>
    </row>
    <row r="11" spans="1:13" ht="15.75">
      <c r="A11" s="343">
        <v>25</v>
      </c>
      <c r="B11" s="337" t="e">
        <f>VLOOKUP(A11,'пр.взв.'!B11:C74,2,FALSE)</f>
        <v>#N/A</v>
      </c>
      <c r="C11" s="351" t="e">
        <f>VLOOKUP(A11,'пр.взв.'!B5:G68,3,FALSE)</f>
        <v>#N/A</v>
      </c>
      <c r="D11" s="337" t="e">
        <f>VLOOKUP(A11,'пр.взв.'!B5:G68,4,FALSE)</f>
        <v>#N/A</v>
      </c>
      <c r="E11" s="3"/>
      <c r="F11" s="7"/>
      <c r="G11" s="2"/>
      <c r="H11" s="352">
        <v>26</v>
      </c>
      <c r="I11" s="348" t="e">
        <f>VLOOKUP(H11,'пр.взв.'!B13:C76,2,FALSE)</f>
        <v>#N/A</v>
      </c>
      <c r="J11" s="348" t="e">
        <f>VLOOKUP(H11,'пр.взв.'!B13:E76,3,FALSE)</f>
        <v>#N/A</v>
      </c>
      <c r="K11" s="348" t="e">
        <f>VLOOKUP(H11,'пр.взв.'!B13:E76,4,FALSE)</f>
        <v>#N/A</v>
      </c>
      <c r="M11" s="49"/>
    </row>
    <row r="12" spans="1:13" ht="16.5" thickBot="1">
      <c r="A12" s="350"/>
      <c r="B12" s="345"/>
      <c r="C12" s="347"/>
      <c r="D12" s="345"/>
      <c r="E12" s="2"/>
      <c r="F12" s="7"/>
      <c r="G12" s="9"/>
      <c r="H12" s="339"/>
      <c r="I12" s="349"/>
      <c r="J12" s="349"/>
      <c r="K12" s="349"/>
      <c r="M12" s="49"/>
    </row>
    <row r="13" spans="1:14" ht="15.75">
      <c r="A13" s="342">
        <v>5</v>
      </c>
      <c r="B13" s="344" t="str">
        <f>VLOOKUP(A13,'пр.взв.'!B13:C76,2,FALSE)</f>
        <v>Муртазалиев Шамиль Арсланбекович</v>
      </c>
      <c r="C13" s="346">
        <f>VLOOKUP(A13,'пр.взв.'!B5:G68,3,FALSE)</f>
        <v>36039</v>
      </c>
      <c r="D13" s="344" t="str">
        <f>VLOOKUP(A13,'пр.взв.'!B5:G68,4,FALSE)</f>
        <v>СК</v>
      </c>
      <c r="E13" s="2"/>
      <c r="F13" s="7"/>
      <c r="G13" s="13"/>
      <c r="H13" s="338">
        <v>6</v>
      </c>
      <c r="I13" s="336" t="str">
        <f>VLOOKUP(H13,'пр.взв.'!B15:C78,2,FALSE)</f>
        <v>Кушхов беслан Газраилович</v>
      </c>
      <c r="J13" s="336" t="str">
        <f>VLOOKUP(H13,'пр.взв.'!B15:E78,3,FALSE)</f>
        <v>05.12.1998 1 разряд</v>
      </c>
      <c r="K13" s="336" t="str">
        <f>VLOOKUP(H13,'пр.взв.'!B15:E78,4,FALSE)</f>
        <v>КЧР</v>
      </c>
      <c r="M13" s="49"/>
      <c r="N13" s="51"/>
    </row>
    <row r="14" spans="1:14" ht="15.75">
      <c r="A14" s="343"/>
      <c r="B14" s="345"/>
      <c r="C14" s="347"/>
      <c r="D14" s="345"/>
      <c r="E14" s="8"/>
      <c r="F14" s="7"/>
      <c r="G14" s="2"/>
      <c r="H14" s="339"/>
      <c r="I14" s="337"/>
      <c r="J14" s="337"/>
      <c r="K14" s="337"/>
      <c r="L14" s="44"/>
      <c r="M14" s="48"/>
      <c r="N14" s="49"/>
    </row>
    <row r="15" spans="1:14" ht="15.75">
      <c r="A15" s="343">
        <v>21</v>
      </c>
      <c r="B15" s="337" t="str">
        <f>VLOOKUP(A15,'пр.взв.'!B15:C78,2,FALSE)</f>
        <v>Юсупов Адам Салманович</v>
      </c>
      <c r="C15" s="351" t="str">
        <f>VLOOKUP(A15,'пр.взв.'!B5:G68,3,FALSE)</f>
        <v>08.01.1998 1 разряд</v>
      </c>
      <c r="D15" s="337" t="str">
        <f>VLOOKUP(A15,'пр.взв.'!B5:G68,4,FALSE)</f>
        <v>ЧР</v>
      </c>
      <c r="E15" s="4"/>
      <c r="F15" s="7"/>
      <c r="G15" s="2"/>
      <c r="H15" s="352">
        <v>22</v>
      </c>
      <c r="I15" s="348" t="str">
        <f>VLOOKUP(H15,'пр.взв.'!B17:C80,2,FALSE)</f>
        <v>Чапаев артур Вахидович</v>
      </c>
      <c r="J15" s="348" t="str">
        <f>VLOOKUP(H15,'пр.взв.'!B17:E80,3,FALSE)</f>
        <v>18.06.1998 1 разряд</v>
      </c>
      <c r="K15" s="348" t="str">
        <f>VLOOKUP(H15,'пр.взв.'!B17:E80,4,FALSE)</f>
        <v>ЧР</v>
      </c>
      <c r="L15" s="45"/>
      <c r="M15" s="48"/>
      <c r="N15" s="49"/>
    </row>
    <row r="16" spans="1:14" ht="16.5" thickBot="1">
      <c r="A16" s="350"/>
      <c r="B16" s="345"/>
      <c r="C16" s="347"/>
      <c r="D16" s="345"/>
      <c r="E16" s="5"/>
      <c r="F16" s="11"/>
      <c r="G16" s="2"/>
      <c r="H16" s="339"/>
      <c r="I16" s="349"/>
      <c r="J16" s="349"/>
      <c r="K16" s="349"/>
      <c r="L16" s="45"/>
      <c r="M16" s="50"/>
      <c r="N16" s="49"/>
    </row>
    <row r="17" spans="1:14" ht="15.75">
      <c r="A17" s="342">
        <v>13</v>
      </c>
      <c r="B17" s="344" t="str">
        <f>VLOOKUP(A17,'пр.взв.'!B17:C80,2,FALSE)</f>
        <v>Устильгов Исмаил Султан-Гиреевич</v>
      </c>
      <c r="C17" s="346" t="str">
        <f>VLOOKUP(A17,'пр.взв.'!B5:G68,3,FALSE)</f>
        <v>20.11.1998 КМС</v>
      </c>
      <c r="D17" s="344" t="str">
        <f>VLOOKUP(A17,'пр.взв.'!B5:G68,4,FALSE)</f>
        <v>РИ</v>
      </c>
      <c r="E17" s="5"/>
      <c r="F17" s="2"/>
      <c r="G17" s="2"/>
      <c r="H17" s="338">
        <v>14</v>
      </c>
      <c r="I17" s="348" t="str">
        <f>VLOOKUP(H17,'пр.взв.'!B19:C82,2,FALSE)</f>
        <v>Ахмедов Амал Рустамович</v>
      </c>
      <c r="J17" s="336" t="str">
        <f>VLOOKUP(H17,'пр.взв.'!B19:E82,3,FALSE)</f>
        <v>19.09.1998 КМС</v>
      </c>
      <c r="K17" s="336" t="str">
        <f>VLOOKUP(H17,'пр.взв.'!B19:E82,4,FALSE)</f>
        <v>РСО-А</v>
      </c>
      <c r="L17" s="45"/>
      <c r="M17" s="46"/>
      <c r="N17" s="49"/>
    </row>
    <row r="18" spans="1:14" ht="16.5" thickBot="1">
      <c r="A18" s="343"/>
      <c r="B18" s="345"/>
      <c r="C18" s="347"/>
      <c r="D18" s="345"/>
      <c r="E18" s="10"/>
      <c r="F18" s="2"/>
      <c r="G18" s="2"/>
      <c r="H18" s="339"/>
      <c r="I18" s="349"/>
      <c r="J18" s="337"/>
      <c r="K18" s="337"/>
      <c r="L18" s="43"/>
      <c r="M18" s="46"/>
      <c r="N18" s="49"/>
    </row>
    <row r="19" spans="1:14" ht="15.75">
      <c r="A19" s="343">
        <v>29</v>
      </c>
      <c r="B19" s="337" t="e">
        <f>VLOOKUP(A19,'пр.взв.'!B19:C82,2,FALSE)</f>
        <v>#N/A</v>
      </c>
      <c r="C19" s="351" t="e">
        <f>VLOOKUP(A19,'пр.взв.'!B5:G68,3,FALSE)</f>
        <v>#N/A</v>
      </c>
      <c r="D19" s="337" t="e">
        <f>VLOOKUP(A19,'пр.взв.'!B5:G68,4,FALSE)</f>
        <v>#N/A</v>
      </c>
      <c r="E19" s="3"/>
      <c r="F19" s="2"/>
      <c r="G19" s="2"/>
      <c r="H19" s="352">
        <v>30</v>
      </c>
      <c r="I19" s="348" t="e">
        <f>VLOOKUP(H19,'пр.взв.'!B21:C84,2,FALSE)</f>
        <v>#N/A</v>
      </c>
      <c r="J19" s="348" t="e">
        <f>VLOOKUP(H19,'пр.взв.'!B21:E84,3,FALSE)</f>
        <v>#N/A</v>
      </c>
      <c r="K19" s="348" t="e">
        <f>VLOOKUP(H19,'пр.взв.'!B21:E84,4,FALSE)</f>
        <v>#N/A</v>
      </c>
      <c r="N19" s="49"/>
    </row>
    <row r="20" spans="1:14" ht="16.5" thickBot="1">
      <c r="A20" s="350"/>
      <c r="B20" s="345"/>
      <c r="C20" s="347"/>
      <c r="D20" s="345"/>
      <c r="E20" s="2"/>
      <c r="F20" s="2"/>
      <c r="G20" s="41"/>
      <c r="H20" s="339"/>
      <c r="I20" s="349"/>
      <c r="J20" s="349"/>
      <c r="K20" s="349"/>
      <c r="N20" s="52"/>
    </row>
    <row r="21" spans="1:14" ht="15.75">
      <c r="A21" s="342">
        <v>3</v>
      </c>
      <c r="B21" s="344" t="str">
        <f>VLOOKUP(A21,'пр.взв.'!B5:C68,2,FALSE)</f>
        <v>Кожев Алим Русланович</v>
      </c>
      <c r="C21" s="346">
        <f>VLOOKUP(A21,'пр.взв.'!B5:G68,3,FALSE)</f>
        <v>35676</v>
      </c>
      <c r="D21" s="344" t="str">
        <f>VLOOKUP(A21,'пр.взв.'!B5:G68,4,FALSE)</f>
        <v>КБР</v>
      </c>
      <c r="E21" s="2"/>
      <c r="F21" s="2"/>
      <c r="G21" s="2"/>
      <c r="H21" s="338">
        <v>4</v>
      </c>
      <c r="I21" s="336" t="str">
        <f>VLOOKUP(H21,'пр.взв.'!B7:C70,2,FALSE)</f>
        <v>Лампежев Алан</v>
      </c>
      <c r="J21" s="336">
        <f>VLOOKUP(H21,'пр.взв.'!B7:E70,3,FALSE)</f>
        <v>36024</v>
      </c>
      <c r="K21" s="336" t="str">
        <f>VLOOKUP(H21,'пр.взв.'!B7:E70,4,FALSE)</f>
        <v>КБР</v>
      </c>
      <c r="N21" s="49"/>
    </row>
    <row r="22" spans="1:14" ht="15.75">
      <c r="A22" s="343"/>
      <c r="B22" s="345"/>
      <c r="C22" s="347"/>
      <c r="D22" s="345"/>
      <c r="E22" s="8"/>
      <c r="F22" s="2"/>
      <c r="G22" s="2"/>
      <c r="H22" s="339"/>
      <c r="I22" s="337"/>
      <c r="J22" s="337"/>
      <c r="K22" s="337"/>
      <c r="N22" s="49"/>
    </row>
    <row r="23" spans="1:14" ht="15.75">
      <c r="A23" s="343">
        <v>19</v>
      </c>
      <c r="B23" s="337" t="e">
        <f>VLOOKUP(A23,'пр.взв.'!B6:C23,2,FALSE)</f>
        <v>#N/A</v>
      </c>
      <c r="C23" s="351" t="str">
        <f>VLOOKUP(A23,'пр.взв.'!B5:G68,3,FALSE)</f>
        <v>04.01.1999 1 разряд</v>
      </c>
      <c r="D23" s="337" t="str">
        <f>VLOOKUP(A23,'пр.взв.'!B5:G68,4,FALSE)</f>
        <v>ЧР</v>
      </c>
      <c r="E23" s="4"/>
      <c r="F23" s="2"/>
      <c r="G23" s="2"/>
      <c r="H23" s="352">
        <v>20</v>
      </c>
      <c r="I23" s="348" t="str">
        <f>VLOOKUP(H23,'пр.взв.'!B25:C88,2,FALSE)</f>
        <v>Вагапов Хусейн Мовлаевич</v>
      </c>
      <c r="J23" s="348" t="str">
        <f>VLOOKUP(H23,'пр.взв.'!B25:E88,3,FALSE)</f>
        <v>27.10.1997 1 разряд</v>
      </c>
      <c r="K23" s="348" t="str">
        <f>VLOOKUP(H23,'пр.взв.'!B25:E88,4,FALSE)</f>
        <v>ЧР</v>
      </c>
      <c r="L23" s="44"/>
      <c r="M23" s="46"/>
      <c r="N23" s="49"/>
    </row>
    <row r="24" spans="1:14" ht="16.5" thickBot="1">
      <c r="A24" s="350"/>
      <c r="B24" s="345"/>
      <c r="C24" s="347"/>
      <c r="D24" s="345"/>
      <c r="E24" s="5"/>
      <c r="F24" s="9"/>
      <c r="G24" s="2"/>
      <c r="H24" s="339"/>
      <c r="I24" s="349"/>
      <c r="J24" s="349"/>
      <c r="K24" s="349"/>
      <c r="L24" s="45"/>
      <c r="M24" s="46"/>
      <c r="N24" s="49"/>
    </row>
    <row r="25" spans="1:14" ht="15.75">
      <c r="A25" s="342">
        <v>11</v>
      </c>
      <c r="B25" s="344" t="str">
        <f>VLOOKUP(A25,'пр.взв.'!B25:C88,2,FALSE)</f>
        <v>Елоев Георгий Игоревич</v>
      </c>
      <c r="C25" s="346" t="str">
        <f>VLOOKUP(A25,'пр.взв.'!B5:G68,3,FALSE)</f>
        <v>08.10.1998 КМС</v>
      </c>
      <c r="D25" s="344" t="str">
        <f>VLOOKUP(A25,'пр.взв.'!B5:G68,4,FALSE)</f>
        <v>РСО-А</v>
      </c>
      <c r="E25" s="5"/>
      <c r="F25" s="6"/>
      <c r="G25" s="2"/>
      <c r="H25" s="338">
        <v>12</v>
      </c>
      <c r="I25" s="348" t="str">
        <f>VLOOKUP(H25,'пр.взв.'!B27:C90,2,FALSE)</f>
        <v>Магомедалиев Адам Гасанович</v>
      </c>
      <c r="J25" s="348" t="str">
        <f>VLOOKUP(H25,'пр.взв.'!B27:E90,3,FALSE)</f>
        <v>17.04.1997 1 разряд</v>
      </c>
      <c r="K25" s="348" t="str">
        <f>VLOOKUP(H25,'пр.взв.'!B27:E90,4,FALSE)</f>
        <v>РД</v>
      </c>
      <c r="L25" s="45"/>
      <c r="M25" s="47"/>
      <c r="N25" s="49"/>
    </row>
    <row r="26" spans="1:14" ht="16.5" thickBot="1">
      <c r="A26" s="343"/>
      <c r="B26" s="345"/>
      <c r="C26" s="347"/>
      <c r="D26" s="345"/>
      <c r="E26" s="10"/>
      <c r="F26" s="7"/>
      <c r="G26" s="2"/>
      <c r="H26" s="339"/>
      <c r="I26" s="349"/>
      <c r="J26" s="349"/>
      <c r="K26" s="349"/>
      <c r="L26" s="43"/>
      <c r="M26" s="48"/>
      <c r="N26" s="49"/>
    </row>
    <row r="27" spans="1:14" ht="15.75">
      <c r="A27" s="343">
        <v>27</v>
      </c>
      <c r="B27" s="337" t="e">
        <f>VLOOKUP(A27,'пр.взв.'!B27:C90,2,FALSE)</f>
        <v>#N/A</v>
      </c>
      <c r="C27" s="351" t="e">
        <f>VLOOKUP(A27,'пр.взв.'!B5:G68,3,FALSE)</f>
        <v>#N/A</v>
      </c>
      <c r="D27" s="337" t="e">
        <f>VLOOKUP(A27,'пр.взв.'!B5:G68,4,FALSE)</f>
        <v>#N/A</v>
      </c>
      <c r="E27" s="3"/>
      <c r="F27" s="7"/>
      <c r="G27" s="2"/>
      <c r="H27" s="352">
        <v>28</v>
      </c>
      <c r="I27" s="348" t="e">
        <f>VLOOKUP(H27,'пр.взв.'!B29:C92,2,FALSE)</f>
        <v>#N/A</v>
      </c>
      <c r="J27" s="348" t="e">
        <f>VLOOKUP(H27,'пр.взв.'!B29:E92,3,FALSE)</f>
        <v>#N/A</v>
      </c>
      <c r="K27" s="348" t="e">
        <f>VLOOKUP(H27,'пр.взв.'!B29:E92,4,FALSE)</f>
        <v>#N/A</v>
      </c>
      <c r="M27" s="49"/>
      <c r="N27" s="49"/>
    </row>
    <row r="28" spans="1:14" ht="16.5" thickBot="1">
      <c r="A28" s="350"/>
      <c r="B28" s="345"/>
      <c r="C28" s="347"/>
      <c r="D28" s="345"/>
      <c r="E28" s="2"/>
      <c r="F28" s="7"/>
      <c r="G28" s="2"/>
      <c r="H28" s="339"/>
      <c r="I28" s="349"/>
      <c r="J28" s="349"/>
      <c r="K28" s="349"/>
      <c r="M28" s="49"/>
      <c r="N28" s="49"/>
    </row>
    <row r="29" spans="1:14" ht="15.75">
      <c r="A29" s="342">
        <v>7</v>
      </c>
      <c r="B29" s="344" t="str">
        <f>VLOOKUP(A29,'пр.взв.'!B5:C68,2,FALSE)</f>
        <v>Марданов мурат Мубазирович</v>
      </c>
      <c r="C29" s="346" t="str">
        <f>VLOOKUP(A29,'пр.взв.'!B5:G68,3,FALSE)</f>
        <v>14.03.1999 1 разряд</v>
      </c>
      <c r="D29" s="344" t="str">
        <f>VLOOKUP(A29,'пр.взв.'!B5:G68,4,FALSE)</f>
        <v>КЧР</v>
      </c>
      <c r="E29" s="2"/>
      <c r="F29" s="7"/>
      <c r="G29" s="53"/>
      <c r="H29" s="338">
        <v>8</v>
      </c>
      <c r="I29" s="336" t="str">
        <f>VLOOKUP(H29,'пр.взв.'!B7:C70,2,FALSE)</f>
        <v>Тутаев Магомед-Хан Алиханович</v>
      </c>
      <c r="J29" s="336" t="str">
        <f>VLOOKUP(H29,'пр.взв.'!B7:E70,3,FALSE)</f>
        <v>28.12.1999 1 разряд</v>
      </c>
      <c r="K29" s="336" t="str">
        <f>VLOOKUP(H29,'пр.взв.'!B7:E70,4,FALSE)</f>
        <v>РИ</v>
      </c>
      <c r="M29" s="49"/>
      <c r="N29" s="52"/>
    </row>
    <row r="30" spans="1:13" ht="15.75">
      <c r="A30" s="343"/>
      <c r="B30" s="345"/>
      <c r="C30" s="347"/>
      <c r="D30" s="345"/>
      <c r="E30" s="8"/>
      <c r="F30" s="7"/>
      <c r="G30" s="2"/>
      <c r="H30" s="339"/>
      <c r="I30" s="337"/>
      <c r="J30" s="337"/>
      <c r="K30" s="337"/>
      <c r="M30" s="49"/>
    </row>
    <row r="31" spans="1:13" ht="15.75">
      <c r="A31" s="343">
        <v>23</v>
      </c>
      <c r="B31" s="337" t="str">
        <f>VLOOKUP(A31,'пр.взв.'!B31:C94,2,FALSE)</f>
        <v>Мажитов ибрагим Вахасолтаевич</v>
      </c>
      <c r="C31" s="351" t="str">
        <f>VLOOKUP(A31,'пр.взв.'!B5:G68,3,FALSE)</f>
        <v>02.01.1998 1 разряд</v>
      </c>
      <c r="D31" s="337" t="str">
        <f>VLOOKUP(A31,'пр.взв.'!B5:G68,4,FALSE)</f>
        <v>ЧР</v>
      </c>
      <c r="E31" s="4"/>
      <c r="F31" s="7"/>
      <c r="G31" s="2"/>
      <c r="H31" s="352">
        <v>24</v>
      </c>
      <c r="I31" s="348" t="str">
        <f>VLOOKUP(H31,'пр.взв.'!B33:C96,2,FALSE)</f>
        <v>Дугужев Имран Мухамедович</v>
      </c>
      <c r="J31" s="348" t="str">
        <f>VLOOKUP(H31,'пр.взв.'!B33:E96,3,FALSE)</f>
        <v>1997 1 разряд</v>
      </c>
      <c r="K31" s="348" t="str">
        <f>VLOOKUP(H31,'пр.взв.'!B33:E96,4,FALSE)</f>
        <v>КБР</v>
      </c>
      <c r="L31" s="44"/>
      <c r="M31" s="48"/>
    </row>
    <row r="32" spans="1:13" ht="16.5" thickBot="1">
      <c r="A32" s="350"/>
      <c r="B32" s="345"/>
      <c r="C32" s="347"/>
      <c r="D32" s="345"/>
      <c r="E32" s="5"/>
      <c r="F32" s="11"/>
      <c r="G32" s="2"/>
      <c r="H32" s="339"/>
      <c r="I32" s="349"/>
      <c r="J32" s="349"/>
      <c r="K32" s="349"/>
      <c r="L32" s="45"/>
      <c r="M32" s="50"/>
    </row>
    <row r="33" spans="1:13" ht="15.75">
      <c r="A33" s="342">
        <v>15</v>
      </c>
      <c r="B33" s="336" t="str">
        <f>VLOOKUP(A33,'пр.взв.'!B33:C96,2,FALSE)</f>
        <v>Ибрагимов Ибрагим Абдулвагабович</v>
      </c>
      <c r="C33" s="353">
        <f>VLOOKUP(A33,'пр.взв.'!B5:G68,3,FALSE)</f>
        <v>36010</v>
      </c>
      <c r="D33" s="344" t="str">
        <f>VLOOKUP(A33,'пр.взв.'!B5:G68,4,FALSE)</f>
        <v>РД</v>
      </c>
      <c r="E33" s="5"/>
      <c r="F33" s="2"/>
      <c r="G33" s="2"/>
      <c r="H33" s="338">
        <v>16</v>
      </c>
      <c r="I33" s="348" t="str">
        <f>VLOOKUP(H33,'пр.взв.'!B35:C98,2,FALSE)</f>
        <v>Дышеков Рахим исламович</v>
      </c>
      <c r="J33" s="348" t="str">
        <f>VLOOKUP(H33,'пр.взв.'!B35:E98,3,FALSE)</f>
        <v>19.12.1998 1 разряд</v>
      </c>
      <c r="K33" s="348" t="str">
        <f>VLOOKUP(H33,'пр.взв.'!B35:E98,4,FALSE)</f>
        <v>КЧР</v>
      </c>
      <c r="L33" s="45"/>
      <c r="M33" s="46"/>
    </row>
    <row r="34" spans="1:13" ht="16.5" thickBot="1">
      <c r="A34" s="343"/>
      <c r="B34" s="337"/>
      <c r="C34" s="351"/>
      <c r="D34" s="345"/>
      <c r="E34" s="10"/>
      <c r="F34" s="2"/>
      <c r="G34" s="2"/>
      <c r="H34" s="339"/>
      <c r="I34" s="349"/>
      <c r="J34" s="349"/>
      <c r="K34" s="349"/>
      <c r="L34" s="43"/>
      <c r="M34" s="46"/>
    </row>
    <row r="35" spans="1:11" ht="15.75">
      <c r="A35" s="343">
        <v>31</v>
      </c>
      <c r="B35" s="337" t="e">
        <f>VLOOKUP(A35,'пр.взв.'!B35:C98,2,FALSE)</f>
        <v>#N/A</v>
      </c>
      <c r="C35" s="351" t="e">
        <f>VLOOKUP(A35,'пр.взв.'!B5:G68,3,FALSE)</f>
        <v>#N/A</v>
      </c>
      <c r="D35" s="337" t="e">
        <f>VLOOKUP(A35,'пр.взв.'!B5:G68,4,FALSE)</f>
        <v>#N/A</v>
      </c>
      <c r="E35" s="3"/>
      <c r="F35" s="2"/>
      <c r="G35" s="2"/>
      <c r="H35" s="352">
        <v>32</v>
      </c>
      <c r="I35" s="348" t="e">
        <f>VLOOKUP(H35,'пр.взв.'!B37:C100,2,FALSE)</f>
        <v>#N/A</v>
      </c>
      <c r="J35" s="348" t="e">
        <f>VLOOKUP(H35,'пр.взв.'!B37:E100,3,FALSE)</f>
        <v>#N/A</v>
      </c>
      <c r="K35" s="348" t="e">
        <f>VLOOKUP(H35,'пр.взв.'!B37:E100,4,FALSE)</f>
        <v>#N/A</v>
      </c>
    </row>
    <row r="36" spans="1:11" ht="13.5" customHeight="1" thickBot="1">
      <c r="A36" s="350"/>
      <c r="B36" s="354"/>
      <c r="C36" s="355"/>
      <c r="D36" s="354"/>
      <c r="H36" s="356"/>
      <c r="I36" s="349"/>
      <c r="J36" s="349"/>
      <c r="K36" s="349"/>
    </row>
    <row r="37" spans="1:16" ht="15.75">
      <c r="A37" s="1"/>
      <c r="B37" s="1"/>
      <c r="C37" s="154"/>
      <c r="E37" s="2"/>
      <c r="F37" s="2"/>
      <c r="G37" s="2"/>
      <c r="P37" s="31"/>
    </row>
    <row r="38" spans="1:16" ht="12.75">
      <c r="A38" s="37" t="s">
        <v>2</v>
      </c>
      <c r="B38" s="15"/>
      <c r="C38" s="155"/>
      <c r="D38" s="16"/>
      <c r="E38" s="21"/>
      <c r="F38" s="21"/>
      <c r="H38" s="37" t="s">
        <v>3</v>
      </c>
      <c r="I38" s="15"/>
      <c r="J38" s="28"/>
      <c r="K38" s="62"/>
      <c r="L38" s="25"/>
      <c r="M38" s="25"/>
      <c r="N38" s="15"/>
      <c r="O38" s="15"/>
      <c r="P38" s="15"/>
    </row>
    <row r="39" spans="1:16" ht="12.75">
      <c r="A39" s="1"/>
      <c r="B39" s="15"/>
      <c r="C39" s="156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157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158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158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59"/>
      <c r="D43" s="27"/>
      <c r="E43" s="59"/>
      <c r="I43" s="14"/>
      <c r="J43" s="18"/>
      <c r="K43" s="27"/>
      <c r="L43" s="59"/>
      <c r="N43" s="15"/>
      <c r="O43" s="15"/>
      <c r="P43" s="15"/>
    </row>
    <row r="44" spans="2:16" ht="12.75">
      <c r="B44" s="15"/>
      <c r="C44" s="160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16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9"/>
      <c r="I46" s="15"/>
      <c r="L46" s="49"/>
      <c r="N46" s="15"/>
      <c r="O46" s="15"/>
      <c r="P46" s="15"/>
    </row>
    <row r="47" spans="2:16" ht="12.75">
      <c r="B47" s="15"/>
      <c r="C47" s="162"/>
      <c r="D47" s="21"/>
      <c r="E47" s="24"/>
      <c r="F47" s="61"/>
      <c r="I47" s="15"/>
      <c r="J47" s="16"/>
      <c r="K47" s="21"/>
      <c r="L47" s="24"/>
      <c r="M47" s="61"/>
      <c r="N47" s="15"/>
      <c r="O47" s="15"/>
      <c r="P47" s="15"/>
    </row>
    <row r="48" spans="2:16" ht="12.75">
      <c r="B48" s="20"/>
      <c r="C48" s="157"/>
      <c r="D48" s="21"/>
      <c r="E48" s="24"/>
      <c r="F48" s="51"/>
      <c r="I48" s="20"/>
      <c r="J48" s="22"/>
      <c r="K48" s="21"/>
      <c r="L48" s="24"/>
      <c r="M48" s="51"/>
      <c r="N48" s="15"/>
      <c r="O48" s="15"/>
      <c r="P48" s="15"/>
    </row>
    <row r="49" spans="2:16" ht="12.75">
      <c r="B49" s="15"/>
      <c r="C49" s="158"/>
      <c r="D49" s="16"/>
      <c r="E49" s="24"/>
      <c r="F49" s="49"/>
      <c r="I49" s="15"/>
      <c r="J49" s="24"/>
      <c r="K49" s="16"/>
      <c r="L49" s="24"/>
      <c r="M49" s="49"/>
      <c r="N49" s="15"/>
      <c r="O49" s="15"/>
      <c r="P49" s="15"/>
    </row>
    <row r="50" spans="2:16" ht="12.75">
      <c r="B50" s="15"/>
      <c r="C50" s="156"/>
      <c r="D50" s="26"/>
      <c r="E50" s="24"/>
      <c r="F50" s="49"/>
      <c r="I50" s="15"/>
      <c r="J50" s="25"/>
      <c r="K50" s="26"/>
      <c r="L50" s="24"/>
      <c r="M50" s="49"/>
      <c r="N50" s="15"/>
      <c r="O50" s="15"/>
      <c r="P50" s="15"/>
    </row>
    <row r="51" spans="2:16" ht="12.75">
      <c r="B51" s="14"/>
      <c r="C51" s="163"/>
      <c r="D51" s="27"/>
      <c r="E51" s="60"/>
      <c r="F51" s="49"/>
      <c r="I51" s="14"/>
      <c r="J51" s="17"/>
      <c r="K51" s="27"/>
      <c r="L51" s="60"/>
      <c r="M51" s="49"/>
      <c r="N51" s="15"/>
      <c r="O51" s="15"/>
      <c r="P51" s="15"/>
    </row>
    <row r="52" spans="3:16" ht="12.75">
      <c r="C52" s="160"/>
      <c r="D52" s="24"/>
      <c r="E52" s="28"/>
      <c r="F52" s="49"/>
      <c r="J52" s="23"/>
      <c r="K52" s="24"/>
      <c r="L52" s="28"/>
      <c r="M52" s="49"/>
      <c r="N52" s="15"/>
      <c r="O52" s="15"/>
      <c r="P52" s="15"/>
    </row>
    <row r="53" spans="3:16" ht="12.75">
      <c r="C53" s="161"/>
      <c r="D53" s="18"/>
      <c r="E53" s="25"/>
      <c r="F53" s="52"/>
      <c r="J53" s="21"/>
      <c r="K53" s="18"/>
      <c r="L53" s="25"/>
      <c r="M53" s="52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9" t="str">
        <f>HYPERLINK('[1]реквизиты'!$A$2)</f>
        <v>Первенство СКФО по  самбо среди юношей 1997-1998 г.р.</v>
      </c>
      <c r="B1" s="220"/>
      <c r="C1" s="220"/>
      <c r="D1" s="220"/>
      <c r="E1" s="220"/>
      <c r="F1" s="220"/>
      <c r="G1" s="220"/>
      <c r="H1" s="221"/>
    </row>
    <row r="2" spans="1:8" ht="12.75" customHeight="1">
      <c r="A2" s="370" t="str">
        <f>HYPERLINK('[1]реквизиты'!$A$3)</f>
        <v>20-25 декабря 2014г.                             г.Нальчик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30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73"/>
      <c r="C4" s="74"/>
      <c r="D4" s="372" t="str">
        <f>'пр.взв.'!D4</f>
        <v>в.к.52 кг.</v>
      </c>
      <c r="E4" s="373"/>
      <c r="F4" s="374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2.75" customHeight="1">
      <c r="A6" s="378" t="s">
        <v>31</v>
      </c>
      <c r="B6" s="366" t="e">
        <f>VLOOKUP(J6,'пр.взв.'!B6:G133,2,FALSE)</f>
        <v>#N/A</v>
      </c>
      <c r="C6" s="366"/>
      <c r="D6" s="366"/>
      <c r="E6" s="366"/>
      <c r="F6" s="366"/>
      <c r="G6" s="366"/>
      <c r="H6" s="359" t="e">
        <f>VLOOKUP(J6,'пр.взв.'!B6:G133,3,FALSE)</f>
        <v>#N/A</v>
      </c>
      <c r="I6" s="74"/>
      <c r="J6" s="78">
        <f>'пр.хода'!K17</f>
        <v>0</v>
      </c>
    </row>
    <row r="7" spans="1:10" ht="12.75" customHeight="1">
      <c r="A7" s="379"/>
      <c r="B7" s="367"/>
      <c r="C7" s="367"/>
      <c r="D7" s="367"/>
      <c r="E7" s="367"/>
      <c r="F7" s="367"/>
      <c r="G7" s="367"/>
      <c r="H7" s="368"/>
      <c r="I7" s="74"/>
      <c r="J7" s="78"/>
    </row>
    <row r="8" spans="1:10" ht="12.75" customHeight="1">
      <c r="A8" s="379"/>
      <c r="B8" s="369" t="e">
        <f>VLOOKUP(J6,'пр.взв.'!B6:G133,4,FALSE)</f>
        <v>#N/A</v>
      </c>
      <c r="C8" s="369"/>
      <c r="D8" s="369"/>
      <c r="E8" s="369"/>
      <c r="F8" s="369"/>
      <c r="G8" s="369"/>
      <c r="H8" s="368"/>
      <c r="I8" s="74"/>
      <c r="J8" s="78"/>
    </row>
    <row r="9" spans="1:10" ht="13.5" customHeight="1" thickBot="1">
      <c r="A9" s="380"/>
      <c r="B9" s="361"/>
      <c r="C9" s="361"/>
      <c r="D9" s="361"/>
      <c r="E9" s="361"/>
      <c r="F9" s="361"/>
      <c r="G9" s="361"/>
      <c r="H9" s="362"/>
      <c r="I9" s="74"/>
      <c r="J9" s="78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8"/>
    </row>
    <row r="11" spans="1:10" ht="12.75" customHeight="1">
      <c r="A11" s="375" t="s">
        <v>32</v>
      </c>
      <c r="B11" s="366" t="e">
        <f>VLOOKUP(J11,'пр.взв.'!B6:G133,2,FALSE)</f>
        <v>#N/A</v>
      </c>
      <c r="C11" s="366"/>
      <c r="D11" s="366"/>
      <c r="E11" s="366"/>
      <c r="F11" s="366"/>
      <c r="G11" s="366"/>
      <c r="H11" s="359" t="e">
        <f>VLOOKUP(J11,'пр.взв.'!B6:G133,3,FALSE)</f>
        <v>#N/A</v>
      </c>
      <c r="I11" s="74"/>
      <c r="J11" s="78">
        <f>'пр.хода'!K25</f>
        <v>0</v>
      </c>
    </row>
    <row r="12" spans="1:10" ht="12.75" customHeight="1">
      <c r="A12" s="376"/>
      <c r="B12" s="367"/>
      <c r="C12" s="367"/>
      <c r="D12" s="367"/>
      <c r="E12" s="367"/>
      <c r="F12" s="367"/>
      <c r="G12" s="367"/>
      <c r="H12" s="368"/>
      <c r="I12" s="74"/>
      <c r="J12" s="78"/>
    </row>
    <row r="13" spans="1:10" ht="12.75" customHeight="1">
      <c r="A13" s="376"/>
      <c r="B13" s="369" t="e">
        <f>VLOOKUP(J11,'пр.взв.'!B6:G133,4,FALSE)</f>
        <v>#N/A</v>
      </c>
      <c r="C13" s="369"/>
      <c r="D13" s="369"/>
      <c r="E13" s="369"/>
      <c r="F13" s="369"/>
      <c r="G13" s="369"/>
      <c r="H13" s="368"/>
      <c r="I13" s="74"/>
      <c r="J13" s="78"/>
    </row>
    <row r="14" spans="1:10" ht="13.5" customHeight="1" thickBot="1">
      <c r="A14" s="377"/>
      <c r="B14" s="361"/>
      <c r="C14" s="361"/>
      <c r="D14" s="361"/>
      <c r="E14" s="361"/>
      <c r="F14" s="361"/>
      <c r="G14" s="361"/>
      <c r="H14" s="362"/>
      <c r="I14" s="74"/>
      <c r="J14" s="78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8"/>
    </row>
    <row r="16" spans="1:10" ht="12.75" customHeight="1">
      <c r="A16" s="363" t="s">
        <v>33</v>
      </c>
      <c r="B16" s="366" t="str">
        <f>VLOOKUP(J16,'пр.взв.'!B6:G133,2,FALSE)</f>
        <v>Тутаев Магомед-Хан Алиханович</v>
      </c>
      <c r="C16" s="366"/>
      <c r="D16" s="366"/>
      <c r="E16" s="366"/>
      <c r="F16" s="366"/>
      <c r="G16" s="366"/>
      <c r="H16" s="359" t="str">
        <f>VLOOKUP(J16,'пр.взв.'!B6:G133,3,FALSE)</f>
        <v>28.12.1999 1 разряд</v>
      </c>
      <c r="I16" s="74"/>
      <c r="J16" s="78">
        <f>'пр.хода'!O11</f>
        <v>8</v>
      </c>
    </row>
    <row r="17" spans="1:10" ht="12.75" customHeight="1">
      <c r="A17" s="364"/>
      <c r="B17" s="367"/>
      <c r="C17" s="367"/>
      <c r="D17" s="367"/>
      <c r="E17" s="367"/>
      <c r="F17" s="367"/>
      <c r="G17" s="367"/>
      <c r="H17" s="368"/>
      <c r="I17" s="74"/>
      <c r="J17" s="78"/>
    </row>
    <row r="18" spans="1:10" ht="12.75" customHeight="1">
      <c r="A18" s="364"/>
      <c r="B18" s="369" t="str">
        <f>VLOOKUP(J16,'пр.взв.'!B6:G133,4,FALSE)</f>
        <v>РИ</v>
      </c>
      <c r="C18" s="369"/>
      <c r="D18" s="369"/>
      <c r="E18" s="369"/>
      <c r="F18" s="369"/>
      <c r="G18" s="369"/>
      <c r="H18" s="368"/>
      <c r="I18" s="74"/>
      <c r="J18" s="78"/>
    </row>
    <row r="19" spans="1:10" ht="13.5" customHeight="1" thickBot="1">
      <c r="A19" s="365"/>
      <c r="B19" s="361"/>
      <c r="C19" s="361"/>
      <c r="D19" s="361"/>
      <c r="E19" s="361"/>
      <c r="F19" s="361"/>
      <c r="G19" s="361"/>
      <c r="H19" s="362"/>
      <c r="I19" s="74"/>
      <c r="J19" s="78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8"/>
    </row>
    <row r="21" spans="1:10" ht="12.75" customHeight="1">
      <c r="A21" s="363" t="s">
        <v>33</v>
      </c>
      <c r="B21" s="366" t="e">
        <f>VLOOKUP(J21,'пр.взв.'!B6:G133,2,FALSE)</f>
        <v>#N/A</v>
      </c>
      <c r="C21" s="366"/>
      <c r="D21" s="366"/>
      <c r="E21" s="366"/>
      <c r="F21" s="366"/>
      <c r="G21" s="366"/>
      <c r="H21" s="359" t="e">
        <f>VLOOKUP(J21,'пр.взв.'!B7:G138,3,FALSE)</f>
        <v>#N/A</v>
      </c>
      <c r="I21" s="74"/>
      <c r="J21" s="78">
        <f>'пр.хода'!O39</f>
        <v>0</v>
      </c>
    </row>
    <row r="22" spans="1:10" ht="12.75" customHeight="1">
      <c r="A22" s="364"/>
      <c r="B22" s="367"/>
      <c r="C22" s="367"/>
      <c r="D22" s="367"/>
      <c r="E22" s="367"/>
      <c r="F22" s="367"/>
      <c r="G22" s="367"/>
      <c r="H22" s="368"/>
      <c r="I22" s="74"/>
      <c r="J22" s="78"/>
    </row>
    <row r="23" spans="1:9" ht="12.75" customHeight="1">
      <c r="A23" s="364"/>
      <c r="B23" s="369" t="e">
        <f>VLOOKUP(J21,'пр.взв.'!B6:G133,4,FALSE)</f>
        <v>#N/A</v>
      </c>
      <c r="C23" s="369"/>
      <c r="D23" s="369"/>
      <c r="E23" s="369"/>
      <c r="F23" s="369"/>
      <c r="G23" s="369"/>
      <c r="H23" s="368"/>
      <c r="I23" s="74"/>
    </row>
    <row r="24" spans="1:9" ht="13.5" customHeight="1" thickBot="1">
      <c r="A24" s="365"/>
      <c r="B24" s="361"/>
      <c r="C24" s="361"/>
      <c r="D24" s="361"/>
      <c r="E24" s="361"/>
      <c r="F24" s="361"/>
      <c r="G24" s="361"/>
      <c r="H24" s="362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53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 customHeight="1">
      <c r="A28" s="357" t="e">
        <f>VLOOKUP(J28,'пр.взв.'!B7:H70,7,FALSE)</f>
        <v>#N/A</v>
      </c>
      <c r="B28" s="358"/>
      <c r="C28" s="358"/>
      <c r="D28" s="358"/>
      <c r="E28" s="358"/>
      <c r="F28" s="358"/>
      <c r="G28" s="358"/>
      <c r="H28" s="359"/>
      <c r="J28">
        <f>'пр.хода'!K17</f>
        <v>0</v>
      </c>
    </row>
    <row r="29" spans="1:8" ht="13.5" customHeight="1" thickBot="1">
      <c r="A29" s="360"/>
      <c r="B29" s="361"/>
      <c r="C29" s="361"/>
      <c r="D29" s="361"/>
      <c r="E29" s="361"/>
      <c r="F29" s="361"/>
      <c r="G29" s="361"/>
      <c r="H29" s="362"/>
    </row>
    <row r="32" spans="1:8" ht="18">
      <c r="A32" s="74" t="s">
        <v>34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H11:H12"/>
    <mergeCell ref="A1:H1"/>
    <mergeCell ref="A2:H2"/>
    <mergeCell ref="A3:H3"/>
    <mergeCell ref="D4:F4"/>
    <mergeCell ref="A11:A14"/>
    <mergeCell ref="H16:H17"/>
    <mergeCell ref="A6:A9"/>
    <mergeCell ref="B16:G17"/>
    <mergeCell ref="B8:H9"/>
    <mergeCell ref="A16:A19"/>
    <mergeCell ref="A28:H29"/>
    <mergeCell ref="A21:A24"/>
    <mergeCell ref="B21:G22"/>
    <mergeCell ref="H21:H22"/>
    <mergeCell ref="B23:H24"/>
    <mergeCell ref="B6:G7"/>
    <mergeCell ref="B13:H14"/>
    <mergeCell ref="H6:H7"/>
    <mergeCell ref="B11:G12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4">
      <selection activeCell="P35" sqref="P3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10.140625" style="153" customWidth="1"/>
    <col min="4" max="4" width="7.7109375" style="0" customWidth="1"/>
    <col min="5" max="20" width="4.7109375" style="0" customWidth="1"/>
    <col min="21" max="21" width="14.140625" style="0" customWidth="1"/>
    <col min="22" max="22" width="9.57421875" style="153" customWidth="1"/>
    <col min="23" max="23" width="7.7109375" style="0" customWidth="1"/>
    <col min="24" max="24" width="4.7109375" style="0" customWidth="1"/>
  </cols>
  <sheetData>
    <row r="1" spans="1:25" ht="18">
      <c r="A1" s="387" t="s">
        <v>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87"/>
    </row>
    <row r="2" spans="1:25" ht="13.5" customHeight="1" thickBot="1">
      <c r="A2" s="392" t="s">
        <v>26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87"/>
    </row>
    <row r="3" spans="1:25" ht="27.75" customHeight="1" thickBot="1">
      <c r="A3" s="87"/>
      <c r="B3" s="87"/>
      <c r="D3" s="89"/>
      <c r="E3" s="89"/>
      <c r="F3" s="393" t="str">
        <f>HYPERLINK('[1]реквизиты'!$A$2)</f>
        <v>Первенство СКФО по  самбо среди юношей 1997-1998 г.р.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5"/>
      <c r="T3" s="87"/>
      <c r="U3" s="87"/>
      <c r="W3" s="87"/>
      <c r="X3" s="87"/>
      <c r="Y3" s="87"/>
    </row>
    <row r="4" spans="1:25" ht="15" customHeight="1" thickBot="1">
      <c r="A4" s="30"/>
      <c r="B4" s="30"/>
      <c r="C4" s="164"/>
      <c r="D4" s="122"/>
      <c r="E4" s="122"/>
      <c r="F4" s="403" t="str">
        <f>HYPERLINK('[1]реквизиты'!$A$3)</f>
        <v>20-25 декабря 2014г.                             г.Нальчик</v>
      </c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133"/>
      <c r="U4" s="382"/>
      <c r="V4" s="388" t="str">
        <f>HYPERLINK('пр.взв.'!D4)</f>
        <v>в.к.52 кг.</v>
      </c>
      <c r="W4" s="389"/>
      <c r="X4" s="122"/>
      <c r="Y4" s="87"/>
    </row>
    <row r="5" spans="1:25" ht="14.25" customHeight="1" thickBot="1">
      <c r="A5" s="381" t="s">
        <v>0</v>
      </c>
      <c r="B5" s="122"/>
      <c r="C5" s="164"/>
      <c r="D5" s="122"/>
      <c r="E5" s="122"/>
      <c r="F5" s="122"/>
      <c r="G5" s="122"/>
      <c r="H5" s="90"/>
      <c r="I5" s="381" t="s">
        <v>2</v>
      </c>
      <c r="J5" s="122"/>
      <c r="K5" s="128">
        <v>5</v>
      </c>
      <c r="L5" s="122"/>
      <c r="M5" s="122"/>
      <c r="N5" s="122"/>
      <c r="O5" s="122"/>
      <c r="P5" s="397" t="str">
        <f>VLOOKUP(O6,'пр.взв.'!B7:E70,2,FALSE)</f>
        <v>Тутаев Магомед-Хан Алиханович</v>
      </c>
      <c r="Q5" s="398"/>
      <c r="R5" s="398"/>
      <c r="S5" s="399"/>
      <c r="T5" s="122"/>
      <c r="U5" s="383"/>
      <c r="V5" s="390"/>
      <c r="W5" s="391"/>
      <c r="X5" s="381" t="s">
        <v>1</v>
      </c>
      <c r="Y5" s="87"/>
    </row>
    <row r="6" spans="1:26" ht="14.25" customHeight="1" thickBot="1">
      <c r="A6" s="396"/>
      <c r="B6" s="91"/>
      <c r="C6" s="164"/>
      <c r="D6" s="122"/>
      <c r="E6" s="122"/>
      <c r="F6" s="122"/>
      <c r="G6" s="122"/>
      <c r="H6" s="122"/>
      <c r="I6" s="381"/>
      <c r="J6" s="112"/>
      <c r="K6" s="92"/>
      <c r="L6" s="93">
        <v>5</v>
      </c>
      <c r="M6" s="112"/>
      <c r="N6" s="112"/>
      <c r="O6" s="64">
        <f>O11</f>
        <v>8</v>
      </c>
      <c r="P6" s="400"/>
      <c r="Q6" s="401"/>
      <c r="R6" s="401"/>
      <c r="S6" s="402"/>
      <c r="T6" s="122"/>
      <c r="U6" s="122"/>
      <c r="V6" s="164"/>
      <c r="W6" s="122"/>
      <c r="X6" s="396"/>
      <c r="Y6" s="87"/>
      <c r="Z6" s="38"/>
    </row>
    <row r="7" spans="1:25" ht="12.75" customHeight="1" thickBot="1">
      <c r="A7" s="416">
        <v>1</v>
      </c>
      <c r="B7" s="413" t="str">
        <f>VLOOKUP(A7,'пр.взв.'!B7:C70,2,FALSE)</f>
        <v>Темроков Азамат</v>
      </c>
      <c r="C7" s="346">
        <f>VLOOKUP(A7,'пр.взв.'!B7:G70,3,FALSE)</f>
        <v>35619</v>
      </c>
      <c r="D7" s="413" t="str">
        <f>VLOOKUP(A7,'пр.взв.'!B7:G70,4,FALSE)</f>
        <v>КБР</v>
      </c>
      <c r="E7" s="122"/>
      <c r="F7" s="122"/>
      <c r="G7" s="134"/>
      <c r="H7" s="122"/>
      <c r="I7" s="135"/>
      <c r="J7" s="112"/>
      <c r="K7" s="94">
        <v>13</v>
      </c>
      <c r="L7" s="129"/>
      <c r="M7" s="93">
        <v>17</v>
      </c>
      <c r="N7" s="93"/>
      <c r="O7" s="65"/>
      <c r="P7" s="65"/>
      <c r="Q7" s="95" t="s">
        <v>23</v>
      </c>
      <c r="R7" s="122"/>
      <c r="S7" s="122"/>
      <c r="T7" s="122"/>
      <c r="U7" s="413" t="str">
        <f>VLOOKUP(X7,'пр.взв.'!B7:G70,2,FALSE)</f>
        <v>Фиапшев Ислам Валерьевич</v>
      </c>
      <c r="V7" s="346">
        <f>VLOOKUP(X7,'пр.взв.'!B7:G70,3,FALSE)</f>
        <v>36275</v>
      </c>
      <c r="W7" s="413" t="str">
        <f>VLOOKUP(X7,'пр.взв.'!B7:G70,4,FALSE)</f>
        <v>КБР</v>
      </c>
      <c r="X7" s="386">
        <v>2</v>
      </c>
      <c r="Y7" s="87"/>
    </row>
    <row r="8" spans="1:25" ht="12.75" customHeight="1">
      <c r="A8" s="414"/>
      <c r="B8" s="412"/>
      <c r="C8" s="347"/>
      <c r="D8" s="412"/>
      <c r="E8" s="96">
        <v>17</v>
      </c>
      <c r="F8" s="97"/>
      <c r="G8" s="98"/>
      <c r="H8" s="99"/>
      <c r="I8" s="65"/>
      <c r="J8" s="112"/>
      <c r="K8" s="100"/>
      <c r="L8" s="94">
        <v>17</v>
      </c>
      <c r="M8" s="129"/>
      <c r="N8" s="93"/>
      <c r="O8" s="95"/>
      <c r="P8" s="95"/>
      <c r="Q8" s="122"/>
      <c r="R8" s="122"/>
      <c r="S8" s="122"/>
      <c r="T8" s="96">
        <v>18</v>
      </c>
      <c r="U8" s="412"/>
      <c r="V8" s="347"/>
      <c r="W8" s="412"/>
      <c r="X8" s="384"/>
      <c r="Y8" s="87"/>
    </row>
    <row r="9" spans="1:25" ht="12.75" customHeight="1" thickBot="1">
      <c r="A9" s="414">
        <v>17</v>
      </c>
      <c r="B9" s="411" t="str">
        <f>VLOOKUP(A9,'пр.взв.'!B9:C72,2,FALSE)</f>
        <v>Тагиров Мовсар Баймурадович</v>
      </c>
      <c r="C9" s="351" t="str">
        <f>VLOOKUP(A9,'пр.взв.'!B7:G70,3,FALSE)</f>
        <v>10.02.1999 1 разряд</v>
      </c>
      <c r="D9" s="411" t="str">
        <f>VLOOKUP(A9,'пр.взв.'!B7:G70,4,FALSE)</f>
        <v>ЧР</v>
      </c>
      <c r="E9" s="127"/>
      <c r="F9" s="101"/>
      <c r="G9" s="97"/>
      <c r="H9" s="100"/>
      <c r="I9" s="93"/>
      <c r="J9" s="112"/>
      <c r="K9" s="93"/>
      <c r="L9" s="100"/>
      <c r="M9" s="136"/>
      <c r="N9" s="93">
        <v>17</v>
      </c>
      <c r="O9" s="95"/>
      <c r="P9" s="95"/>
      <c r="Q9" s="95"/>
      <c r="R9" s="137"/>
      <c r="S9" s="138"/>
      <c r="T9" s="127"/>
      <c r="U9" s="411" t="str">
        <f>VLOOKUP(X9,'пр.взв.'!B7:G70,2,FALSE)</f>
        <v>Исаев Адам Идрисович</v>
      </c>
      <c r="V9" s="351" t="str">
        <f>VLOOKUP(X9,'пр.взв.'!B7:G70,3,FALSE)</f>
        <v>07.10.1998 1 разряд</v>
      </c>
      <c r="W9" s="411" t="str">
        <f>VLOOKUP(X9,'пр.взв.'!B7:G70,4,FALSE)</f>
        <v>ЧР</v>
      </c>
      <c r="X9" s="384">
        <v>18</v>
      </c>
      <c r="Y9" s="87"/>
    </row>
    <row r="10" spans="1:25" ht="12.75" customHeight="1" thickBot="1">
      <c r="A10" s="415"/>
      <c r="B10" s="412"/>
      <c r="C10" s="347"/>
      <c r="D10" s="412"/>
      <c r="E10" s="97"/>
      <c r="F10" s="102"/>
      <c r="G10" s="96">
        <v>17</v>
      </c>
      <c r="H10" s="93"/>
      <c r="I10" s="65"/>
      <c r="J10" s="112"/>
      <c r="K10" s="92"/>
      <c r="L10" s="93">
        <v>3</v>
      </c>
      <c r="M10" s="139"/>
      <c r="N10" s="129"/>
      <c r="O10" s="112"/>
      <c r="P10" s="112"/>
      <c r="Q10" s="112"/>
      <c r="R10" s="96">
        <v>18</v>
      </c>
      <c r="S10" s="112"/>
      <c r="T10" s="97"/>
      <c r="U10" s="412"/>
      <c r="V10" s="347"/>
      <c r="W10" s="412"/>
      <c r="X10" s="385"/>
      <c r="Y10" s="87"/>
    </row>
    <row r="11" spans="1:25" ht="12.75" customHeight="1" thickBot="1">
      <c r="A11" s="416">
        <v>9</v>
      </c>
      <c r="B11" s="413" t="str">
        <f>VLOOKUP(A11,'пр.взв.'!B11:C74,2,FALSE)</f>
        <v>Качалов Абулмуслим Мусабегович</v>
      </c>
      <c r="C11" s="346" t="str">
        <f>VLOOKUP(A11,'пр.взв.'!B7:G70,3,FALSE)</f>
        <v>21.08.1998 КМС</v>
      </c>
      <c r="D11" s="413" t="str">
        <f>VLOOKUP(A11,'пр.взв.'!B7:G70,4,FALSE)</f>
        <v>РД</v>
      </c>
      <c r="E11" s="122"/>
      <c r="F11" s="97"/>
      <c r="G11" s="127"/>
      <c r="H11" s="103"/>
      <c r="I11" s="104"/>
      <c r="J11" s="112"/>
      <c r="K11" s="94"/>
      <c r="L11" s="129"/>
      <c r="M11" s="94">
        <v>3</v>
      </c>
      <c r="N11" s="139"/>
      <c r="O11" s="105">
        <v>8</v>
      </c>
      <c r="P11" s="112"/>
      <c r="Q11" s="140"/>
      <c r="R11" s="127"/>
      <c r="S11" s="112"/>
      <c r="T11" s="122"/>
      <c r="U11" s="413" t="str">
        <f>VLOOKUP(X11,'пр.взв.'!B7:G70,2,FALSE)</f>
        <v>Газимагомедов Тимур Газимагомедович</v>
      </c>
      <c r="V11" s="346" t="str">
        <f>VLOOKUP(X11,'пр.взв.'!B7:G70,3,FALSE)</f>
        <v>27.07.1997 1 разряд</v>
      </c>
      <c r="W11" s="413" t="str">
        <f>VLOOKUP(X11,'пр.взв.'!B7:G70,4,FALSE)</f>
        <v>РД</v>
      </c>
      <c r="X11" s="386">
        <v>10</v>
      </c>
      <c r="Y11" s="87"/>
    </row>
    <row r="12" spans="1:25" ht="12.75" customHeight="1">
      <c r="A12" s="414"/>
      <c r="B12" s="412"/>
      <c r="C12" s="347"/>
      <c r="D12" s="412"/>
      <c r="E12" s="96">
        <v>9</v>
      </c>
      <c r="F12" s="106"/>
      <c r="G12" s="97"/>
      <c r="H12" s="99"/>
      <c r="I12" s="104"/>
      <c r="J12" s="93"/>
      <c r="K12" s="100"/>
      <c r="L12" s="94">
        <v>7</v>
      </c>
      <c r="M12" s="131"/>
      <c r="N12" s="107"/>
      <c r="O12" s="131"/>
      <c r="P12" s="95"/>
      <c r="Q12" s="108"/>
      <c r="R12" s="141"/>
      <c r="S12" s="142"/>
      <c r="T12" s="96">
        <v>10</v>
      </c>
      <c r="U12" s="412"/>
      <c r="V12" s="347"/>
      <c r="W12" s="412"/>
      <c r="X12" s="384"/>
      <c r="Y12" s="87"/>
    </row>
    <row r="13" spans="1:25" ht="12.75" customHeight="1" thickBot="1">
      <c r="A13" s="414">
        <v>25</v>
      </c>
      <c r="B13" s="424" t="e">
        <f>VLOOKUP(A13,'пр.взв.'!B13:C76,2,FALSE)</f>
        <v>#N/A</v>
      </c>
      <c r="C13" s="425" t="e">
        <f>VLOOKUP(A13,'пр.взв.'!B7:G70,3,FALSE)</f>
        <v>#N/A</v>
      </c>
      <c r="D13" s="424" t="e">
        <f>VLOOKUP(A13,'пр.взв.'!B7:G70,4,FALSE)</f>
        <v>#N/A</v>
      </c>
      <c r="E13" s="127"/>
      <c r="F13" s="97"/>
      <c r="G13" s="97"/>
      <c r="H13" s="100"/>
      <c r="I13" s="104"/>
      <c r="J13" s="93"/>
      <c r="K13" s="93"/>
      <c r="L13" s="100"/>
      <c r="M13" s="93"/>
      <c r="N13" s="94">
        <v>8</v>
      </c>
      <c r="O13" s="112"/>
      <c r="P13" s="95"/>
      <c r="Q13" s="109"/>
      <c r="R13" s="122"/>
      <c r="S13" s="122"/>
      <c r="T13" s="127"/>
      <c r="U13" s="424" t="e">
        <f>VLOOKUP(X13,'пр.взв.'!B7:G70,2,FALSE)</f>
        <v>#N/A</v>
      </c>
      <c r="V13" s="425" t="e">
        <f>VLOOKUP(X13,'пр.взв.'!B7:G70,3,FALSE)</f>
        <v>#N/A</v>
      </c>
      <c r="W13" s="424" t="e">
        <f>VLOOKUP(X13,'пр.взв.'!B7:G70,4,FALSE)</f>
        <v>#N/A</v>
      </c>
      <c r="X13" s="384">
        <v>26</v>
      </c>
      <c r="Y13" s="87"/>
    </row>
    <row r="14" spans="1:25" ht="12.75" customHeight="1" thickBot="1">
      <c r="A14" s="415"/>
      <c r="B14" s="426"/>
      <c r="C14" s="427"/>
      <c r="D14" s="426"/>
      <c r="E14" s="97"/>
      <c r="F14" s="97"/>
      <c r="G14" s="102"/>
      <c r="H14" s="93"/>
      <c r="I14" s="96">
        <v>21</v>
      </c>
      <c r="J14" s="142"/>
      <c r="K14" s="93"/>
      <c r="L14" s="93"/>
      <c r="M14" s="93"/>
      <c r="N14" s="93"/>
      <c r="O14" s="142"/>
      <c r="P14" s="96">
        <v>18</v>
      </c>
      <c r="Q14" s="102"/>
      <c r="R14" s="122"/>
      <c r="S14" s="122"/>
      <c r="T14" s="97"/>
      <c r="U14" s="426"/>
      <c r="V14" s="427"/>
      <c r="W14" s="426"/>
      <c r="X14" s="385"/>
      <c r="Y14" s="87"/>
    </row>
    <row r="15" spans="1:25" ht="12.75" customHeight="1" thickBot="1">
      <c r="A15" s="416">
        <v>5</v>
      </c>
      <c r="B15" s="413" t="str">
        <f>VLOOKUP(A15,'пр.взв.'!B15:C78,2,FALSE)</f>
        <v>Муртазалиев Шамиль Арсланбекович</v>
      </c>
      <c r="C15" s="346">
        <f>VLOOKUP(A15,'пр.взв.'!B7:G70,3,FALSE)</f>
        <v>36039</v>
      </c>
      <c r="D15" s="413" t="str">
        <f>VLOOKUP(A15,'пр.взв.'!B7:G70,4,FALSE)</f>
        <v>СК</v>
      </c>
      <c r="E15" s="122"/>
      <c r="F15" s="122"/>
      <c r="G15" s="97"/>
      <c r="H15" s="65"/>
      <c r="I15" s="127"/>
      <c r="J15" s="139"/>
      <c r="K15" s="93"/>
      <c r="L15" s="112"/>
      <c r="M15" s="112"/>
      <c r="N15" s="112"/>
      <c r="O15" s="114"/>
      <c r="P15" s="127"/>
      <c r="Q15" s="110"/>
      <c r="R15" s="122"/>
      <c r="S15" s="122"/>
      <c r="T15" s="122"/>
      <c r="U15" s="413" t="str">
        <f>VLOOKUP(X15,'пр.взв.'!B7:G70,2,FALSE)</f>
        <v>Кушхов беслан Газраилович</v>
      </c>
      <c r="V15" s="346" t="str">
        <f>VLOOKUP(X15,'пр.взв.'!B7:G70,3,FALSE)</f>
        <v>05.12.1998 1 разряд</v>
      </c>
      <c r="W15" s="413" t="str">
        <f>VLOOKUP(X15,'пр.взв.'!B7:G70,4,FALSE)</f>
        <v>КЧР</v>
      </c>
      <c r="X15" s="386">
        <v>6</v>
      </c>
      <c r="Y15" s="87"/>
    </row>
    <row r="16" spans="1:25" ht="12.75" customHeight="1">
      <c r="A16" s="414"/>
      <c r="B16" s="412"/>
      <c r="C16" s="347"/>
      <c r="D16" s="412"/>
      <c r="E16" s="96">
        <v>21</v>
      </c>
      <c r="F16" s="97"/>
      <c r="G16" s="97"/>
      <c r="H16" s="136"/>
      <c r="I16" s="132"/>
      <c r="J16" s="112"/>
      <c r="K16" s="114"/>
      <c r="L16" s="404" t="s">
        <v>52</v>
      </c>
      <c r="M16" s="404"/>
      <c r="N16" s="112"/>
      <c r="O16" s="110"/>
      <c r="P16" s="132"/>
      <c r="Q16" s="114"/>
      <c r="R16" s="122"/>
      <c r="S16" s="122"/>
      <c r="T16" s="96">
        <v>6</v>
      </c>
      <c r="U16" s="412"/>
      <c r="V16" s="347"/>
      <c r="W16" s="412"/>
      <c r="X16" s="384"/>
      <c r="Y16" s="87"/>
    </row>
    <row r="17" spans="1:25" ht="12.75" customHeight="1" thickBot="1">
      <c r="A17" s="414">
        <v>21</v>
      </c>
      <c r="B17" s="411" t="str">
        <f>VLOOKUP(A17,'пр.взв.'!B17:C80,2,FALSE)</f>
        <v>Юсупов Адам Салманович</v>
      </c>
      <c r="C17" s="351" t="str">
        <f>VLOOKUP(A17,'пр.взв.'!B7:G70,3,FALSE)</f>
        <v>08.01.1998 1 разряд</v>
      </c>
      <c r="D17" s="411" t="str">
        <f>VLOOKUP(A17,'пр.взв.'!B7:G70,4,FALSE)</f>
        <v>ЧР</v>
      </c>
      <c r="E17" s="127"/>
      <c r="F17" s="101"/>
      <c r="G17" s="97"/>
      <c r="H17" s="111"/>
      <c r="I17" s="112"/>
      <c r="J17" s="112"/>
      <c r="K17" s="143"/>
      <c r="L17" s="112"/>
      <c r="M17" s="112"/>
      <c r="N17" s="139"/>
      <c r="O17" s="112"/>
      <c r="P17" s="112"/>
      <c r="Q17" s="114"/>
      <c r="R17" s="137"/>
      <c r="S17" s="138"/>
      <c r="T17" s="127"/>
      <c r="U17" s="411" t="str">
        <f>VLOOKUP(X17,'пр.взв.'!B7:G70,2,FALSE)</f>
        <v>Чапаев артур Вахидович</v>
      </c>
      <c r="V17" s="351" t="str">
        <f>VLOOKUP(X17,'пр.взв.'!B7:G70,3,FALSE)</f>
        <v>18.06.1998 1 разряд</v>
      </c>
      <c r="W17" s="411" t="str">
        <f>VLOOKUP(X17,'пр.взв.'!B7:G70,4,FALSE)</f>
        <v>ЧР</v>
      </c>
      <c r="X17" s="384">
        <v>22</v>
      </c>
      <c r="Y17" s="87"/>
    </row>
    <row r="18" spans="1:25" ht="12.75" customHeight="1" thickBot="1">
      <c r="A18" s="415"/>
      <c r="B18" s="412"/>
      <c r="C18" s="347"/>
      <c r="D18" s="412"/>
      <c r="E18" s="97"/>
      <c r="F18" s="102"/>
      <c r="G18" s="96">
        <v>21</v>
      </c>
      <c r="H18" s="94"/>
      <c r="I18" s="112"/>
      <c r="J18" s="112"/>
      <c r="K18" s="405" t="s">
        <v>60</v>
      </c>
      <c r="L18" s="406"/>
      <c r="M18" s="406"/>
      <c r="N18" s="407"/>
      <c r="O18" s="95"/>
      <c r="P18" s="112"/>
      <c r="Q18" s="144"/>
      <c r="R18" s="96">
        <v>6</v>
      </c>
      <c r="S18" s="112"/>
      <c r="T18" s="97"/>
      <c r="U18" s="412"/>
      <c r="V18" s="347"/>
      <c r="W18" s="412"/>
      <c r="X18" s="385"/>
      <c r="Y18" s="87"/>
    </row>
    <row r="19" spans="1:25" ht="12.75" customHeight="1" thickBot="1">
      <c r="A19" s="416">
        <v>13</v>
      </c>
      <c r="B19" s="413" t="str">
        <f>VLOOKUP(A19,'пр.взв.'!B19:C82,2,FALSE)</f>
        <v>Устильгов Исмаил Султан-Гиреевич</v>
      </c>
      <c r="C19" s="346" t="str">
        <f>VLOOKUP(A19,'пр.взв.'!B7:G70,3,FALSE)</f>
        <v>20.11.1998 КМС</v>
      </c>
      <c r="D19" s="413" t="str">
        <f>VLOOKUP(A19,'пр.взв.'!B7:G70,4,FALSE)</f>
        <v>РИ</v>
      </c>
      <c r="E19" s="122"/>
      <c r="F19" s="97"/>
      <c r="G19" s="127"/>
      <c r="H19" s="100"/>
      <c r="I19" s="112"/>
      <c r="J19" s="112"/>
      <c r="K19" s="408"/>
      <c r="L19" s="409"/>
      <c r="M19" s="409"/>
      <c r="N19" s="410"/>
      <c r="O19" s="95"/>
      <c r="P19" s="112"/>
      <c r="Q19" s="112"/>
      <c r="R19" s="127"/>
      <c r="S19" s="112"/>
      <c r="T19" s="122"/>
      <c r="U19" s="413" t="str">
        <f>VLOOKUP(X19,'пр.взв.'!B7:G70,2,FALSE)</f>
        <v>Ахмедов Амал Рустамович</v>
      </c>
      <c r="V19" s="346" t="str">
        <f>VLOOKUP(X19,'пр.взв.'!B7:G70,3,FALSE)</f>
        <v>19.09.1998 КМС</v>
      </c>
      <c r="W19" s="413" t="str">
        <f>VLOOKUP(X19,'пр.взв.'!B7:G70,4,FALSE)</f>
        <v>РСО-А</v>
      </c>
      <c r="X19" s="386">
        <v>14</v>
      </c>
      <c r="Y19" s="87"/>
    </row>
    <row r="20" spans="1:25" ht="12.75" customHeight="1">
      <c r="A20" s="414"/>
      <c r="B20" s="412"/>
      <c r="C20" s="347"/>
      <c r="D20" s="412"/>
      <c r="E20" s="96">
        <v>13</v>
      </c>
      <c r="F20" s="106"/>
      <c r="G20" s="97"/>
      <c r="H20" s="99"/>
      <c r="I20" s="112"/>
      <c r="J20" s="112"/>
      <c r="K20" s="114"/>
      <c r="L20" s="423"/>
      <c r="M20" s="423"/>
      <c r="N20" s="95"/>
      <c r="O20" s="108"/>
      <c r="P20" s="112"/>
      <c r="Q20" s="122"/>
      <c r="R20" s="141"/>
      <c r="S20" s="142"/>
      <c r="T20" s="96">
        <v>14</v>
      </c>
      <c r="U20" s="412"/>
      <c r="V20" s="347"/>
      <c r="W20" s="412"/>
      <c r="X20" s="384"/>
      <c r="Y20" s="87"/>
    </row>
    <row r="21" spans="1:25" ht="12.75" customHeight="1" thickBot="1">
      <c r="A21" s="414">
        <v>29</v>
      </c>
      <c r="B21" s="424" t="e">
        <f>VLOOKUP(A21,'пр.взв.'!B21:C84,2,FALSE)</f>
        <v>#N/A</v>
      </c>
      <c r="C21" s="425" t="e">
        <f>VLOOKUP(A21,'пр.взв.'!B7:G70,3,FALSE)</f>
        <v>#N/A</v>
      </c>
      <c r="D21" s="424" t="e">
        <f>VLOOKUP(A21,'пр.взв.'!B7:G70,4,FALSE)</f>
        <v>#N/A</v>
      </c>
      <c r="E21" s="127"/>
      <c r="F21" s="97"/>
      <c r="G21" s="97"/>
      <c r="H21" s="100"/>
      <c r="I21" s="112"/>
      <c r="J21" s="112"/>
      <c r="K21" s="114"/>
      <c r="L21" s="112"/>
      <c r="M21" s="95"/>
      <c r="N21" s="95"/>
      <c r="O21" s="108"/>
      <c r="P21" s="112"/>
      <c r="Q21" s="122"/>
      <c r="R21" s="122"/>
      <c r="S21" s="122"/>
      <c r="T21" s="127"/>
      <c r="U21" s="424" t="e">
        <f>VLOOKUP(X21,'пр.взв.'!B7:G70,2,FALSE)</f>
        <v>#N/A</v>
      </c>
      <c r="V21" s="425" t="e">
        <f>VLOOKUP(X21,'пр.взв.'!B7:G70,3,FALSE)</f>
        <v>#N/A</v>
      </c>
      <c r="W21" s="424" t="e">
        <f>VLOOKUP(X21,'пр.взв.'!B7:G70,4,FALSE)</f>
        <v>#N/A</v>
      </c>
      <c r="X21" s="384">
        <v>30</v>
      </c>
      <c r="Y21" s="87"/>
    </row>
    <row r="22" spans="1:25" ht="12.75" customHeight="1" thickBot="1">
      <c r="A22" s="415"/>
      <c r="B22" s="426"/>
      <c r="C22" s="427"/>
      <c r="D22" s="426"/>
      <c r="E22" s="97"/>
      <c r="F22" s="97"/>
      <c r="G22" s="97"/>
      <c r="H22" s="99"/>
      <c r="I22" s="112"/>
      <c r="J22" s="112"/>
      <c r="K22" s="96">
        <v>11</v>
      </c>
      <c r="L22" s="112"/>
      <c r="M22" s="95"/>
      <c r="N22" s="96">
        <v>18</v>
      </c>
      <c r="O22" s="108"/>
      <c r="P22" s="112"/>
      <c r="Q22" s="122"/>
      <c r="R22" s="122"/>
      <c r="S22" s="122"/>
      <c r="T22" s="97"/>
      <c r="U22" s="426"/>
      <c r="V22" s="427"/>
      <c r="W22" s="426"/>
      <c r="X22" s="385"/>
      <c r="Y22" s="87"/>
    </row>
    <row r="23" spans="1:25" ht="12.75" customHeight="1" thickBot="1">
      <c r="A23" s="416">
        <v>3</v>
      </c>
      <c r="B23" s="413" t="str">
        <f>VLOOKUP(A23,'пр.взв.'!B7:C70,2,FALSE)</f>
        <v>Кожев Алим Русланович</v>
      </c>
      <c r="C23" s="346">
        <f>VLOOKUP(A23,'пр.взв.'!B7:G70,3,FALSE)</f>
        <v>35676</v>
      </c>
      <c r="D23" s="413" t="str">
        <f>VLOOKUP(A23,'пр.взв.'!B7:G70,4,FALSE)</f>
        <v>КБР</v>
      </c>
      <c r="E23" s="122"/>
      <c r="F23" s="122"/>
      <c r="G23" s="134"/>
      <c r="H23" s="122"/>
      <c r="I23" s="135"/>
      <c r="J23" s="128"/>
      <c r="K23" s="127"/>
      <c r="L23" s="112"/>
      <c r="M23" s="95"/>
      <c r="N23" s="127"/>
      <c r="O23" s="108"/>
      <c r="P23" s="112"/>
      <c r="Q23" s="122"/>
      <c r="R23" s="122"/>
      <c r="S23" s="122"/>
      <c r="T23" s="122"/>
      <c r="U23" s="413" t="str">
        <f>VLOOKUP(X23,'пр.взв.'!B7:G70,2,FALSE)</f>
        <v>Лампежев Алан</v>
      </c>
      <c r="V23" s="346">
        <f>VLOOKUP(X23,'пр.взв.'!B7:G70,3,FALSE)</f>
        <v>36024</v>
      </c>
      <c r="W23" s="413" t="str">
        <f>VLOOKUP(X23,'пр.взв.'!B7:G70,4,FALSE)</f>
        <v>КБР</v>
      </c>
      <c r="X23" s="386">
        <v>4</v>
      </c>
      <c r="Y23" s="87"/>
    </row>
    <row r="24" spans="1:25" ht="12.75" customHeight="1">
      <c r="A24" s="414"/>
      <c r="B24" s="412"/>
      <c r="C24" s="347"/>
      <c r="D24" s="412"/>
      <c r="E24" s="96">
        <v>3</v>
      </c>
      <c r="F24" s="97"/>
      <c r="G24" s="98"/>
      <c r="H24" s="99"/>
      <c r="I24" s="65"/>
      <c r="J24" s="93"/>
      <c r="K24" s="113"/>
      <c r="L24" s="404" t="s">
        <v>28</v>
      </c>
      <c r="M24" s="404"/>
      <c r="N24" s="95"/>
      <c r="O24" s="108"/>
      <c r="P24" s="112"/>
      <c r="Q24" s="122"/>
      <c r="R24" s="122"/>
      <c r="S24" s="122"/>
      <c r="T24" s="96">
        <v>20</v>
      </c>
      <c r="U24" s="412"/>
      <c r="V24" s="347"/>
      <c r="W24" s="412"/>
      <c r="X24" s="384"/>
      <c r="Y24" s="87"/>
    </row>
    <row r="25" spans="1:25" ht="12.75" customHeight="1" thickBot="1">
      <c r="A25" s="414">
        <v>19</v>
      </c>
      <c r="B25" s="411" t="str">
        <f>VLOOKUP(A25,'пр.взв.'!B25:C88,2,FALSE)</f>
        <v>Мусханов ахмед Магомедович</v>
      </c>
      <c r="C25" s="351" t="str">
        <f>VLOOKUP(A25,'пр.взв.'!B7:G70,3,FALSE)</f>
        <v>04.01.1999 1 разряд</v>
      </c>
      <c r="D25" s="411" t="str">
        <f>VLOOKUP(A25,'пр.взв.'!B7:G70,4,FALSE)</f>
        <v>ЧР</v>
      </c>
      <c r="E25" s="127"/>
      <c r="F25" s="101"/>
      <c r="G25" s="97"/>
      <c r="H25" s="100"/>
      <c r="I25" s="93"/>
      <c r="J25" s="65"/>
      <c r="K25" s="143"/>
      <c r="L25" s="112"/>
      <c r="M25" s="112"/>
      <c r="N25" s="139"/>
      <c r="O25" s="108"/>
      <c r="P25" s="112"/>
      <c r="Q25" s="122"/>
      <c r="R25" s="137"/>
      <c r="S25" s="138"/>
      <c r="T25" s="127"/>
      <c r="U25" s="411" t="str">
        <f>VLOOKUP(X25,'пр.взв.'!B7:G70,2,FALSE)</f>
        <v>Вагапов Хусейн Мовлаевич</v>
      </c>
      <c r="V25" s="351" t="str">
        <f>VLOOKUP(X25,'пр.взв.'!B7:G70,3,FALSE)</f>
        <v>27.10.1997 1 разряд</v>
      </c>
      <c r="W25" s="411" t="str">
        <f>VLOOKUP(X25,'пр.взв.'!B7:G70,4,FALSE)</f>
        <v>ЧР</v>
      </c>
      <c r="X25" s="384">
        <v>20</v>
      </c>
      <c r="Y25" s="87"/>
    </row>
    <row r="26" spans="1:25" ht="12.75" customHeight="1" thickBot="1">
      <c r="A26" s="415"/>
      <c r="B26" s="412"/>
      <c r="C26" s="347"/>
      <c r="D26" s="412"/>
      <c r="E26" s="97"/>
      <c r="F26" s="102"/>
      <c r="G26" s="96">
        <v>11</v>
      </c>
      <c r="H26" s="93"/>
      <c r="I26" s="65"/>
      <c r="J26" s="145"/>
      <c r="K26" s="417" t="s">
        <v>61</v>
      </c>
      <c r="L26" s="418"/>
      <c r="M26" s="418"/>
      <c r="N26" s="419"/>
      <c r="O26" s="95"/>
      <c r="P26" s="112"/>
      <c r="Q26" s="122"/>
      <c r="R26" s="96">
        <v>20</v>
      </c>
      <c r="S26" s="112"/>
      <c r="T26" s="97"/>
      <c r="U26" s="412"/>
      <c r="V26" s="347"/>
      <c r="W26" s="412"/>
      <c r="X26" s="385"/>
      <c r="Y26" s="87"/>
    </row>
    <row r="27" spans="1:25" ht="12.75" customHeight="1" thickBot="1">
      <c r="A27" s="416">
        <v>11</v>
      </c>
      <c r="B27" s="413" t="str">
        <f>VLOOKUP(A27,'пр.взв.'!B27:C90,2,FALSE)</f>
        <v>Елоев Георгий Игоревич</v>
      </c>
      <c r="C27" s="346" t="str">
        <f>VLOOKUP(A27,'пр.взв.'!B7:G70,3,FALSE)</f>
        <v>08.10.1998 КМС</v>
      </c>
      <c r="D27" s="413" t="str">
        <f>VLOOKUP(A27,'пр.взв.'!B7:G70,4,FALSE)</f>
        <v>РСО-А</v>
      </c>
      <c r="E27" s="122"/>
      <c r="F27" s="97"/>
      <c r="G27" s="127"/>
      <c r="H27" s="103"/>
      <c r="I27" s="104"/>
      <c r="J27" s="145"/>
      <c r="K27" s="420"/>
      <c r="L27" s="421"/>
      <c r="M27" s="421"/>
      <c r="N27" s="422"/>
      <c r="O27" s="95"/>
      <c r="P27" s="139"/>
      <c r="Q27" s="138"/>
      <c r="R27" s="127"/>
      <c r="S27" s="112"/>
      <c r="T27" s="122"/>
      <c r="U27" s="413" t="str">
        <f>VLOOKUP(X27,'пр.взв.'!B7:G70,2,FALSE)</f>
        <v>Магомедалиев Адам Гасанович</v>
      </c>
      <c r="V27" s="346" t="str">
        <f>VLOOKUP(X27,'пр.взв.'!B7:G70,3,FALSE)</f>
        <v>17.04.1997 1 разряд</v>
      </c>
      <c r="W27" s="413" t="str">
        <f>VLOOKUP(X27,'пр.взв.'!B7:G70,4,FALSE)</f>
        <v>РД</v>
      </c>
      <c r="X27" s="386">
        <v>12</v>
      </c>
      <c r="Y27" s="87"/>
    </row>
    <row r="28" spans="1:25" ht="12.75" customHeight="1">
      <c r="A28" s="414"/>
      <c r="B28" s="412"/>
      <c r="C28" s="347"/>
      <c r="D28" s="412"/>
      <c r="E28" s="96">
        <v>11</v>
      </c>
      <c r="F28" s="106"/>
      <c r="G28" s="97"/>
      <c r="H28" s="99"/>
      <c r="I28" s="104"/>
      <c r="J28" s="93"/>
      <c r="K28" s="114"/>
      <c r="L28" s="112"/>
      <c r="M28" s="95"/>
      <c r="N28" s="95"/>
      <c r="O28" s="108"/>
      <c r="P28" s="139"/>
      <c r="Q28" s="112"/>
      <c r="R28" s="141"/>
      <c r="S28" s="142"/>
      <c r="T28" s="96">
        <v>12</v>
      </c>
      <c r="U28" s="412"/>
      <c r="V28" s="347"/>
      <c r="W28" s="412"/>
      <c r="X28" s="384"/>
      <c r="Y28" s="87"/>
    </row>
    <row r="29" spans="1:25" ht="12.75" customHeight="1" thickBot="1">
      <c r="A29" s="414">
        <v>27</v>
      </c>
      <c r="B29" s="424" t="e">
        <f>VLOOKUP(A29,'пр.взв.'!B29:C92,2,FALSE)</f>
        <v>#N/A</v>
      </c>
      <c r="C29" s="425" t="e">
        <f>VLOOKUP(A29,'пр.взв.'!B7:G70,3,FALSE)</f>
        <v>#N/A</v>
      </c>
      <c r="D29" s="424" t="e">
        <f>VLOOKUP(A29,'пр.взв.'!B7:G70,4,FALSE)</f>
        <v>#N/A</v>
      </c>
      <c r="E29" s="127"/>
      <c r="F29" s="97"/>
      <c r="G29" s="97"/>
      <c r="H29" s="100"/>
      <c r="I29" s="104"/>
      <c r="J29" s="65"/>
      <c r="K29" s="114"/>
      <c r="L29" s="112"/>
      <c r="M29" s="95"/>
      <c r="N29" s="95"/>
      <c r="O29" s="108"/>
      <c r="P29" s="139"/>
      <c r="Q29" s="112"/>
      <c r="R29" s="122"/>
      <c r="S29" s="122"/>
      <c r="T29" s="127"/>
      <c r="U29" s="424" t="e">
        <f>VLOOKUP(X29,'пр.взв.'!B7:G70,2,FALSE)</f>
        <v>#N/A</v>
      </c>
      <c r="V29" s="425" t="e">
        <f>VLOOKUP(X29,'пр.взв.'!B7:G70,3,FALSE)</f>
        <v>#N/A</v>
      </c>
      <c r="W29" s="424" t="e">
        <f>VLOOKUP(X29,'пр.взв.'!B7:G70,4,FALSE)</f>
        <v>#N/A</v>
      </c>
      <c r="X29" s="384">
        <v>28</v>
      </c>
      <c r="Y29" s="87"/>
    </row>
    <row r="30" spans="1:25" ht="12.75" customHeight="1" thickBot="1">
      <c r="A30" s="415"/>
      <c r="B30" s="426"/>
      <c r="C30" s="427"/>
      <c r="D30" s="426"/>
      <c r="E30" s="97"/>
      <c r="F30" s="97"/>
      <c r="G30" s="102"/>
      <c r="H30" s="93"/>
      <c r="I30" s="96">
        <v>11</v>
      </c>
      <c r="J30" s="146"/>
      <c r="K30" s="114"/>
      <c r="L30" s="112"/>
      <c r="M30" s="95"/>
      <c r="N30" s="95"/>
      <c r="O30" s="115"/>
      <c r="P30" s="96">
        <v>8</v>
      </c>
      <c r="Q30" s="112"/>
      <c r="R30" s="122"/>
      <c r="S30" s="122"/>
      <c r="T30" s="97"/>
      <c r="U30" s="426"/>
      <c r="V30" s="427"/>
      <c r="W30" s="426"/>
      <c r="X30" s="385"/>
      <c r="Y30" s="87"/>
    </row>
    <row r="31" spans="1:25" ht="12.75" customHeight="1" thickBot="1">
      <c r="A31" s="416">
        <v>7</v>
      </c>
      <c r="B31" s="413" t="str">
        <f>VLOOKUP(A31,'пр.взв.'!B7:C70,2,FALSE)</f>
        <v>Марданов мурат Мубазирович</v>
      </c>
      <c r="C31" s="346" t="str">
        <f>VLOOKUP(A31,'пр.взв.'!B7:G70,3,FALSE)</f>
        <v>14.03.1999 1 разряд</v>
      </c>
      <c r="D31" s="413" t="str">
        <f>VLOOKUP(A31,'пр.взв.'!B7:G70,4,FALSE)</f>
        <v>КЧР</v>
      </c>
      <c r="E31" s="122"/>
      <c r="F31" s="122"/>
      <c r="G31" s="97"/>
      <c r="H31" s="65"/>
      <c r="I31" s="127"/>
      <c r="J31" s="93"/>
      <c r="K31" s="112"/>
      <c r="L31" s="112"/>
      <c r="M31" s="95"/>
      <c r="N31" s="95"/>
      <c r="O31" s="95"/>
      <c r="P31" s="127"/>
      <c r="Q31" s="112"/>
      <c r="R31" s="122"/>
      <c r="S31" s="122"/>
      <c r="T31" s="122"/>
      <c r="U31" s="413" t="str">
        <f>VLOOKUP(X31,'пр.взв.'!B7:G70,2,FALSE)</f>
        <v>Тутаев Магомед-Хан Алиханович</v>
      </c>
      <c r="V31" s="346" t="str">
        <f>VLOOKUP(X31,'пр.взв.'!B7:G70,3,FALSE)</f>
        <v>28.12.1999 1 разряд</v>
      </c>
      <c r="W31" s="413" t="str">
        <f>VLOOKUP(X31,'пр.взв.'!B7:G70,4,FALSE)</f>
        <v>РИ</v>
      </c>
      <c r="X31" s="386">
        <v>8</v>
      </c>
      <c r="Y31" s="87"/>
    </row>
    <row r="32" spans="1:25" ht="12.75" customHeight="1">
      <c r="A32" s="414"/>
      <c r="B32" s="412"/>
      <c r="C32" s="347"/>
      <c r="D32" s="412"/>
      <c r="E32" s="96">
        <v>7</v>
      </c>
      <c r="F32" s="97"/>
      <c r="G32" s="97"/>
      <c r="H32" s="136"/>
      <c r="I32" s="132"/>
      <c r="J32" s="381" t="s">
        <v>3</v>
      </c>
      <c r="K32" s="122"/>
      <c r="L32" s="122"/>
      <c r="M32" s="122"/>
      <c r="N32" s="122"/>
      <c r="O32" s="122"/>
      <c r="P32" s="112"/>
      <c r="Q32" s="114"/>
      <c r="R32" s="122"/>
      <c r="S32" s="122"/>
      <c r="T32" s="96">
        <v>8</v>
      </c>
      <c r="U32" s="412"/>
      <c r="V32" s="347"/>
      <c r="W32" s="412"/>
      <c r="X32" s="384"/>
      <c r="Y32" s="87"/>
    </row>
    <row r="33" spans="1:25" ht="12.75" customHeight="1" thickBot="1">
      <c r="A33" s="414">
        <v>23</v>
      </c>
      <c r="B33" s="411" t="str">
        <f>VLOOKUP(A33,'пр.взв.'!B33:C96,2,FALSE)</f>
        <v>Мажитов ибрагим Вахасолтаевич</v>
      </c>
      <c r="C33" s="351" t="str">
        <f>VLOOKUP(A33,'пр.взв.'!B7:G70,3,FALSE)</f>
        <v>02.01.1998 1 разряд</v>
      </c>
      <c r="D33" s="411" t="str">
        <f>VLOOKUP(A33,'пр.взв.'!B7:G70,4,FALSE)</f>
        <v>ЧР</v>
      </c>
      <c r="E33" s="127"/>
      <c r="F33" s="101"/>
      <c r="G33" s="97"/>
      <c r="H33" s="111"/>
      <c r="I33" s="112"/>
      <c r="J33" s="381"/>
      <c r="K33" s="116">
        <v>2</v>
      </c>
      <c r="L33" s="147"/>
      <c r="M33" s="147"/>
      <c r="N33" s="147"/>
      <c r="O33" s="147"/>
      <c r="P33" s="122"/>
      <c r="Q33" s="114"/>
      <c r="R33" s="137"/>
      <c r="S33" s="138"/>
      <c r="T33" s="127"/>
      <c r="U33" s="411" t="str">
        <f>VLOOKUP(X33,'пр.взв.'!B7:G70,2,FALSE)</f>
        <v>Дугужев Имран Мухамедович</v>
      </c>
      <c r="V33" s="351" t="str">
        <f>VLOOKUP(X33,'пр.взв.'!B7:G70,3,FALSE)</f>
        <v>1997 1 разряд</v>
      </c>
      <c r="W33" s="411" t="str">
        <f>VLOOKUP(X33,'пр.взв.'!B7:G70,4,FALSE)</f>
        <v>КБР</v>
      </c>
      <c r="X33" s="384">
        <v>24</v>
      </c>
      <c r="Y33" s="87"/>
    </row>
    <row r="34" spans="1:25" ht="12.75" customHeight="1" thickBot="1">
      <c r="A34" s="415"/>
      <c r="B34" s="412"/>
      <c r="C34" s="347"/>
      <c r="D34" s="412"/>
      <c r="E34" s="97"/>
      <c r="F34" s="102"/>
      <c r="G34" s="96">
        <v>7</v>
      </c>
      <c r="H34" s="94"/>
      <c r="I34" s="112"/>
      <c r="J34" s="112"/>
      <c r="K34" s="117"/>
      <c r="L34" s="93">
        <v>10</v>
      </c>
      <c r="M34" s="112"/>
      <c r="N34" s="112"/>
      <c r="O34" s="64"/>
      <c r="P34" s="122"/>
      <c r="Q34" s="115"/>
      <c r="R34" s="96">
        <v>8</v>
      </c>
      <c r="S34" s="112"/>
      <c r="T34" s="97"/>
      <c r="U34" s="412"/>
      <c r="V34" s="347"/>
      <c r="W34" s="412"/>
      <c r="X34" s="385"/>
      <c r="Y34" s="87"/>
    </row>
    <row r="35" spans="1:25" ht="12.75" customHeight="1" thickBot="1">
      <c r="A35" s="416">
        <v>15</v>
      </c>
      <c r="B35" s="413" t="str">
        <f>VLOOKUP(A35,'пр.взв.'!B35:C98,2,FALSE)</f>
        <v>Ибрагимов Ибрагим Абдулвагабович</v>
      </c>
      <c r="C35" s="346">
        <f>VLOOKUP(A35,'пр.взв.'!B7:G70,3,FALSE)</f>
        <v>36010</v>
      </c>
      <c r="D35" s="413" t="str">
        <f>VLOOKUP(A35,'пр.взв.'!B7:G70,4,FALSE)</f>
        <v>РД</v>
      </c>
      <c r="E35" s="122"/>
      <c r="F35" s="97"/>
      <c r="G35" s="127"/>
      <c r="H35" s="100"/>
      <c r="I35" s="112"/>
      <c r="J35" s="112"/>
      <c r="K35" s="94">
        <v>10</v>
      </c>
      <c r="L35" s="129"/>
      <c r="M35" s="93">
        <v>6</v>
      </c>
      <c r="N35" s="93"/>
      <c r="O35" s="65"/>
      <c r="P35" s="122"/>
      <c r="Q35" s="95"/>
      <c r="R35" s="127"/>
      <c r="S35" s="112"/>
      <c r="T35" s="122"/>
      <c r="U35" s="413" t="str">
        <f>VLOOKUP(X35,'пр.взв.'!B7:G70,2,FALSE)</f>
        <v>Дышеков Рахим исламович</v>
      </c>
      <c r="V35" s="346" t="str">
        <f>VLOOKUP(X35,'пр.взв.'!B7:G70,3,FALSE)</f>
        <v>19.12.1998 1 разряд</v>
      </c>
      <c r="W35" s="413" t="str">
        <f>VLOOKUP(X35,'пр.взв.'!B7:G70,4,FALSE)</f>
        <v>КЧР</v>
      </c>
      <c r="X35" s="386">
        <v>16</v>
      </c>
      <c r="Y35" s="87"/>
    </row>
    <row r="36" spans="1:25" ht="12.75" customHeight="1">
      <c r="A36" s="414"/>
      <c r="B36" s="412"/>
      <c r="C36" s="347"/>
      <c r="D36" s="412"/>
      <c r="E36" s="96">
        <v>15</v>
      </c>
      <c r="F36" s="106"/>
      <c r="G36" s="97"/>
      <c r="H36" s="99"/>
      <c r="I36" s="112"/>
      <c r="J36" s="112"/>
      <c r="K36" s="100"/>
      <c r="L36" s="94">
        <v>6</v>
      </c>
      <c r="M36" s="129"/>
      <c r="N36" s="93"/>
      <c r="O36" s="95"/>
      <c r="P36" s="122"/>
      <c r="Q36" s="95"/>
      <c r="R36" s="141"/>
      <c r="S36" s="142"/>
      <c r="T36" s="96">
        <v>16</v>
      </c>
      <c r="U36" s="412"/>
      <c r="V36" s="347"/>
      <c r="W36" s="412"/>
      <c r="X36" s="384"/>
      <c r="Y36" s="87"/>
    </row>
    <row r="37" spans="1:25" ht="12.75" customHeight="1" thickBot="1">
      <c r="A37" s="414">
        <v>31</v>
      </c>
      <c r="B37" s="424" t="e">
        <f>VLOOKUP(A37,'пр.взв.'!B37:C100,2,FALSE)</f>
        <v>#N/A</v>
      </c>
      <c r="C37" s="425" t="e">
        <f>VLOOKUP(A37,'пр.взв.'!B7:G70,3,FALSE)</f>
        <v>#N/A</v>
      </c>
      <c r="D37" s="424" t="e">
        <f>VLOOKUP(A37,'пр.взв.'!B7:G70,4,FALSE)</f>
        <v>#N/A</v>
      </c>
      <c r="E37" s="127"/>
      <c r="F37" s="97"/>
      <c r="G37" s="97"/>
      <c r="H37" s="100"/>
      <c r="I37" s="112"/>
      <c r="J37" s="112"/>
      <c r="K37" s="93">
        <v>24</v>
      </c>
      <c r="L37" s="100"/>
      <c r="M37" s="136"/>
      <c r="N37" s="93">
        <v>24</v>
      </c>
      <c r="O37" s="95"/>
      <c r="P37" s="122"/>
      <c r="Q37" s="122"/>
      <c r="R37" s="122"/>
      <c r="S37" s="122"/>
      <c r="T37" s="127"/>
      <c r="U37" s="424" t="e">
        <f>VLOOKUP(X37,'пр.взв.'!B7:G70,2,FALSE)</f>
        <v>#N/A</v>
      </c>
      <c r="V37" s="425" t="e">
        <f>VLOOKUP(X37,'пр.взв.'!B7:G70,3,FALSE)</f>
        <v>#N/A</v>
      </c>
      <c r="W37" s="424" t="e">
        <f>VLOOKUP(X37,'пр.взв.'!B7:G70,4,FALSE)</f>
        <v>#N/A</v>
      </c>
      <c r="X37" s="384">
        <v>32</v>
      </c>
      <c r="Y37" s="87"/>
    </row>
    <row r="38" spans="1:25" ht="12.75" customHeight="1" thickBot="1">
      <c r="A38" s="415"/>
      <c r="B38" s="428"/>
      <c r="C38" s="429"/>
      <c r="D38" s="428"/>
      <c r="E38" s="97"/>
      <c r="F38" s="97"/>
      <c r="G38" s="97"/>
      <c r="H38" s="99"/>
      <c r="I38" s="112"/>
      <c r="J38" s="112"/>
      <c r="K38" s="92"/>
      <c r="L38" s="93">
        <v>24</v>
      </c>
      <c r="M38" s="139"/>
      <c r="N38" s="129"/>
      <c r="O38" s="112"/>
      <c r="P38" s="122"/>
      <c r="Q38" s="102"/>
      <c r="R38" s="122"/>
      <c r="S38" s="122"/>
      <c r="T38" s="97"/>
      <c r="U38" s="428"/>
      <c r="V38" s="429"/>
      <c r="W38" s="428"/>
      <c r="X38" s="385"/>
      <c r="Y38" s="87"/>
    </row>
    <row r="39" spans="1:25" ht="12.75" customHeight="1" thickBot="1">
      <c r="A39" s="148"/>
      <c r="B39" s="148"/>
      <c r="C39" s="165"/>
      <c r="D39" s="122"/>
      <c r="E39" s="97"/>
      <c r="F39" s="97"/>
      <c r="G39" s="97"/>
      <c r="H39" s="112"/>
      <c r="I39" s="93"/>
      <c r="J39" s="65"/>
      <c r="K39" s="94">
        <v>16</v>
      </c>
      <c r="L39" s="129"/>
      <c r="M39" s="94">
        <v>24</v>
      </c>
      <c r="N39" s="139"/>
      <c r="O39" s="105"/>
      <c r="P39" s="122">
        <v>24</v>
      </c>
      <c r="Q39" s="97"/>
      <c r="R39" s="112"/>
      <c r="S39" s="122"/>
      <c r="T39" s="122"/>
      <c r="U39" s="122"/>
      <c r="V39" s="164"/>
      <c r="W39" s="122"/>
      <c r="X39" s="122"/>
      <c r="Y39" s="87"/>
    </row>
    <row r="40" spans="1:25" ht="12.75" customHeight="1">
      <c r="A40" s="118" t="str">
        <f>HYPERLINK('[1]реквизиты'!$A$6)</f>
        <v>Гл. судья, судья ВК</v>
      </c>
      <c r="B40" s="119"/>
      <c r="C40" s="166"/>
      <c r="D40" s="112"/>
      <c r="E40" s="122"/>
      <c r="F40" s="120" t="str">
        <f>'[1]реквизиты'!$G$7</f>
        <v>И.Г. Циклаури</v>
      </c>
      <c r="G40" s="121"/>
      <c r="H40" s="122"/>
      <c r="I40" s="122"/>
      <c r="J40" s="65"/>
      <c r="K40" s="100"/>
      <c r="L40" s="94">
        <v>20</v>
      </c>
      <c r="M40" s="131"/>
      <c r="N40" s="107"/>
      <c r="O40" s="131"/>
      <c r="P40" s="112"/>
      <c r="Q40" s="397" t="str">
        <f>VLOOKUP(P39,'пр.взв.'!B7:E70,2,FALSE)</f>
        <v>Дугужев Имран Мухамедович</v>
      </c>
      <c r="R40" s="398"/>
      <c r="S40" s="398"/>
      <c r="T40" s="399"/>
      <c r="U40" s="122"/>
      <c r="V40" s="164"/>
      <c r="W40" s="122"/>
      <c r="X40" s="122"/>
      <c r="Y40" s="87"/>
    </row>
    <row r="41" spans="1:25" ht="12.75" customHeight="1" thickBot="1">
      <c r="A41" s="121"/>
      <c r="B41" s="121"/>
      <c r="C41" s="167"/>
      <c r="D41" s="138"/>
      <c r="E41" s="138"/>
      <c r="F41" s="124" t="str">
        <f>'[1]реквизиты'!$G$8</f>
        <v>/г.Владикавказ/</v>
      </c>
      <c r="G41" s="121"/>
      <c r="H41" s="122"/>
      <c r="I41" s="122"/>
      <c r="J41" s="121"/>
      <c r="K41" s="93"/>
      <c r="L41" s="100"/>
      <c r="M41" s="93"/>
      <c r="N41" s="94">
        <v>21</v>
      </c>
      <c r="O41" s="112"/>
      <c r="P41" s="112"/>
      <c r="Q41" s="400"/>
      <c r="R41" s="401"/>
      <c r="S41" s="401"/>
      <c r="T41" s="402"/>
      <c r="U41" s="122"/>
      <c r="V41" s="164"/>
      <c r="W41" s="122"/>
      <c r="X41" s="122"/>
      <c r="Y41" s="87"/>
    </row>
    <row r="42" spans="1:43" ht="12.75" customHeight="1">
      <c r="A42" s="118" t="str">
        <f>HYPERLINK('[1]реквизиты'!$A$8)</f>
        <v>Гл. секретарь, судья ВК</v>
      </c>
      <c r="B42" s="121"/>
      <c r="C42" s="168"/>
      <c r="D42" s="142"/>
      <c r="E42" s="142"/>
      <c r="F42" s="125" t="str">
        <f>'[1]реквизиты'!$G$9</f>
        <v>С.Я. Ляликова</v>
      </c>
      <c r="G42" s="121"/>
      <c r="H42" s="122"/>
      <c r="I42" s="122"/>
      <c r="J42" s="121"/>
      <c r="K42" s="112"/>
      <c r="L42" s="93"/>
      <c r="M42" s="93"/>
      <c r="N42" s="93"/>
      <c r="O42" s="95"/>
      <c r="P42" s="112"/>
      <c r="Q42" s="102"/>
      <c r="R42" s="102" t="s">
        <v>23</v>
      </c>
      <c r="S42" s="122"/>
      <c r="T42" s="122"/>
      <c r="U42" s="122"/>
      <c r="V42" s="164"/>
      <c r="W42" s="122"/>
      <c r="X42" s="122"/>
      <c r="Y42" s="8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1"/>
      <c r="B43" s="121"/>
      <c r="C43" s="169"/>
      <c r="D43" s="122"/>
      <c r="E43" s="122"/>
      <c r="F43" s="124" t="str">
        <f>'[1]реквизиты'!$G$10</f>
        <v>/г.Владикавказ/</v>
      </c>
      <c r="G43" s="121"/>
      <c r="H43" s="122"/>
      <c r="I43" s="122"/>
      <c r="J43" s="122"/>
      <c r="K43" s="112"/>
      <c r="L43" s="112"/>
      <c r="M43" s="112"/>
      <c r="N43" s="112"/>
      <c r="O43" s="112"/>
      <c r="P43" s="112"/>
      <c r="Q43" s="122"/>
      <c r="R43" s="122"/>
      <c r="S43" s="122"/>
      <c r="T43" s="122"/>
      <c r="U43" s="122"/>
      <c r="V43" s="164"/>
      <c r="W43" s="122"/>
      <c r="X43" s="122"/>
      <c r="Y43" s="8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22"/>
      <c r="C44" s="170"/>
      <c r="D44" s="112"/>
      <c r="E44" s="112"/>
      <c r="F44" s="150"/>
      <c r="G44" s="151">
        <f>HYPERLINK('[1]реквизиты'!$G$21)</f>
      </c>
      <c r="H44" s="152"/>
      <c r="I44" s="122"/>
      <c r="J44" s="112"/>
      <c r="K44" s="112"/>
      <c r="L44" s="112"/>
      <c r="M44" s="112"/>
      <c r="N44" s="112"/>
      <c r="O44" s="112"/>
      <c r="P44" s="123">
        <f>HYPERLINK('[1]реквизиты'!$A$22)</f>
      </c>
      <c r="Q44" s="112"/>
      <c r="R44" s="112"/>
      <c r="S44" s="112"/>
      <c r="T44" s="112"/>
      <c r="U44" s="112"/>
      <c r="V44" s="172">
        <f>HYPERLINK('[1]реквизиты'!$G$22)</f>
      </c>
      <c r="W44" s="112"/>
      <c r="X44" s="112"/>
      <c r="Y44" s="6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71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173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71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71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71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71"/>
      <c r="W47" s="15"/>
      <c r="X47" s="15"/>
    </row>
    <row r="48" spans="3:24" ht="12.75">
      <c r="C48" s="171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71"/>
      <c r="W48" s="15"/>
      <c r="X48" s="15"/>
    </row>
    <row r="49" spans="3:24" ht="12.75">
      <c r="C49" s="171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71"/>
      <c r="W49" s="15"/>
      <c r="X49" s="15"/>
    </row>
    <row r="50" spans="3:24" ht="12.75">
      <c r="C50" s="171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71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2014-12-25T10:08:32Z</cp:lastPrinted>
  <dcterms:created xsi:type="dcterms:W3CDTF">1996-10-08T23:32:33Z</dcterms:created>
  <dcterms:modified xsi:type="dcterms:W3CDTF">2014-12-25T10:09:21Z</dcterms:modified>
  <cp:category/>
  <cp:version/>
  <cp:contentType/>
  <cp:contentStatus/>
</cp:coreProperties>
</file>