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<sst xmlns="http://schemas.openxmlformats.org/spreadsheetml/2006/main" count="285" uniqueCount="105">
  <si>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</si>
  <si>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</si>
  <si>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</si>
  <si>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</si>
  <si>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</si>
  <si>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</si>
  <si>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</si>
  <si>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</si>
  <si>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</si>
  <si>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</si>
  <si>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</si>
  <si>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</si>
  <si>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</si>
  <si>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</si>
  <si>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</si>
  <si>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</si>
  <si>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</si>
  <si>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</si>
  <si>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</si>
  <si>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</si>
  <si>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</si>
  <si>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</si>
  <si>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</si>
  <si>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</si>
  <si>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</si>
  <si>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</si>
  <si>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</si>
  <si>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</si>
  <si>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</si>
  <si>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</si>
  <si>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</si>
  <si>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</si>
  <si>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</si>
  <si>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</si>
  <si>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</si>
  <si>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</si>
  <si>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</si>
  <si>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</si>
  <si>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</si>
  <si>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</si>
  <si>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</si>
  <si>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</si>
  <si>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</si>
  <si>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</si>
  <si>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</si>
  <si>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</si>
  <si>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</si>
  <si>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</si>
  <si>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</si>
  <si>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</si>
  <si>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</si>
  <si>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</si>
  <si>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</si>
  <si>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01.01.91,кмс</t>
  </si>
  <si>
    <t>Костромская,Кострома</t>
  </si>
  <si>
    <t>Кушнерик ГГ</t>
  </si>
  <si>
    <t>ЗАРМАНБЕТОВ Багаутдин Дурманбетович</t>
  </si>
  <si>
    <t>27.04.94,кмс</t>
  </si>
  <si>
    <t>Ярославская,Рыбинск</t>
  </si>
  <si>
    <t>Тагиров ТШ</t>
  </si>
  <si>
    <t>ЖЕЛТОВ Андрей Андреевич</t>
  </si>
  <si>
    <t>28.02.96,кмс</t>
  </si>
  <si>
    <t>Брянская,Брянск</t>
  </si>
  <si>
    <t>Прилепов АВ</t>
  </si>
  <si>
    <t>КАЗАКОВ Андрей Николаевич</t>
  </si>
  <si>
    <t>01.11.95,кмс</t>
  </si>
  <si>
    <t>Московская,Пушкино</t>
  </si>
  <si>
    <t>Аппаков СС</t>
  </si>
  <si>
    <t>ОСИПОВ Анатолий Павлович</t>
  </si>
  <si>
    <t>13.06.96,кмс</t>
  </si>
  <si>
    <t>Смоленская,Смоленск</t>
  </si>
  <si>
    <t>Федюков АА</t>
  </si>
  <si>
    <t>КУРЗАНОВ Илья Андреевич</t>
  </si>
  <si>
    <t>НЕВЗОРОВ Алексей Александрович</t>
  </si>
  <si>
    <t>29.08.88,мс</t>
  </si>
  <si>
    <t>Белгородская,Ст.Оскол</t>
  </si>
  <si>
    <t>Воронов Вм</t>
  </si>
  <si>
    <t>ЦЫГАНКОВ Дмитрий Александрович</t>
  </si>
  <si>
    <t>03.05.95,кмс</t>
  </si>
  <si>
    <t>Терешок АА Терешок АА</t>
  </si>
  <si>
    <t>КАМБУЛАТОВ Марат Мухтарович</t>
  </si>
  <si>
    <t>15.11.93,кмс</t>
  </si>
  <si>
    <t>АЛЕКСАНДРОВ Владислав Вадимович</t>
  </si>
  <si>
    <t>23.08.92,кмс</t>
  </si>
  <si>
    <t>УМАРОВ Алихон Мухитхонович</t>
  </si>
  <si>
    <t>25.10.91,кмс</t>
  </si>
  <si>
    <t>Липецкая,Липецк</t>
  </si>
  <si>
    <t>Дриновсикий МЮ Шишкин АВ</t>
  </si>
  <si>
    <t>ОГЛЫ Рустам Андреевич</t>
  </si>
  <si>
    <t>21.12.95,кмс</t>
  </si>
  <si>
    <t>ЯХЬЯЕВ Шерзод Тохирович</t>
  </si>
  <si>
    <t>23.01.88,кмс</t>
  </si>
  <si>
    <t>Московская,Можайск</t>
  </si>
  <si>
    <t>Кучаев ДН Нагулин АВ</t>
  </si>
  <si>
    <t>в.к. 68  кг.</t>
  </si>
  <si>
    <t>СИЛАГАДЗЕ Роман Лериевич</t>
  </si>
  <si>
    <t>3,5\0</t>
  </si>
  <si>
    <t>4\0</t>
  </si>
  <si>
    <t>3\0</t>
  </si>
  <si>
    <t>3\1</t>
  </si>
  <si>
    <t>9</t>
  </si>
  <si>
    <t>3</t>
  </si>
  <si>
    <t>6</t>
  </si>
  <si>
    <t>4</t>
  </si>
  <si>
    <t>10-13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</si>
</sst>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8" fillId="0" borderId="12" xfId="15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8" fillId="0" borderId="0" xfId="15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9" fillId="0" borderId="0" xfId="0" applyNumberFormat="1" applyFont="1" applyBorder="1" applyAlignment="1">
      <alignment horizontal="right" vertical="center"/>
    </xf>
    <xf numFmtId="0" fontId="30" fillId="0" borderId="0" xfId="0" applyNumberFormat="1" applyFont="1" applyBorder="1" applyAlignment="1">
      <alignment horizontal="right" vertical="center" wrapText="1"/>
    </xf>
    <xf numFmtId="0" fontId="31" fillId="0" borderId="0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28" fillId="0" borderId="11" xfId="15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3" fillId="0" borderId="9" xfId="15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18" xfId="15" applyFont="1" applyFill="1" applyBorder="1" applyAlignment="1" applyProtection="1">
      <alignment horizontal="center" vertical="center" wrapText="1"/>
      <protection/>
    </xf>
    <xf numFmtId="0" fontId="12" fillId="2" borderId="19" xfId="15" applyFont="1" applyFill="1" applyBorder="1" applyAlignment="1" applyProtection="1">
      <alignment horizontal="center" vertical="center" wrapText="1"/>
      <protection/>
    </xf>
    <xf numFmtId="0" fontId="12" fillId="2" borderId="20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 wrapText="1"/>
    </xf>
    <xf numFmtId="0" fontId="28" fillId="0" borderId="14" xfId="15" applyFont="1" applyFill="1" applyBorder="1" applyAlignment="1" applyProtection="1">
      <alignment horizontal="center" vertical="center" wrapText="1"/>
      <protection/>
    </xf>
    <xf numFmtId="0" fontId="28" fillId="0" borderId="8" xfId="15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28" fillId="0" borderId="30" xfId="15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12" fillId="0" borderId="43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3" borderId="42" xfId="0" applyFont="1" applyFill="1" applyBorder="1" applyAlignment="1">
      <alignment horizontal="center" vertical="center" wrapText="1"/>
    </xf>
    <xf numFmtId="0" fontId="0" fillId="0" borderId="42" xfId="15" applyFont="1" applyBorder="1" applyAlignment="1" applyProtection="1">
      <alignment horizontal="center" vertical="center" wrapText="1"/>
      <protection/>
    </xf>
    <xf numFmtId="0" fontId="6" fillId="0" borderId="21" xfId="15" applyFont="1" applyFill="1" applyBorder="1" applyAlignment="1" applyProtection="1">
      <alignment horizontal="left" vertical="center" wrapText="1"/>
      <protection/>
    </xf>
    <xf numFmtId="0" fontId="6" fillId="0" borderId="22" xfId="15" applyFont="1" applyFill="1" applyBorder="1" applyAlignment="1" applyProtection="1">
      <alignment horizontal="left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49" fontId="6" fillId="0" borderId="42" xfId="0" applyNumberFormat="1" applyFont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>
      <alignment horizontal="center" vertical="center" wrapText="1"/>
    </xf>
    <xf numFmtId="14" fontId="6" fillId="0" borderId="42" xfId="0" applyNumberFormat="1" applyFont="1" applyBorder="1" applyAlignment="1">
      <alignment horizontal="center" vertical="center" wrapText="1"/>
    </xf>
    <xf numFmtId="0" fontId="26" fillId="0" borderId="42" xfId="0" applyNumberFormat="1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2" xfId="15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0" fillId="0" borderId="42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0" fillId="0" borderId="22" xfId="15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5" xfId="15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49" fontId="24" fillId="0" borderId="46" xfId="0" applyNumberFormat="1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5" fillId="0" borderId="28" xfId="0" applyNumberFormat="1" applyFont="1" applyBorder="1" applyAlignment="1">
      <alignment horizontal="center" vertical="center" wrapText="1"/>
    </xf>
    <xf numFmtId="0" fontId="25" fillId="0" borderId="40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left" vertical="center" wrapText="1"/>
    </xf>
    <xf numFmtId="0" fontId="0" fillId="0" borderId="45" xfId="15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8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3" xfId="15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41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18" xfId="15" applyFont="1" applyFill="1" applyBorder="1" applyAlignment="1">
      <alignment horizontal="center" vertical="center"/>
    </xf>
    <xf numFmtId="0" fontId="19" fillId="3" borderId="19" xfId="15" applyFont="1" applyFill="1" applyBorder="1" applyAlignment="1">
      <alignment horizontal="center" vertical="center"/>
    </xf>
    <xf numFmtId="0" fontId="19" fillId="3" borderId="20" xfId="15" applyFont="1" applyFill="1" applyBorder="1" applyAlignment="1">
      <alignment horizontal="center" vertical="center"/>
    </xf>
    <xf numFmtId="0" fontId="20" fillId="4" borderId="55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20" fillId="5" borderId="55" xfId="0" applyFont="1" applyFill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8" fillId="0" borderId="38" xfId="15" applyFont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5" fillId="2" borderId="18" xfId="15" applyFont="1" applyFill="1" applyBorder="1" applyAlignment="1">
      <alignment horizontal="center" vertical="center" wrapText="1"/>
    </xf>
    <xf numFmtId="0" fontId="5" fillId="2" borderId="19" xfId="15" applyFont="1" applyFill="1" applyBorder="1" applyAlignment="1">
      <alignment horizontal="center" vertical="center" wrapText="1"/>
    </xf>
    <xf numFmtId="0" fontId="5" fillId="2" borderId="20" xfId="15" applyFont="1" applyFill="1" applyBorder="1" applyAlignment="1">
      <alignment horizontal="center" vertical="center" wrapText="1"/>
    </xf>
    <xf numFmtId="0" fontId="3" fillId="0" borderId="18" xfId="15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55" xfId="15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53" xfId="15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8" fillId="0" borderId="0" xfId="15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6" fillId="0" borderId="41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66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7" xfId="15" applyFont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center" vertical="center" wrapText="1"/>
    </xf>
    <xf numFmtId="0" fontId="14" fillId="0" borderId="41" xfId="0" applyNumberFormat="1" applyFont="1" applyBorder="1" applyAlignment="1">
      <alignment horizontal="center" vertical="center" wrapText="1"/>
    </xf>
    <xf numFmtId="0" fontId="14" fillId="0" borderId="57" xfId="0" applyNumberFormat="1" applyFont="1" applyBorder="1" applyAlignment="1">
      <alignment horizontal="center" vertical="center" wrapText="1"/>
    </xf>
    <xf numFmtId="0" fontId="14" fillId="0" borderId="56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0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71" xfId="15" applyFont="1" applyBorder="1" applyAlignment="1">
      <alignment horizontal="center" vertical="center" wrapText="1"/>
    </xf>
    <xf numFmtId="0" fontId="6" fillId="0" borderId="56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59" xfId="15" applyFont="1" applyBorder="1" applyAlignment="1">
      <alignment horizontal="center" vertical="center" wrapText="1"/>
    </xf>
    <xf numFmtId="0" fontId="15" fillId="0" borderId="72" xfId="0" applyNumberFormat="1" applyFont="1" applyBorder="1" applyAlignment="1">
      <alignment horizontal="center" vertical="center" wrapText="1"/>
    </xf>
    <xf numFmtId="0" fontId="15" fillId="0" borderId="73" xfId="0" applyNumberFormat="1" applyFont="1" applyBorder="1" applyAlignment="1">
      <alignment horizontal="center" vertical="center" wrapText="1"/>
    </xf>
    <xf numFmtId="0" fontId="15" fillId="0" borderId="74" xfId="0" applyNumberFormat="1" applyFont="1" applyBorder="1" applyAlignment="1">
      <alignment horizontal="center" vertical="center" wrapText="1"/>
    </xf>
    <xf numFmtId="0" fontId="15" fillId="0" borderId="75" xfId="0" applyNumberFormat="1" applyFont="1" applyBorder="1" applyAlignment="1">
      <alignment horizontal="center" vertical="center" wrapText="1"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Центрального федерального округа по боевому самбо</v>
          </cell>
        </row>
        <row r="3">
          <cell r="A3" t="str">
            <v>24-25 декабря 2014 г.   г.Кострома</v>
          </cell>
        </row>
        <row r="6">
          <cell r="A6" t="str">
            <v>Гл. судья, судья МК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/Александров 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0"/>
  <sheetViews>
    <sheetView workbookViewId="0" topLeftCell="A1">
      <selection activeCell="I25" sqref="I2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5" t="s">
        <v>24</v>
      </c>
      <c r="B1" s="155"/>
      <c r="C1" s="155"/>
      <c r="D1" s="155"/>
      <c r="E1" s="155"/>
      <c r="F1" s="155"/>
      <c r="G1" s="155"/>
      <c r="H1" s="155"/>
    </row>
    <row r="2" spans="1:8" ht="25.5" customHeight="1" thickBot="1">
      <c r="A2" s="156" t="s">
        <v>26</v>
      </c>
      <c r="B2" s="156"/>
      <c r="C2" s="156"/>
      <c r="D2" s="156"/>
      <c r="E2" s="156"/>
      <c r="F2" s="156"/>
      <c r="G2" s="156"/>
      <c r="H2" s="156"/>
    </row>
    <row r="3" spans="1:8" ht="32.25" customHeight="1" thickBot="1">
      <c r="A3" s="157" t="str">
        <f>HYPERLINK('[1]реквизиты'!$A$2)</f>
        <v>Чемпионат Центрального федерального округа по боевому самбо</v>
      </c>
      <c r="B3" s="158"/>
      <c r="C3" s="158"/>
      <c r="D3" s="158"/>
      <c r="E3" s="158"/>
      <c r="F3" s="158"/>
      <c r="G3" s="158"/>
      <c r="H3" s="159"/>
    </row>
    <row r="4" spans="1:8" ht="15" customHeight="1">
      <c r="A4" s="160" t="str">
        <f>HYPERLINK('[1]реквизиты'!$A$3)</f>
        <v>24-25 декабря 2014 г.   г.Кострома</v>
      </c>
      <c r="B4" s="160"/>
      <c r="C4" s="160"/>
      <c r="D4" s="160"/>
      <c r="E4" s="160"/>
      <c r="F4" s="160"/>
      <c r="G4" s="160"/>
      <c r="H4" s="160"/>
    </row>
    <row r="5" spans="4:6" ht="24" customHeight="1" thickBot="1">
      <c r="D5" s="154" t="str">
        <f>HYPERLINK('пр.взв.'!D4)</f>
        <v>в.к. 68  кг.</v>
      </c>
      <c r="E5" s="154"/>
      <c r="F5" s="154"/>
    </row>
    <row r="6" spans="1:8" ht="12.75" customHeight="1">
      <c r="A6" s="192" t="s">
        <v>51</v>
      </c>
      <c r="B6" s="194" t="s">
        <v>4</v>
      </c>
      <c r="C6" s="196" t="s">
        <v>5</v>
      </c>
      <c r="D6" s="173" t="s">
        <v>6</v>
      </c>
      <c r="E6" s="136" t="s">
        <v>7</v>
      </c>
      <c r="F6" s="173"/>
      <c r="G6" s="167" t="s">
        <v>10</v>
      </c>
      <c r="H6" s="164" t="s">
        <v>8</v>
      </c>
    </row>
    <row r="7" spans="1:8" ht="13.5" thickBot="1">
      <c r="A7" s="193"/>
      <c r="B7" s="195"/>
      <c r="C7" s="197"/>
      <c r="D7" s="175"/>
      <c r="E7" s="174"/>
      <c r="F7" s="175"/>
      <c r="G7" s="168"/>
      <c r="H7" s="165"/>
    </row>
    <row r="8" spans="1:8" ht="12.75" customHeight="1">
      <c r="A8" s="189">
        <v>1</v>
      </c>
      <c r="B8" s="190">
        <v>1</v>
      </c>
      <c r="C8" s="183" t="str">
        <f>VLOOKUP(B8,'пр.взв.'!B7:H32,2,FALSE)</f>
        <v>СИЛАГАДЗЕ Роман Лериевич</v>
      </c>
      <c r="D8" s="191" t="str">
        <f>VLOOKUP(B8,'пр.взв.'!B7:H125,3,FALSE)</f>
        <v>01.01.91,кмс</v>
      </c>
      <c r="E8" s="170">
        <f>VLOOKUP(B8,'пр.взв.'!B7:H32,4,FALSE)</f>
        <v>0</v>
      </c>
      <c r="F8" s="172" t="str">
        <f>VLOOKUP(B8,'пр.взв.'!B7:H32,5,FALSE)</f>
        <v>Костромская,Кострома</v>
      </c>
      <c r="G8" s="169">
        <f>VLOOKUP(B8,'пр.взв.'!B7:H32,6,FALSE)</f>
        <v>0</v>
      </c>
      <c r="H8" s="166" t="str">
        <f>VLOOKUP(B8,'пр.взв.'!B7:H127,7,FALSE)</f>
        <v>Кушнерик ГГ</v>
      </c>
    </row>
    <row r="9" spans="1:8" ht="12.75">
      <c r="A9" s="188"/>
      <c r="B9" s="177"/>
      <c r="C9" s="184"/>
      <c r="D9" s="191"/>
      <c r="E9" s="171"/>
      <c r="F9" s="149"/>
      <c r="G9" s="169"/>
      <c r="H9" s="166"/>
    </row>
    <row r="10" spans="1:8" ht="12.75" customHeight="1">
      <c r="A10" s="188">
        <v>2</v>
      </c>
      <c r="B10" s="177">
        <v>2</v>
      </c>
      <c r="C10" s="183" t="str">
        <f>VLOOKUP(B10,'пр.взв.'!B1:H34,2,FALSE)</f>
        <v>ЗАРМАНБЕТОВ Багаутдин Дурманбетович</v>
      </c>
      <c r="D10" s="181" t="str">
        <f>VLOOKUP(B10,'пр.взв.'!B1:H127,3,FALSE)</f>
        <v>27.04.94,кмс</v>
      </c>
      <c r="E10" s="150">
        <f>VLOOKUP(B10,'пр.взв.'!B1:H34,4,FALSE)</f>
        <v>0</v>
      </c>
      <c r="F10" s="138" t="str">
        <f>VLOOKUP(B10,'пр.взв.'!B1:H34,5,FALSE)</f>
        <v>Ярославская,Рыбинск</v>
      </c>
      <c r="G10" s="161">
        <f>VLOOKUP(B10,'пр.взв.'!B1:H34,6,FALSE)</f>
        <v>0</v>
      </c>
      <c r="H10" s="151" t="str">
        <f>VLOOKUP(B10,'пр.взв.'!B1:H129,7,FALSE)</f>
        <v>Тагиров ТШ</v>
      </c>
    </row>
    <row r="11" spans="1:8" ht="12.75">
      <c r="A11" s="188"/>
      <c r="B11" s="177"/>
      <c r="C11" s="184"/>
      <c r="D11" s="185"/>
      <c r="E11" s="137"/>
      <c r="F11" s="138"/>
      <c r="G11" s="162"/>
      <c r="H11" s="152"/>
    </row>
    <row r="12" spans="1:8" ht="12.75" customHeight="1">
      <c r="A12" s="188">
        <v>3</v>
      </c>
      <c r="B12" s="177">
        <v>3</v>
      </c>
      <c r="C12" s="179" t="str">
        <f>VLOOKUP(B12,'пр.взв.'!B1:H36,2,FALSE)</f>
        <v>ЖЕЛТОВ Андрей Андреевич</v>
      </c>
      <c r="D12" s="181" t="str">
        <f>VLOOKUP(B12,'пр.взв.'!B1:H129,3,FALSE)</f>
        <v>28.02.96,кмс</v>
      </c>
      <c r="E12" s="150">
        <f>VLOOKUP(B12,'пр.взв.'!B1:H36,4,FALSE)</f>
        <v>0</v>
      </c>
      <c r="F12" s="138" t="str">
        <f>VLOOKUP(B12,'пр.взв.'!B1:H36,5,FALSE)</f>
        <v>Брянская,Брянск</v>
      </c>
      <c r="G12" s="161">
        <f>VLOOKUP(B12,'пр.взв.'!B1:H36,6,FALSE)</f>
        <v>0</v>
      </c>
      <c r="H12" s="151" t="str">
        <f>VLOOKUP(B12,'пр.взв.'!B1:H131,7,FALSE)</f>
        <v>Прилепов АВ</v>
      </c>
    </row>
    <row r="13" spans="1:8" ht="12.75">
      <c r="A13" s="188"/>
      <c r="B13" s="177"/>
      <c r="C13" s="184"/>
      <c r="D13" s="185"/>
      <c r="E13" s="137"/>
      <c r="F13" s="138"/>
      <c r="G13" s="162"/>
      <c r="H13" s="152"/>
    </row>
    <row r="14" spans="1:8" ht="12.75" customHeight="1">
      <c r="A14" s="188">
        <v>3</v>
      </c>
      <c r="B14" s="177">
        <v>6</v>
      </c>
      <c r="C14" s="183" t="str">
        <f>VLOOKUP(B14,'пр.взв.'!B1:H38,2,FALSE)</f>
        <v>КУРЗАНОВ Илья Андреевич</v>
      </c>
      <c r="D14" s="181" t="str">
        <f>VLOOKUP(B14,'пр.взв.'!B1:H131,3,FALSE)</f>
        <v>01.01.91,кмс</v>
      </c>
      <c r="E14" s="150">
        <f>VLOOKUP(B14,'пр.взв.'!B1:H38,4,FALSE)</f>
        <v>0</v>
      </c>
      <c r="F14" s="138" t="str">
        <f>VLOOKUP(B14,'пр.взв.'!B1:H38,5,FALSE)</f>
        <v>Костромская,Кострома</v>
      </c>
      <c r="G14" s="161">
        <f>VLOOKUP(B14,'пр.взв.'!B1:H38,6,FALSE)</f>
        <v>0</v>
      </c>
      <c r="H14" s="151" t="str">
        <f>VLOOKUP(B14,'пр.взв.'!B1:H133,7,FALSE)</f>
        <v>Кушнерик ГГ</v>
      </c>
    </row>
    <row r="15" spans="1:8" ht="12.75">
      <c r="A15" s="188"/>
      <c r="B15" s="177"/>
      <c r="C15" s="184"/>
      <c r="D15" s="185"/>
      <c r="E15" s="137"/>
      <c r="F15" s="138"/>
      <c r="G15" s="162"/>
      <c r="H15" s="152"/>
    </row>
    <row r="16" spans="1:8" ht="12.75" customHeight="1">
      <c r="A16" s="188">
        <v>5</v>
      </c>
      <c r="B16" s="177">
        <v>12</v>
      </c>
      <c r="C16" s="183" t="str">
        <f>VLOOKUP(B16,'пр.взв.'!B1:H40,2,FALSE)</f>
        <v>ОГЛЫ Рустам Андреевич</v>
      </c>
      <c r="D16" s="181" t="str">
        <f>VLOOKUP(B16,'пр.взв.'!B1:H133,3,FALSE)</f>
        <v>21.12.95,кмс</v>
      </c>
      <c r="E16" s="150">
        <f>VLOOKUP(B16,'пр.взв.'!B1:H40,4,FALSE)</f>
        <v>0</v>
      </c>
      <c r="F16" s="138" t="str">
        <f>VLOOKUP(B16,'пр.взв.'!B1:H40,5,FALSE)</f>
        <v>Липецкая,Липецк</v>
      </c>
      <c r="G16" s="161">
        <f>VLOOKUP(B16,'пр.взв.'!B1:H40,6,FALSE)</f>
        <v>0</v>
      </c>
      <c r="H16" s="151" t="str">
        <f>VLOOKUP(B16,'пр.взв.'!B1:H135,7,FALSE)</f>
        <v>Дриновсикий МЮ Шишкин АВ</v>
      </c>
    </row>
    <row r="17" spans="1:8" ht="12.75">
      <c r="A17" s="188"/>
      <c r="B17" s="177"/>
      <c r="C17" s="184"/>
      <c r="D17" s="185"/>
      <c r="E17" s="137"/>
      <c r="F17" s="138"/>
      <c r="G17" s="162"/>
      <c r="H17" s="152"/>
    </row>
    <row r="18" spans="1:8" ht="12.75" customHeight="1">
      <c r="A18" s="188">
        <v>5</v>
      </c>
      <c r="B18" s="177">
        <v>7</v>
      </c>
      <c r="C18" s="183" t="str">
        <f>VLOOKUP(B18,'пр.взв.'!B1:H42,2,FALSE)</f>
        <v>НЕВЗОРОВ Алексей Александрович</v>
      </c>
      <c r="D18" s="181" t="str">
        <f>VLOOKUP(B18,'пр.взв.'!B1:H135,3,FALSE)</f>
        <v>29.08.88,мс</v>
      </c>
      <c r="E18" s="150">
        <f>VLOOKUP(B18,'пр.взв.'!B1:H42,4,FALSE)</f>
        <v>0</v>
      </c>
      <c r="F18" s="138" t="str">
        <f>VLOOKUP(B18,'пр.взв.'!B1:H42,5,FALSE)</f>
        <v>Белгородская,Ст.Оскол</v>
      </c>
      <c r="G18" s="161">
        <f>VLOOKUP(B18,'пр.взв.'!B1:H42,6,FALSE)</f>
        <v>0</v>
      </c>
      <c r="H18" s="151" t="str">
        <f>VLOOKUP(B18,'пр.взв.'!B1:H137,7,FALSE)</f>
        <v>Воронов Вм</v>
      </c>
    </row>
    <row r="19" spans="1:8" ht="12.75">
      <c r="A19" s="188"/>
      <c r="B19" s="177"/>
      <c r="C19" s="184"/>
      <c r="D19" s="185"/>
      <c r="E19" s="137"/>
      <c r="F19" s="138"/>
      <c r="G19" s="162"/>
      <c r="H19" s="152"/>
    </row>
    <row r="20" spans="1:8" ht="12.75" customHeight="1">
      <c r="A20" s="176" t="s">
        <v>50</v>
      </c>
      <c r="B20" s="177">
        <v>4</v>
      </c>
      <c r="C20" s="183" t="str">
        <f>VLOOKUP(B20,'пр.взв.'!B1:H44,2,FALSE)</f>
        <v>КАЗАКОВ Андрей Николаевич</v>
      </c>
      <c r="D20" s="181" t="str">
        <f>VLOOKUP(B20,'пр.взв.'!B1:H137,3,FALSE)</f>
        <v>01.11.95,кмс</v>
      </c>
      <c r="E20" s="150">
        <f>VLOOKUP(B20,'пр.взв.'!B1:H44,4,FALSE)</f>
        <v>0</v>
      </c>
      <c r="F20" s="138" t="str">
        <f>VLOOKUP(B20,'пр.взв.'!B1:H44,5,FALSE)</f>
        <v>Московская,Пушкино</v>
      </c>
      <c r="G20" s="161">
        <f>VLOOKUP(B20,'пр.взв.'!B1:H44,6,FALSE)</f>
        <v>0</v>
      </c>
      <c r="H20" s="151" t="str">
        <f>VLOOKUP(B20,'пр.взв.'!B1:H139,7,FALSE)</f>
        <v>Аппаков СС</v>
      </c>
    </row>
    <row r="21" spans="1:8" ht="12.75">
      <c r="A21" s="176"/>
      <c r="B21" s="177"/>
      <c r="C21" s="184"/>
      <c r="D21" s="185"/>
      <c r="E21" s="137"/>
      <c r="F21" s="138"/>
      <c r="G21" s="162"/>
      <c r="H21" s="152"/>
    </row>
    <row r="22" spans="1:8" ht="12.75" customHeight="1">
      <c r="A22" s="176" t="s">
        <v>50</v>
      </c>
      <c r="B22" s="177">
        <v>9</v>
      </c>
      <c r="C22" s="183" t="str">
        <f>VLOOKUP(B22,'пр.взв.'!B2:H46,2,FALSE)</f>
        <v>КАМБУЛАТОВ Марат Мухтарович</v>
      </c>
      <c r="D22" s="181" t="str">
        <f>VLOOKUP(B22,'пр.взв.'!B2:H139,3,FALSE)</f>
        <v>15.11.93,кмс</v>
      </c>
      <c r="E22" s="150">
        <f>VLOOKUP(B22,'пр.взв.'!B2:H46,4,FALSE)</f>
        <v>0</v>
      </c>
      <c r="F22" s="138" t="str">
        <f>VLOOKUP(B22,'пр.взв.'!B2:H46,5,FALSE)</f>
        <v>Ярославская,Рыбинск</v>
      </c>
      <c r="G22" s="161">
        <f>VLOOKUP(B22,'пр.взв.'!B2:H46,6,FALSE)</f>
        <v>0</v>
      </c>
      <c r="H22" s="151" t="str">
        <f>VLOOKUP(B22,'пр.взв.'!B2:H141,7,FALSE)</f>
        <v>Тагиров ТШ</v>
      </c>
    </row>
    <row r="23" spans="1:8" ht="12.75">
      <c r="A23" s="176"/>
      <c r="B23" s="177"/>
      <c r="C23" s="184"/>
      <c r="D23" s="185"/>
      <c r="E23" s="137"/>
      <c r="F23" s="138"/>
      <c r="G23" s="162"/>
      <c r="H23" s="152"/>
    </row>
    <row r="24" spans="1:8" ht="12.75" customHeight="1">
      <c r="A24" s="176">
        <v>9</v>
      </c>
      <c r="B24" s="177">
        <v>10</v>
      </c>
      <c r="C24" s="183" t="str">
        <f>VLOOKUP(B24,'пр.взв.'!B2:H48,2,FALSE)</f>
        <v>АЛЕКСАНДРОВ Владислав Вадимович</v>
      </c>
      <c r="D24" s="181" t="str">
        <f>VLOOKUP(B24,'пр.взв.'!B2:H141,3,FALSE)</f>
        <v>23.08.92,кмс</v>
      </c>
      <c r="E24" s="150">
        <f>VLOOKUP(B24,'пр.взв.'!B2:H48,4,FALSE)</f>
        <v>0</v>
      </c>
      <c r="F24" s="138" t="str">
        <f>VLOOKUP(B24,'пр.взв.'!B2:H48,5,FALSE)</f>
        <v>Московская,Пушкино</v>
      </c>
      <c r="G24" s="161">
        <f>VLOOKUP(B24,'пр.взв.'!B2:H48,6,FALSE)</f>
        <v>0</v>
      </c>
      <c r="H24" s="151" t="str">
        <f>VLOOKUP(B24,'пр.взв.'!B2:H143,7,FALSE)</f>
        <v>Аппаков СС</v>
      </c>
    </row>
    <row r="25" spans="1:8" ht="12.75">
      <c r="A25" s="176"/>
      <c r="B25" s="177"/>
      <c r="C25" s="184"/>
      <c r="D25" s="185"/>
      <c r="E25" s="137"/>
      <c r="F25" s="138"/>
      <c r="G25" s="162"/>
      <c r="H25" s="152"/>
    </row>
    <row r="26" spans="1:8" ht="12.75" customHeight="1">
      <c r="A26" s="176" t="s">
        <v>104</v>
      </c>
      <c r="B26" s="177">
        <v>5</v>
      </c>
      <c r="C26" s="183" t="str">
        <f>VLOOKUP(B26,'пр.взв.'!B2:H50,2,FALSE)</f>
        <v>ОСИПОВ Анатолий Павлович</v>
      </c>
      <c r="D26" s="181" t="str">
        <f>VLOOKUP(B26,'пр.взв.'!B2:H143,3,FALSE)</f>
        <v>13.06.96,кмс</v>
      </c>
      <c r="E26" s="150">
        <f>VLOOKUP(B26,'пр.взв.'!B2:H50,4,FALSE)</f>
        <v>0</v>
      </c>
      <c r="F26" s="138" t="str">
        <f>VLOOKUP(B26,'пр.взв.'!B2:H50,5,FALSE)</f>
        <v>Смоленская,Смоленск</v>
      </c>
      <c r="G26" s="161">
        <f>VLOOKUP(B26,'пр.взв.'!B2:H50,6,FALSE)</f>
        <v>0</v>
      </c>
      <c r="H26" s="151" t="str">
        <f>VLOOKUP(B26,'пр.взв.'!B2:H145,7,FALSE)</f>
        <v>Федюков АА</v>
      </c>
    </row>
    <row r="27" spans="1:8" ht="12.75">
      <c r="A27" s="176"/>
      <c r="B27" s="177"/>
      <c r="C27" s="184"/>
      <c r="D27" s="185"/>
      <c r="E27" s="137"/>
      <c r="F27" s="138"/>
      <c r="G27" s="162"/>
      <c r="H27" s="152"/>
    </row>
    <row r="28" spans="1:8" ht="12.75" customHeight="1">
      <c r="A28" s="176" t="s">
        <v>104</v>
      </c>
      <c r="B28" s="177">
        <v>13</v>
      </c>
      <c r="C28" s="183" t="str">
        <f>VLOOKUP(B28,'пр.взв.'!B2:H52,2,FALSE)</f>
        <v>ЯХЬЯЕВ Шерзод Тохирович</v>
      </c>
      <c r="D28" s="181" t="str">
        <f>VLOOKUP(B28,'пр.взв.'!B2:H145,3,FALSE)</f>
        <v>23.01.88,кмс</v>
      </c>
      <c r="E28" s="150">
        <f>VLOOKUP(B28,'пр.взв.'!B2:H52,4,FALSE)</f>
        <v>0</v>
      </c>
      <c r="F28" s="138" t="str">
        <f>VLOOKUP(B28,'пр.взв.'!B2:H52,5,FALSE)</f>
        <v>Московская,Можайск</v>
      </c>
      <c r="G28" s="161">
        <f>VLOOKUP(B28,'пр.взв.'!B2:H52,6,FALSE)</f>
        <v>0</v>
      </c>
      <c r="H28" s="151" t="str">
        <f>VLOOKUP(B28,'пр.взв.'!B2:H147,7,FALSE)</f>
        <v>Кучаев ДН Нагулин АВ</v>
      </c>
    </row>
    <row r="29" spans="1:8" ht="12.75">
      <c r="A29" s="176"/>
      <c r="B29" s="177"/>
      <c r="C29" s="184"/>
      <c r="D29" s="185"/>
      <c r="E29" s="137"/>
      <c r="F29" s="138"/>
      <c r="G29" s="162"/>
      <c r="H29" s="152"/>
    </row>
    <row r="30" spans="1:8" ht="12.75">
      <c r="A30" s="176" t="s">
        <v>104</v>
      </c>
      <c r="B30" s="177">
        <v>11</v>
      </c>
      <c r="C30" s="183" t="str">
        <f>VLOOKUP(B30,'пр.взв.'!B2:H54,2,FALSE)</f>
        <v>УМАРОВ Алихон Мухитхонович</v>
      </c>
      <c r="D30" s="181" t="str">
        <f>VLOOKUP(B30,'пр.взв.'!B2:H147,3,FALSE)</f>
        <v>25.10.91,кмс</v>
      </c>
      <c r="E30" s="150">
        <f>VLOOKUP(B30,'пр.взв.'!B2:H54,4,FALSE)</f>
        <v>0</v>
      </c>
      <c r="F30" s="138" t="str">
        <f>VLOOKUP(B30,'пр.взв.'!B2:H54,5,FALSE)</f>
        <v>Липецкая,Липецк</v>
      </c>
      <c r="G30" s="161">
        <f>VLOOKUP(B30,'пр.взв.'!B2:H54,6,FALSE)</f>
        <v>0</v>
      </c>
      <c r="H30" s="151" t="str">
        <f>VLOOKUP(B30,'пр.взв.'!B2:H149,7,FALSE)</f>
        <v>Дриновсикий МЮ Шишкин АВ</v>
      </c>
    </row>
    <row r="31" spans="1:8" ht="12.75">
      <c r="A31" s="176"/>
      <c r="B31" s="177"/>
      <c r="C31" s="184"/>
      <c r="D31" s="185"/>
      <c r="E31" s="137"/>
      <c r="F31" s="138"/>
      <c r="G31" s="162"/>
      <c r="H31" s="152"/>
    </row>
    <row r="32" spans="1:8" ht="12.75">
      <c r="A32" s="176" t="s">
        <v>104</v>
      </c>
      <c r="B32" s="177">
        <v>8</v>
      </c>
      <c r="C32" s="179" t="str">
        <f>VLOOKUP(B32,'пр.взв.'!B3:H56,2,FALSE)</f>
        <v>ЦЫГАНКОВ Дмитрий Александрович</v>
      </c>
      <c r="D32" s="181" t="str">
        <f>VLOOKUP(B32,'пр.взв.'!B3:H149,3,FALSE)</f>
        <v>03.05.95,кмс</v>
      </c>
      <c r="E32" s="150">
        <f>VLOOKUP(B32,'пр.взв.'!B3:H56,4,FALSE)</f>
        <v>0</v>
      </c>
      <c r="F32" s="138" t="str">
        <f>VLOOKUP(B32,'пр.взв.'!B3:H56,5,FALSE)</f>
        <v>Брянская,Брянск</v>
      </c>
      <c r="G32" s="161">
        <f>VLOOKUP(B32,'пр.взв.'!B3:H56,6,FALSE)</f>
        <v>0</v>
      </c>
      <c r="H32" s="151" t="str">
        <f>VLOOKUP(B32,'пр.взв.'!B3:H151,7,FALSE)</f>
        <v>Терешок АА Терешок АА</v>
      </c>
    </row>
    <row r="33" spans="1:8" ht="13.5" thickBot="1">
      <c r="A33" s="176"/>
      <c r="B33" s="178"/>
      <c r="C33" s="180"/>
      <c r="D33" s="182"/>
      <c r="E33" s="186"/>
      <c r="F33" s="187"/>
      <c r="G33" s="163"/>
      <c r="H33" s="153"/>
    </row>
    <row r="36" spans="1:7" ht="15">
      <c r="A36" s="75" t="str">
        <f>HYPERLINK('[3]реквизиты'!$A$6)</f>
        <v>Гл. судья, судья МК</v>
      </c>
      <c r="B36" s="76"/>
      <c r="C36" s="77"/>
      <c r="D36" s="78"/>
      <c r="E36" s="78"/>
      <c r="F36" s="78"/>
      <c r="G36" s="79" t="str">
        <f>'[1]реквизиты'!$G$7</f>
        <v>Рычёв С.В.</v>
      </c>
    </row>
    <row r="37" spans="1:7" ht="15">
      <c r="A37" s="76"/>
      <c r="B37" s="76"/>
      <c r="C37" s="77"/>
      <c r="D37" s="5"/>
      <c r="E37" s="5"/>
      <c r="F37" s="5"/>
      <c r="G37" s="80" t="str">
        <f>'[1]реквизиты'!$G$8</f>
        <v>/Александров /</v>
      </c>
    </row>
    <row r="38" spans="1:7" ht="15">
      <c r="A38" s="76"/>
      <c r="B38" s="76"/>
      <c r="C38" s="77"/>
      <c r="D38" s="5"/>
      <c r="E38" s="5"/>
      <c r="F38" s="5"/>
      <c r="G38" s="5"/>
    </row>
    <row r="39" spans="1:7" ht="15">
      <c r="A39" s="75" t="str">
        <f>'[1]реквизиты'!$A$8</f>
        <v>Гл. секретарь, судья ВК</v>
      </c>
      <c r="B39" s="76"/>
      <c r="C39" s="77"/>
      <c r="D39" s="78"/>
      <c r="E39" s="78"/>
      <c r="F39" s="78"/>
      <c r="G39" s="79" t="str">
        <f>'[1]реквизиты'!$G$9</f>
        <v>Тимошин А.С.</v>
      </c>
    </row>
    <row r="40" spans="1:8" ht="15">
      <c r="A40" s="76"/>
      <c r="B40" s="76"/>
      <c r="C40" s="76"/>
      <c r="D40" s="5"/>
      <c r="E40" s="5"/>
      <c r="F40" s="5"/>
      <c r="G40" s="80" t="str">
        <f>'[1]реквизиты'!$G$10</f>
        <v>/Рыбинск/</v>
      </c>
      <c r="H40" s="5"/>
    </row>
  </sheetData>
  <mergeCells count="116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30:A31"/>
    <mergeCell ref="B30:B31"/>
    <mergeCell ref="C30:C31"/>
    <mergeCell ref="D30:D31"/>
    <mergeCell ref="A32:A33"/>
    <mergeCell ref="B32:B33"/>
    <mergeCell ref="C32:C33"/>
    <mergeCell ref="D32:D33"/>
    <mergeCell ref="G16:G17"/>
    <mergeCell ref="G18:G19"/>
    <mergeCell ref="G12:G13"/>
    <mergeCell ref="G14:G15"/>
    <mergeCell ref="F10:F11"/>
    <mergeCell ref="E6:F7"/>
    <mergeCell ref="E14:E15"/>
    <mergeCell ref="F14:F15"/>
    <mergeCell ref="E12:E13"/>
    <mergeCell ref="F12:F13"/>
    <mergeCell ref="G20:G21"/>
    <mergeCell ref="G22:G23"/>
    <mergeCell ref="G24:G25"/>
    <mergeCell ref="G26:G27"/>
    <mergeCell ref="G28:G29"/>
    <mergeCell ref="G30:G31"/>
    <mergeCell ref="G32:G33"/>
    <mergeCell ref="H6:H7"/>
    <mergeCell ref="H8:H9"/>
    <mergeCell ref="H10:H11"/>
    <mergeCell ref="H12:H13"/>
    <mergeCell ref="H22:H23"/>
    <mergeCell ref="H20:H21"/>
    <mergeCell ref="H24:H25"/>
    <mergeCell ref="A1:H1"/>
    <mergeCell ref="A2:H2"/>
    <mergeCell ref="A3:H3"/>
    <mergeCell ref="A4:H4"/>
    <mergeCell ref="D5:F5"/>
    <mergeCell ref="H14:H15"/>
    <mergeCell ref="H16:H17"/>
    <mergeCell ref="H18:H19"/>
    <mergeCell ref="G6:G7"/>
    <mergeCell ref="G8:G9"/>
    <mergeCell ref="G10:G11"/>
    <mergeCell ref="E8:E9"/>
    <mergeCell ref="F8:F9"/>
    <mergeCell ref="E10:E11"/>
    <mergeCell ref="H26:H27"/>
    <mergeCell ref="H28:H29"/>
    <mergeCell ref="H30:H31"/>
    <mergeCell ref="H32:H3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8">
      <selection activeCell="A28" sqref="A28:I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9" t="str">
        <f>HYPERLINK('[1]реквизиты'!$A$2)</f>
        <v>Чемпионат Центрального федерального округа по боевому самбо</v>
      </c>
      <c r="B1" s="210"/>
      <c r="C1" s="210"/>
      <c r="D1" s="210"/>
      <c r="E1" s="210"/>
      <c r="F1" s="210"/>
      <c r="G1" s="210"/>
      <c r="H1" s="210"/>
      <c r="I1" s="210"/>
    </row>
    <row r="2" spans="4:5" ht="27" customHeight="1">
      <c r="D2" s="56" t="s">
        <v>11</v>
      </c>
      <c r="E2" s="83" t="str">
        <f>HYPERLINK('пр.взв.'!D4)</f>
        <v>в.к. 68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198" t="s">
        <v>13</v>
      </c>
      <c r="B5" s="198" t="s">
        <v>4</v>
      </c>
      <c r="C5" s="219" t="s">
        <v>5</v>
      </c>
      <c r="D5" s="198" t="s">
        <v>14</v>
      </c>
      <c r="E5" s="200" t="s">
        <v>15</v>
      </c>
      <c r="F5" s="201"/>
      <c r="G5" s="198" t="s">
        <v>16</v>
      </c>
      <c r="H5" s="198" t="s">
        <v>17</v>
      </c>
      <c r="I5" s="198" t="s">
        <v>18</v>
      </c>
    </row>
    <row r="6" spans="1:9" ht="12.75">
      <c r="A6" s="199"/>
      <c r="B6" s="199"/>
      <c r="C6" s="199"/>
      <c r="D6" s="199"/>
      <c r="E6" s="202"/>
      <c r="F6" s="203"/>
      <c r="G6" s="199"/>
      <c r="H6" s="199"/>
      <c r="I6" s="199"/>
    </row>
    <row r="7" spans="1:9" ht="12.75">
      <c r="A7" s="218"/>
      <c r="B7" s="212">
        <f>'[2]пр.хода'!C22</f>
        <v>0</v>
      </c>
      <c r="C7" s="213" t="e">
        <f>VLOOKUP(B7,'пр.взв.'!B7:D22,2,FALSE)</f>
        <v>#N/A</v>
      </c>
      <c r="D7" s="213" t="e">
        <f>VLOOKUP(B7,'пр.взв.'!B7:F22,3,FALSE)</f>
        <v>#N/A</v>
      </c>
      <c r="E7" s="204" t="e">
        <f>VLOOKUP(B7,'пр.взв.'!B7:F22,4,FALSE)</f>
        <v>#N/A</v>
      </c>
      <c r="F7" s="206" t="e">
        <f>VLOOKUP(B7,'пр.взв.'!B7:G22,5,FALSE)</f>
        <v>#N/A</v>
      </c>
      <c r="G7" s="208"/>
      <c r="H7" s="217"/>
      <c r="I7" s="198"/>
    </row>
    <row r="8" spans="1:9" ht="12.75">
      <c r="A8" s="218"/>
      <c r="B8" s="198"/>
      <c r="C8" s="214"/>
      <c r="D8" s="214"/>
      <c r="E8" s="215"/>
      <c r="F8" s="216"/>
      <c r="G8" s="208"/>
      <c r="H8" s="217"/>
      <c r="I8" s="198"/>
    </row>
    <row r="9" spans="1:9" ht="12.75">
      <c r="A9" s="211"/>
      <c r="B9" s="212">
        <f>'[2]пр.хода'!B27</f>
        <v>0</v>
      </c>
      <c r="C9" s="213" t="e">
        <f>VLOOKUP(B9,'пр.взв.'!B7:D24,2,FALSE)</f>
        <v>#N/A</v>
      </c>
      <c r="D9" s="213" t="e">
        <f>VLOOKUP(B9,'пр.взв.'!B7:F24,3,FALSE)</f>
        <v>#N/A</v>
      </c>
      <c r="E9" s="204" t="e">
        <f>VLOOKUP(B9,'пр.взв.'!B9:F24,4,FALSE)</f>
        <v>#N/A</v>
      </c>
      <c r="F9" s="206" t="e">
        <f>VLOOKUP(B9,'пр.взв.'!B7:G24,5,FALSE)</f>
        <v>#N/A</v>
      </c>
      <c r="G9" s="208"/>
      <c r="H9" s="198"/>
      <c r="I9" s="198"/>
    </row>
    <row r="10" spans="1:9" ht="12.75">
      <c r="A10" s="211"/>
      <c r="B10" s="198"/>
      <c r="C10" s="214"/>
      <c r="D10" s="214"/>
      <c r="E10" s="205"/>
      <c r="F10" s="207"/>
      <c r="G10" s="208"/>
      <c r="H10" s="198"/>
      <c r="I10" s="198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68  кг.</v>
      </c>
    </row>
    <row r="17" spans="1:9" ht="12.75" customHeight="1">
      <c r="A17" s="198" t="s">
        <v>13</v>
      </c>
      <c r="B17" s="198" t="s">
        <v>4</v>
      </c>
      <c r="C17" s="219" t="s">
        <v>5</v>
      </c>
      <c r="D17" s="198" t="s">
        <v>14</v>
      </c>
      <c r="E17" s="200" t="s">
        <v>15</v>
      </c>
      <c r="F17" s="201"/>
      <c r="G17" s="198" t="s">
        <v>16</v>
      </c>
      <c r="H17" s="198" t="s">
        <v>17</v>
      </c>
      <c r="I17" s="198" t="s">
        <v>18</v>
      </c>
    </row>
    <row r="18" spans="1:9" ht="12.75">
      <c r="A18" s="199"/>
      <c r="B18" s="199"/>
      <c r="C18" s="199"/>
      <c r="D18" s="199"/>
      <c r="E18" s="202"/>
      <c r="F18" s="203"/>
      <c r="G18" s="199"/>
      <c r="H18" s="199"/>
      <c r="I18" s="199"/>
    </row>
    <row r="19" spans="1:9" ht="12.75">
      <c r="A19" s="218"/>
      <c r="B19" s="212">
        <f>'[2]пр.хода'!C34</f>
        <v>0</v>
      </c>
      <c r="C19" s="213" t="e">
        <f>VLOOKUP(B19,'пр.взв.'!B1:D32,2,FALSE)</f>
        <v>#N/A</v>
      </c>
      <c r="D19" s="213" t="e">
        <f>VLOOKUP(B19,'пр.взв.'!B1:F32,3,FALSE)</f>
        <v>#N/A</v>
      </c>
      <c r="E19" s="204" t="e">
        <f>VLOOKUP(B19,'пр.взв.'!B1:F32,4,FALSE)</f>
        <v>#N/A</v>
      </c>
      <c r="F19" s="206" t="e">
        <f>VLOOKUP(B19,'пр.взв.'!B1:G32,5,FALSE)</f>
        <v>#N/A</v>
      </c>
      <c r="G19" s="208"/>
      <c r="H19" s="217"/>
      <c r="I19" s="198"/>
    </row>
    <row r="20" spans="1:9" ht="12.75">
      <c r="A20" s="218"/>
      <c r="B20" s="198"/>
      <c r="C20" s="214"/>
      <c r="D20" s="214"/>
      <c r="E20" s="215"/>
      <c r="F20" s="216"/>
      <c r="G20" s="208"/>
      <c r="H20" s="217"/>
      <c r="I20" s="198"/>
    </row>
    <row r="21" spans="1:9" ht="12.75">
      <c r="A21" s="211"/>
      <c r="B21" s="212">
        <f>'[2]пр.хода'!B39</f>
        <v>0</v>
      </c>
      <c r="C21" s="213" t="e">
        <f>VLOOKUP(B21,'пр.взв.'!B1:D32,2,FALSE)</f>
        <v>#N/A</v>
      </c>
      <c r="D21" s="213" t="e">
        <f>VLOOKUP(B21,'пр.взв.'!B1:F32,3,FALSE)</f>
        <v>#N/A</v>
      </c>
      <c r="E21" s="204" t="e">
        <f>VLOOKUP(B21,'пр.взв.'!B2:F32,4,FALSE)</f>
        <v>#N/A</v>
      </c>
      <c r="F21" s="206" t="e">
        <f>VLOOKUP(B21,'пр.взв.'!B1:G32,5,FALSE)</f>
        <v>#N/A</v>
      </c>
      <c r="G21" s="208"/>
      <c r="H21" s="198"/>
      <c r="I21" s="198"/>
    </row>
    <row r="22" spans="1:9" ht="12.75">
      <c r="A22" s="211"/>
      <c r="B22" s="198"/>
      <c r="C22" s="214"/>
      <c r="D22" s="214"/>
      <c r="E22" s="205"/>
      <c r="F22" s="207"/>
      <c r="G22" s="208"/>
      <c r="H22" s="198"/>
      <c r="I22" s="198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68  кг.</v>
      </c>
    </row>
    <row r="30" spans="1:9" ht="12.75" customHeight="1">
      <c r="A30" s="198" t="s">
        <v>13</v>
      </c>
      <c r="B30" s="198" t="s">
        <v>4</v>
      </c>
      <c r="C30" s="219" t="s">
        <v>5</v>
      </c>
      <c r="D30" s="198" t="s">
        <v>14</v>
      </c>
      <c r="E30" s="200" t="s">
        <v>15</v>
      </c>
      <c r="F30" s="201"/>
      <c r="G30" s="198" t="s">
        <v>16</v>
      </c>
      <c r="H30" s="198" t="s">
        <v>17</v>
      </c>
      <c r="I30" s="198" t="s">
        <v>18</v>
      </c>
    </row>
    <row r="31" spans="1:9" ht="12.75">
      <c r="A31" s="199"/>
      <c r="B31" s="199"/>
      <c r="C31" s="199"/>
      <c r="D31" s="199"/>
      <c r="E31" s="202"/>
      <c r="F31" s="203"/>
      <c r="G31" s="199"/>
      <c r="H31" s="199"/>
      <c r="I31" s="199"/>
    </row>
    <row r="32" spans="1:9" ht="12.75">
      <c r="A32" s="218"/>
      <c r="B32" s="212">
        <v>1</v>
      </c>
      <c r="C32" s="213" t="str">
        <f>VLOOKUP(B32,'пр.взв.'!B3:D41,2,FALSE)</f>
        <v>СИЛАГАДЗЕ Роман Лериевич</v>
      </c>
      <c r="D32" s="213" t="str">
        <f>VLOOKUP(B32,'пр.взв.'!B3:F41,3,FALSE)</f>
        <v>01.01.91,кмс</v>
      </c>
      <c r="E32" s="204">
        <f>VLOOKUP(B32,'пр.взв.'!B3:F41,4,FALSE)</f>
        <v>0</v>
      </c>
      <c r="F32" s="206" t="str">
        <f>VLOOKUP(B32,'пр.взв.'!B3:G41,5,FALSE)</f>
        <v>Костромская,Кострома</v>
      </c>
      <c r="G32" s="208"/>
      <c r="H32" s="217"/>
      <c r="I32" s="198"/>
    </row>
    <row r="33" spans="1:9" ht="12.75">
      <c r="A33" s="218"/>
      <c r="B33" s="198"/>
      <c r="C33" s="214"/>
      <c r="D33" s="214"/>
      <c r="E33" s="215"/>
      <c r="F33" s="216"/>
      <c r="G33" s="208"/>
      <c r="H33" s="217"/>
      <c r="I33" s="198"/>
    </row>
    <row r="34" spans="1:9" ht="12.75">
      <c r="A34" s="211"/>
      <c r="B34" s="212">
        <v>2</v>
      </c>
      <c r="C34" s="213" t="str">
        <f>VLOOKUP(B34,'пр.взв.'!B3:D43,2,FALSE)</f>
        <v>ЗАРМАНБЕТОВ Багаутдин Дурманбетович</v>
      </c>
      <c r="D34" s="213" t="str">
        <f>VLOOKUP(B34,'пр.взв.'!B3:F43,3,FALSE)</f>
        <v>27.04.94,кмс</v>
      </c>
      <c r="E34" s="204">
        <f>VLOOKUP(B34,'пр.взв.'!B3:F43,4,FALSE)</f>
        <v>0</v>
      </c>
      <c r="F34" s="206" t="str">
        <f>VLOOKUP(B34,'пр.взв.'!B3:G43,5,FALSE)</f>
        <v>Ярославская,Рыбинск</v>
      </c>
      <c r="G34" s="208"/>
      <c r="H34" s="198"/>
      <c r="I34" s="198"/>
    </row>
    <row r="35" spans="1:9" ht="12.75">
      <c r="A35" s="211"/>
      <c r="B35" s="198"/>
      <c r="C35" s="214"/>
      <c r="D35" s="214"/>
      <c r="E35" s="205"/>
      <c r="F35" s="207"/>
      <c r="G35" s="208"/>
      <c r="H35" s="198"/>
      <c r="I35" s="198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G5:G6"/>
    <mergeCell ref="H5:H6"/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7:G18"/>
    <mergeCell ref="H17:H18"/>
    <mergeCell ref="E17:F18"/>
    <mergeCell ref="A17:A18"/>
    <mergeCell ref="B17:B18"/>
    <mergeCell ref="C17:C18"/>
    <mergeCell ref="D17:D18"/>
    <mergeCell ref="A19:A20"/>
    <mergeCell ref="B19:B20"/>
    <mergeCell ref="C19:C20"/>
    <mergeCell ref="D19:D20"/>
    <mergeCell ref="E19:E20"/>
    <mergeCell ref="F19:F20"/>
    <mergeCell ref="G19:G20"/>
    <mergeCell ref="H19:H20"/>
    <mergeCell ref="H21:H22"/>
    <mergeCell ref="A21:A22"/>
    <mergeCell ref="B21:B22"/>
    <mergeCell ref="C21:C22"/>
    <mergeCell ref="D21:D22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38"/>
  <sheetViews>
    <sheetView workbookViewId="0" topLeftCell="A3">
      <selection activeCell="A1" sqref="A1:H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56" t="s">
        <v>27</v>
      </c>
      <c r="B1" s="156"/>
      <c r="C1" s="156"/>
      <c r="D1" s="156"/>
      <c r="E1" s="156"/>
      <c r="F1" s="156"/>
      <c r="G1" s="156"/>
      <c r="H1" s="156"/>
    </row>
    <row r="2" spans="1:8" ht="29.25" customHeight="1">
      <c r="A2" s="209" t="str">
        <f>HYPERLINK('[1]реквизиты'!$A$2)</f>
        <v>Чемпионат Центрального федерального округа по боевому самбо</v>
      </c>
      <c r="B2" s="210"/>
      <c r="C2" s="210"/>
      <c r="D2" s="210"/>
      <c r="E2" s="210"/>
      <c r="F2" s="210"/>
      <c r="G2" s="210"/>
      <c r="H2" s="210"/>
    </row>
    <row r="3" spans="1:7" ht="12.75" customHeight="1">
      <c r="A3" s="228" t="str">
        <f>HYPERLINK('[1]реквизиты'!$A$3)</f>
        <v>24-25 декабря 2014 г.   г.Кострома</v>
      </c>
      <c r="B3" s="228"/>
      <c r="C3" s="228"/>
      <c r="D3" s="228"/>
      <c r="E3" s="228"/>
      <c r="F3" s="228"/>
      <c r="G3" s="228"/>
    </row>
    <row r="4" spans="4:5" ht="12.75" customHeight="1">
      <c r="D4" s="227" t="s">
        <v>94</v>
      </c>
      <c r="E4" s="227"/>
    </row>
    <row r="5" spans="1:8" ht="12.75" customHeight="1">
      <c r="A5" s="199" t="s">
        <v>9</v>
      </c>
      <c r="B5" s="233" t="s">
        <v>4</v>
      </c>
      <c r="C5" s="199" t="s">
        <v>5</v>
      </c>
      <c r="D5" s="199" t="s">
        <v>6</v>
      </c>
      <c r="E5" s="223" t="s">
        <v>7</v>
      </c>
      <c r="F5" s="149"/>
      <c r="G5" s="199" t="s">
        <v>10</v>
      </c>
      <c r="H5" s="199" t="s">
        <v>8</v>
      </c>
    </row>
    <row r="6" spans="1:8" ht="12.75">
      <c r="A6" s="219"/>
      <c r="B6" s="234"/>
      <c r="C6" s="219"/>
      <c r="D6" s="219"/>
      <c r="E6" s="229"/>
      <c r="F6" s="225"/>
      <c r="G6" s="219"/>
      <c r="H6" s="219"/>
    </row>
    <row r="7" spans="1:8" ht="12.75">
      <c r="A7" s="198">
        <v>1</v>
      </c>
      <c r="B7" s="231">
        <v>1</v>
      </c>
      <c r="C7" s="220" t="s">
        <v>95</v>
      </c>
      <c r="D7" s="230" t="s">
        <v>53</v>
      </c>
      <c r="E7" s="223"/>
      <c r="F7" s="149" t="s">
        <v>54</v>
      </c>
      <c r="G7" s="217"/>
      <c r="H7" s="220" t="s">
        <v>55</v>
      </c>
    </row>
    <row r="8" spans="1:8" ht="12.75" customHeight="1">
      <c r="A8" s="198"/>
      <c r="B8" s="231"/>
      <c r="C8" s="220"/>
      <c r="D8" s="221"/>
      <c r="E8" s="224"/>
      <c r="F8" s="225"/>
      <c r="G8" s="217"/>
      <c r="H8" s="221"/>
    </row>
    <row r="9" spans="1:8" ht="12.75">
      <c r="A9" s="198">
        <v>2</v>
      </c>
      <c r="B9" s="231">
        <v>2</v>
      </c>
      <c r="C9" s="222" t="s">
        <v>56</v>
      </c>
      <c r="D9" s="226" t="s">
        <v>57</v>
      </c>
      <c r="E9" s="223"/>
      <c r="F9" s="149" t="s">
        <v>58</v>
      </c>
      <c r="G9" s="226"/>
      <c r="H9" s="222" t="s">
        <v>59</v>
      </c>
    </row>
    <row r="10" spans="1:8" ht="15" customHeight="1">
      <c r="A10" s="198"/>
      <c r="B10" s="231"/>
      <c r="C10" s="222"/>
      <c r="D10" s="226"/>
      <c r="E10" s="224"/>
      <c r="F10" s="225"/>
      <c r="G10" s="226"/>
      <c r="H10" s="222"/>
    </row>
    <row r="11" spans="1:8" ht="12.75">
      <c r="A11" s="198">
        <v>3</v>
      </c>
      <c r="B11" s="231">
        <v>3</v>
      </c>
      <c r="C11" s="222" t="s">
        <v>60</v>
      </c>
      <c r="D11" s="226" t="s">
        <v>61</v>
      </c>
      <c r="E11" s="223"/>
      <c r="F11" s="149" t="s">
        <v>62</v>
      </c>
      <c r="G11" s="226"/>
      <c r="H11" s="222" t="s">
        <v>63</v>
      </c>
    </row>
    <row r="12" spans="1:8" ht="15" customHeight="1">
      <c r="A12" s="198"/>
      <c r="B12" s="231"/>
      <c r="C12" s="222"/>
      <c r="D12" s="226"/>
      <c r="E12" s="224"/>
      <c r="F12" s="225"/>
      <c r="G12" s="226"/>
      <c r="H12" s="222"/>
    </row>
    <row r="13" spans="1:8" ht="15" customHeight="1">
      <c r="A13" s="198">
        <v>4</v>
      </c>
      <c r="B13" s="232">
        <v>4</v>
      </c>
      <c r="C13" s="220" t="s">
        <v>64</v>
      </c>
      <c r="D13" s="230" t="s">
        <v>65</v>
      </c>
      <c r="E13" s="223"/>
      <c r="F13" s="149" t="s">
        <v>66</v>
      </c>
      <c r="G13" s="217"/>
      <c r="H13" s="220" t="s">
        <v>67</v>
      </c>
    </row>
    <row r="14" spans="1:8" ht="15.75" customHeight="1">
      <c r="A14" s="198"/>
      <c r="B14" s="232"/>
      <c r="C14" s="220"/>
      <c r="D14" s="235"/>
      <c r="E14" s="224"/>
      <c r="F14" s="225"/>
      <c r="G14" s="217"/>
      <c r="H14" s="221"/>
    </row>
    <row r="15" spans="1:8" ht="12.75">
      <c r="A15" s="198">
        <v>5</v>
      </c>
      <c r="B15" s="231">
        <v>5</v>
      </c>
      <c r="C15" s="220" t="s">
        <v>68</v>
      </c>
      <c r="D15" s="226" t="s">
        <v>69</v>
      </c>
      <c r="E15" s="223"/>
      <c r="F15" s="149" t="s">
        <v>70</v>
      </c>
      <c r="G15" s="226"/>
      <c r="H15" s="222" t="s">
        <v>71</v>
      </c>
    </row>
    <row r="16" spans="1:8" ht="15" customHeight="1">
      <c r="A16" s="198"/>
      <c r="B16" s="231"/>
      <c r="C16" s="220"/>
      <c r="D16" s="226"/>
      <c r="E16" s="224"/>
      <c r="F16" s="225"/>
      <c r="G16" s="226"/>
      <c r="H16" s="222"/>
    </row>
    <row r="17" spans="1:8" ht="12.75">
      <c r="A17" s="198">
        <v>6</v>
      </c>
      <c r="B17" s="231">
        <v>6</v>
      </c>
      <c r="C17" s="220" t="s">
        <v>72</v>
      </c>
      <c r="D17" s="230" t="s">
        <v>53</v>
      </c>
      <c r="E17" s="223"/>
      <c r="F17" s="149" t="s">
        <v>54</v>
      </c>
      <c r="G17" s="217"/>
      <c r="H17" s="220" t="s">
        <v>55</v>
      </c>
    </row>
    <row r="18" spans="1:8" ht="15" customHeight="1">
      <c r="A18" s="198"/>
      <c r="B18" s="231"/>
      <c r="C18" s="220"/>
      <c r="D18" s="221"/>
      <c r="E18" s="224"/>
      <c r="F18" s="225"/>
      <c r="G18" s="217"/>
      <c r="H18" s="221"/>
    </row>
    <row r="19" spans="1:8" ht="12.75">
      <c r="A19" s="198">
        <v>7</v>
      </c>
      <c r="B19" s="232">
        <v>7</v>
      </c>
      <c r="C19" s="220" t="s">
        <v>73</v>
      </c>
      <c r="D19" s="226" t="s">
        <v>74</v>
      </c>
      <c r="E19" s="223"/>
      <c r="F19" s="149" t="s">
        <v>75</v>
      </c>
      <c r="G19" s="217"/>
      <c r="H19" s="222" t="s">
        <v>76</v>
      </c>
    </row>
    <row r="20" spans="1:8" ht="15" customHeight="1">
      <c r="A20" s="198"/>
      <c r="B20" s="232"/>
      <c r="C20" s="220"/>
      <c r="D20" s="226"/>
      <c r="E20" s="224"/>
      <c r="F20" s="225"/>
      <c r="G20" s="217"/>
      <c r="H20" s="222"/>
    </row>
    <row r="21" spans="1:8" ht="12.75">
      <c r="A21" s="198">
        <v>8</v>
      </c>
      <c r="B21" s="231">
        <v>8</v>
      </c>
      <c r="C21" s="222" t="s">
        <v>77</v>
      </c>
      <c r="D21" s="226" t="s">
        <v>78</v>
      </c>
      <c r="E21" s="223"/>
      <c r="F21" s="149" t="s">
        <v>62</v>
      </c>
      <c r="G21" s="226"/>
      <c r="H21" s="222" t="s">
        <v>79</v>
      </c>
    </row>
    <row r="22" spans="1:8" ht="15" customHeight="1">
      <c r="A22" s="198"/>
      <c r="B22" s="231"/>
      <c r="C22" s="222"/>
      <c r="D22" s="226"/>
      <c r="E22" s="224"/>
      <c r="F22" s="225"/>
      <c r="G22" s="226"/>
      <c r="H22" s="222"/>
    </row>
    <row r="23" spans="1:8" ht="12.75">
      <c r="A23" s="198">
        <v>9</v>
      </c>
      <c r="B23" s="232">
        <v>9</v>
      </c>
      <c r="C23" s="222" t="s">
        <v>80</v>
      </c>
      <c r="D23" s="226" t="s">
        <v>81</v>
      </c>
      <c r="E23" s="223"/>
      <c r="F23" s="149" t="s">
        <v>58</v>
      </c>
      <c r="G23" s="226"/>
      <c r="H23" s="222" t="s">
        <v>59</v>
      </c>
    </row>
    <row r="24" spans="1:8" ht="15" customHeight="1">
      <c r="A24" s="198"/>
      <c r="B24" s="232"/>
      <c r="C24" s="222"/>
      <c r="D24" s="226"/>
      <c r="E24" s="224"/>
      <c r="F24" s="225"/>
      <c r="G24" s="226"/>
      <c r="H24" s="222"/>
    </row>
    <row r="25" spans="1:8" ht="12.75">
      <c r="A25" s="198">
        <v>10</v>
      </c>
      <c r="B25" s="232">
        <v>10</v>
      </c>
      <c r="C25" s="222" t="s">
        <v>82</v>
      </c>
      <c r="D25" s="226" t="s">
        <v>83</v>
      </c>
      <c r="E25" s="223"/>
      <c r="F25" s="149" t="s">
        <v>66</v>
      </c>
      <c r="G25" s="226"/>
      <c r="H25" s="220" t="s">
        <v>67</v>
      </c>
    </row>
    <row r="26" spans="1:8" ht="15" customHeight="1">
      <c r="A26" s="198"/>
      <c r="B26" s="232"/>
      <c r="C26" s="222"/>
      <c r="D26" s="226"/>
      <c r="E26" s="224"/>
      <c r="F26" s="225"/>
      <c r="G26" s="226"/>
      <c r="H26" s="221"/>
    </row>
    <row r="27" spans="1:8" ht="12.75">
      <c r="A27" s="198">
        <v>11</v>
      </c>
      <c r="B27" s="231">
        <v>11</v>
      </c>
      <c r="C27" s="220" t="s">
        <v>84</v>
      </c>
      <c r="D27" s="230" t="s">
        <v>85</v>
      </c>
      <c r="E27" s="223"/>
      <c r="F27" s="149" t="s">
        <v>86</v>
      </c>
      <c r="G27" s="217"/>
      <c r="H27" s="220" t="s">
        <v>87</v>
      </c>
    </row>
    <row r="28" spans="1:8" ht="15" customHeight="1">
      <c r="A28" s="198"/>
      <c r="B28" s="231"/>
      <c r="C28" s="220"/>
      <c r="D28" s="221"/>
      <c r="E28" s="224"/>
      <c r="F28" s="225"/>
      <c r="G28" s="217"/>
      <c r="H28" s="221"/>
    </row>
    <row r="29" spans="1:8" ht="12.75">
      <c r="A29" s="198">
        <v>12</v>
      </c>
      <c r="B29" s="232">
        <v>12</v>
      </c>
      <c r="C29" s="220" t="s">
        <v>88</v>
      </c>
      <c r="D29" s="230" t="s">
        <v>89</v>
      </c>
      <c r="E29" s="223"/>
      <c r="F29" s="149" t="s">
        <v>86</v>
      </c>
      <c r="G29" s="217"/>
      <c r="H29" s="220" t="s">
        <v>87</v>
      </c>
    </row>
    <row r="30" spans="1:8" ht="15" customHeight="1">
      <c r="A30" s="198"/>
      <c r="B30" s="232"/>
      <c r="C30" s="220"/>
      <c r="D30" s="221"/>
      <c r="E30" s="224"/>
      <c r="F30" s="225"/>
      <c r="G30" s="217"/>
      <c r="H30" s="221"/>
    </row>
    <row r="31" spans="1:8" ht="15.75" customHeight="1">
      <c r="A31" s="198">
        <v>13</v>
      </c>
      <c r="B31" s="231">
        <v>13</v>
      </c>
      <c r="C31" s="220" t="s">
        <v>90</v>
      </c>
      <c r="D31" s="230" t="s">
        <v>91</v>
      </c>
      <c r="E31" s="223"/>
      <c r="F31" s="149" t="s">
        <v>92</v>
      </c>
      <c r="G31" s="217"/>
      <c r="H31" s="220" t="s">
        <v>93</v>
      </c>
    </row>
    <row r="32" spans="1:8" ht="15" customHeight="1">
      <c r="A32" s="198"/>
      <c r="B32" s="231"/>
      <c r="C32" s="220"/>
      <c r="D32" s="221"/>
      <c r="E32" s="229"/>
      <c r="F32" s="225"/>
      <c r="G32" s="217"/>
      <c r="H32" s="221"/>
    </row>
    <row r="33" ht="15.75" customHeight="1"/>
    <row r="35" spans="1:6" ht="12.75">
      <c r="A35" s="50">
        <f>HYPERLINK('[1]реквизиты'!$A$20)</f>
      </c>
      <c r="B35" s="51"/>
      <c r="C35" s="51"/>
      <c r="D35" s="51"/>
      <c r="E35" s="52">
        <f>HYPERLINK('[1]реквизиты'!$G$20)</f>
      </c>
      <c r="F35" s="53">
        <f>HYPERLINK('[1]реквизиты'!$G$21)</f>
      </c>
    </row>
    <row r="36" spans="1:5" ht="12.75">
      <c r="A36" s="51"/>
      <c r="B36" s="51"/>
      <c r="C36" s="51"/>
      <c r="D36" s="51"/>
      <c r="E36" s="4"/>
    </row>
    <row r="37" spans="1:6" ht="12.75">
      <c r="A37" s="54">
        <f>HYPERLINK('[1]реквизиты'!$A$22)</f>
      </c>
      <c r="B37" s="51"/>
      <c r="C37" s="51"/>
      <c r="D37" s="51"/>
      <c r="E37" s="52">
        <f>HYPERLINK('[1]реквизиты'!$G$22)</f>
      </c>
      <c r="F37" s="55">
        <f>HYPERLINK('[1]реквизиты'!$G$23)</f>
      </c>
    </row>
    <row r="38" spans="1:5" ht="12.75">
      <c r="A38" s="2"/>
      <c r="B38" s="2"/>
      <c r="C38" s="51"/>
      <c r="D38" s="51"/>
      <c r="E38" s="4"/>
    </row>
  </sheetData>
  <mergeCells count="115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E11:E12"/>
    <mergeCell ref="F11:F12"/>
    <mergeCell ref="A11:A12"/>
    <mergeCell ref="B11:B12"/>
    <mergeCell ref="C11:C12"/>
    <mergeCell ref="D11:D12"/>
    <mergeCell ref="G21:G22"/>
    <mergeCell ref="G23:G24"/>
    <mergeCell ref="G25:G26"/>
    <mergeCell ref="G11:G12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A9:A10"/>
    <mergeCell ref="B9:B10"/>
    <mergeCell ref="C9:C10"/>
    <mergeCell ref="D9:D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3:G3"/>
    <mergeCell ref="E5:F6"/>
    <mergeCell ref="H5:H6"/>
    <mergeCell ref="G5:G6"/>
    <mergeCell ref="A1:H1"/>
    <mergeCell ref="H27:H28"/>
    <mergeCell ref="H29:H30"/>
    <mergeCell ref="H23:H24"/>
    <mergeCell ref="H25:H26"/>
    <mergeCell ref="H11:H12"/>
    <mergeCell ref="H13:H14"/>
    <mergeCell ref="H15:H16"/>
    <mergeCell ref="H17:H18"/>
    <mergeCell ref="H7:H8"/>
    <mergeCell ref="H31:H32"/>
    <mergeCell ref="H19:H20"/>
    <mergeCell ref="H21:H22"/>
    <mergeCell ref="A2:H2"/>
    <mergeCell ref="H9:H10"/>
    <mergeCell ref="G7:G8"/>
    <mergeCell ref="E9:E10"/>
    <mergeCell ref="F9:F10"/>
    <mergeCell ref="G9:G10"/>
    <mergeCell ref="D4:E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40">
      <selection activeCell="K63" sqref="K6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80" t="s">
        <v>41</v>
      </c>
      <c r="C1" s="280"/>
      <c r="D1" s="280"/>
      <c r="E1" s="280"/>
      <c r="F1" s="280"/>
      <c r="G1" s="280"/>
      <c r="H1" s="280"/>
      <c r="I1" s="280"/>
      <c r="K1" s="280" t="s">
        <v>41</v>
      </c>
      <c r="L1" s="280"/>
      <c r="M1" s="280"/>
      <c r="N1" s="280"/>
      <c r="O1" s="280"/>
      <c r="P1" s="280"/>
      <c r="Q1" s="280"/>
      <c r="R1" s="280"/>
    </row>
    <row r="2" spans="2:18" ht="15.75" customHeight="1">
      <c r="B2" s="281" t="str">
        <f>'[2]пр.взв.'!D4</f>
        <v>в.к.     кг</v>
      </c>
      <c r="C2" s="282"/>
      <c r="D2" s="282"/>
      <c r="E2" s="282"/>
      <c r="F2" s="282"/>
      <c r="G2" s="282"/>
      <c r="H2" s="282"/>
      <c r="I2" s="282"/>
      <c r="K2" s="281" t="str">
        <f>'[2]пр.взв.'!D4</f>
        <v>в.к.     кг</v>
      </c>
      <c r="L2" s="282"/>
      <c r="M2" s="282"/>
      <c r="N2" s="282"/>
      <c r="O2" s="282"/>
      <c r="P2" s="282"/>
      <c r="Q2" s="282"/>
      <c r="R2" s="282"/>
    </row>
    <row r="4" spans="2:18" ht="16.5" thickBot="1">
      <c r="B4" s="103" t="s">
        <v>36</v>
      </c>
      <c r="C4" s="105" t="s">
        <v>42</v>
      </c>
      <c r="D4" s="104" t="s">
        <v>39</v>
      </c>
      <c r="E4" s="105"/>
      <c r="F4" s="103"/>
      <c r="G4" s="105"/>
      <c r="H4" s="105"/>
      <c r="I4" s="105"/>
      <c r="J4" s="105"/>
      <c r="K4" s="103" t="s">
        <v>1</v>
      </c>
      <c r="L4" s="105" t="s">
        <v>42</v>
      </c>
      <c r="M4" s="104" t="s">
        <v>39</v>
      </c>
      <c r="N4" s="105"/>
      <c r="O4" s="103"/>
      <c r="P4" s="105"/>
      <c r="Q4" s="105"/>
      <c r="R4" s="105"/>
    </row>
    <row r="5" spans="1:18" ht="12.75" customHeight="1">
      <c r="A5" s="274" t="s">
        <v>43</v>
      </c>
      <c r="B5" s="278" t="s">
        <v>4</v>
      </c>
      <c r="C5" s="270" t="s">
        <v>5</v>
      </c>
      <c r="D5" s="270" t="s">
        <v>14</v>
      </c>
      <c r="E5" s="270" t="s">
        <v>15</v>
      </c>
      <c r="F5" s="270" t="s">
        <v>16</v>
      </c>
      <c r="G5" s="272" t="s">
        <v>44</v>
      </c>
      <c r="H5" s="259" t="s">
        <v>45</v>
      </c>
      <c r="I5" s="261" t="s">
        <v>18</v>
      </c>
      <c r="J5" s="274" t="s">
        <v>43</v>
      </c>
      <c r="K5" s="278" t="s">
        <v>4</v>
      </c>
      <c r="L5" s="270" t="s">
        <v>5</v>
      </c>
      <c r="M5" s="270" t="s">
        <v>14</v>
      </c>
      <c r="N5" s="270" t="s">
        <v>15</v>
      </c>
      <c r="O5" s="270" t="s">
        <v>16</v>
      </c>
      <c r="P5" s="272" t="s">
        <v>44</v>
      </c>
      <c r="Q5" s="259" t="s">
        <v>45</v>
      </c>
      <c r="R5" s="261" t="s">
        <v>18</v>
      </c>
    </row>
    <row r="6" spans="1:18" ht="13.5" customHeight="1" thickBot="1">
      <c r="A6" s="275"/>
      <c r="B6" s="283" t="s">
        <v>37</v>
      </c>
      <c r="C6" s="271"/>
      <c r="D6" s="271"/>
      <c r="E6" s="271"/>
      <c r="F6" s="271"/>
      <c r="G6" s="273"/>
      <c r="H6" s="260"/>
      <c r="I6" s="262" t="s">
        <v>38</v>
      </c>
      <c r="J6" s="275"/>
      <c r="K6" s="283" t="s">
        <v>37</v>
      </c>
      <c r="L6" s="271"/>
      <c r="M6" s="271"/>
      <c r="N6" s="271"/>
      <c r="O6" s="271"/>
      <c r="P6" s="273"/>
      <c r="Q6" s="260"/>
      <c r="R6" s="262" t="s">
        <v>38</v>
      </c>
    </row>
    <row r="7" spans="1:18" ht="12.75" customHeight="1">
      <c r="A7" s="284">
        <v>1</v>
      </c>
      <c r="B7" s="287">
        <v>1</v>
      </c>
      <c r="C7" s="265" t="str">
        <f>VLOOKUP(B7,'пр.взв.'!B7:E64,2,FALSE)</f>
        <v>СИЛАГАДЗЕ Роман Лериевич</v>
      </c>
      <c r="D7" s="245" t="str">
        <f>VLOOKUP(B7,'пр.взв.'!B7:F100,3,FALSE)</f>
        <v>01.01.91,кмс</v>
      </c>
      <c r="E7" s="245">
        <f>VLOOKUP(B7,'пр.взв.'!B7:G100,4,FALSE)</f>
        <v>0</v>
      </c>
      <c r="F7" s="247"/>
      <c r="G7" s="248"/>
      <c r="H7" s="240"/>
      <c r="I7" s="219"/>
      <c r="J7" s="284">
        <v>5</v>
      </c>
      <c r="K7" s="287">
        <v>2</v>
      </c>
      <c r="L7" s="255" t="str">
        <f>VLOOKUP(K7,'пр.взв.'!B7:E64,2,FALSE)</f>
        <v>ЗАРМАНБЕТОВ Багаутдин Дурманбетович</v>
      </c>
      <c r="M7" s="245" t="str">
        <f>VLOOKUP(K7,'пр.взв.'!B7:F100,3,FALSE)</f>
        <v>27.04.94,кмс</v>
      </c>
      <c r="N7" s="245">
        <f>VLOOKUP(K7,'пр.взв.'!B7:G100,4,FALSE)</f>
        <v>0</v>
      </c>
      <c r="O7" s="247"/>
      <c r="P7" s="248"/>
      <c r="Q7" s="240"/>
      <c r="R7" s="219"/>
    </row>
    <row r="8" spans="1:18" ht="12.75" customHeight="1">
      <c r="A8" s="285"/>
      <c r="B8" s="287"/>
      <c r="C8" s="266"/>
      <c r="D8" s="246"/>
      <c r="E8" s="246"/>
      <c r="F8" s="246"/>
      <c r="G8" s="246"/>
      <c r="H8" s="217"/>
      <c r="I8" s="198"/>
      <c r="J8" s="285"/>
      <c r="K8" s="287"/>
      <c r="L8" s="256"/>
      <c r="M8" s="246"/>
      <c r="N8" s="246"/>
      <c r="O8" s="246"/>
      <c r="P8" s="246"/>
      <c r="Q8" s="217"/>
      <c r="R8" s="198"/>
    </row>
    <row r="9" spans="1:18" ht="12.75" customHeight="1">
      <c r="A9" s="285"/>
      <c r="B9" s="287">
        <v>9</v>
      </c>
      <c r="C9" s="243" t="str">
        <f>VLOOKUP(B9,'пр.взв.'!B7:E64,2,FALSE)</f>
        <v>КАМБУЛАТОВ Марат Мухтарович</v>
      </c>
      <c r="D9" s="236" t="str">
        <f>VLOOKUP(B9,'пр.взв.'!B7:F102,3,FALSE)</f>
        <v>15.11.93,кмс</v>
      </c>
      <c r="E9" s="236">
        <f>VLOOKUP(B9,'пр.взв.'!B7:G102,4,FALSE)</f>
        <v>0</v>
      </c>
      <c r="F9" s="238"/>
      <c r="G9" s="238"/>
      <c r="H9" s="199"/>
      <c r="I9" s="199"/>
      <c r="J9" s="285"/>
      <c r="K9" s="287">
        <v>10</v>
      </c>
      <c r="L9" s="257" t="str">
        <f>VLOOKUP(K9,'пр.взв.'!B7:E64,2,FALSE)</f>
        <v>АЛЕКСАНДРОВ Владислав Вадимович</v>
      </c>
      <c r="M9" s="236" t="str">
        <f>VLOOKUP(K9,'пр.взв.'!B7:F102,3,FALSE)</f>
        <v>23.08.92,кмс</v>
      </c>
      <c r="N9" s="236">
        <f>VLOOKUP(K9,'пр.взв.'!B7:G102,4,FALSE)</f>
        <v>0</v>
      </c>
      <c r="O9" s="238"/>
      <c r="P9" s="238"/>
      <c r="Q9" s="199"/>
      <c r="R9" s="199"/>
    </row>
    <row r="10" spans="1:18" ht="13.5" customHeight="1" thickBot="1">
      <c r="A10" s="286"/>
      <c r="B10" s="288"/>
      <c r="C10" s="244"/>
      <c r="D10" s="237"/>
      <c r="E10" s="237"/>
      <c r="F10" s="239"/>
      <c r="G10" s="239"/>
      <c r="H10" s="168"/>
      <c r="I10" s="168"/>
      <c r="J10" s="286"/>
      <c r="K10" s="288"/>
      <c r="L10" s="258"/>
      <c r="M10" s="237"/>
      <c r="N10" s="237"/>
      <c r="O10" s="239"/>
      <c r="P10" s="239"/>
      <c r="Q10" s="168"/>
      <c r="R10" s="168"/>
    </row>
    <row r="11" spans="1:18" ht="12.75" customHeight="1">
      <c r="A11" s="284">
        <v>2</v>
      </c>
      <c r="B11" s="289">
        <v>5</v>
      </c>
      <c r="C11" s="290" t="str">
        <f>VLOOKUP(B11,'пр.взв.'!B7:E64,2,FALSE)</f>
        <v>ОСИПОВ Анатолий Павлович</v>
      </c>
      <c r="D11" s="291" t="str">
        <f>VLOOKUP(B11,'пр.взв.'!B7:F104,3,FALSE)</f>
        <v>13.06.96,кмс</v>
      </c>
      <c r="E11" s="291">
        <f>VLOOKUP(B11,'пр.взв.'!B7:G104,4,FALSE)</f>
        <v>0</v>
      </c>
      <c r="F11" s="267"/>
      <c r="G11" s="268"/>
      <c r="H11" s="269"/>
      <c r="I11" s="291"/>
      <c r="J11" s="284">
        <v>6</v>
      </c>
      <c r="K11" s="292">
        <v>6</v>
      </c>
      <c r="L11" s="293" t="str">
        <f>VLOOKUP(K11,'пр.взв.'!B7:E64,2,FALSE)</f>
        <v>КУРЗАНОВ Илья Андреевич</v>
      </c>
      <c r="M11" s="291" t="str">
        <f>VLOOKUP(K11,'пр.взв.'!B7:F104,3,FALSE)</f>
        <v>01.01.91,кмс</v>
      </c>
      <c r="N11" s="291">
        <f>VLOOKUP(K11,'пр.взв.'!B7:G104,4,FALSE)</f>
        <v>0</v>
      </c>
      <c r="O11" s="267"/>
      <c r="P11" s="268"/>
      <c r="Q11" s="269"/>
      <c r="R11" s="291"/>
    </row>
    <row r="12" spans="1:18" ht="12.75" customHeight="1">
      <c r="A12" s="285"/>
      <c r="B12" s="287"/>
      <c r="C12" s="266"/>
      <c r="D12" s="246"/>
      <c r="E12" s="246"/>
      <c r="F12" s="246"/>
      <c r="G12" s="246"/>
      <c r="H12" s="217"/>
      <c r="I12" s="198"/>
      <c r="J12" s="285"/>
      <c r="K12" s="287"/>
      <c r="L12" s="256"/>
      <c r="M12" s="246"/>
      <c r="N12" s="246"/>
      <c r="O12" s="246"/>
      <c r="P12" s="246"/>
      <c r="Q12" s="217"/>
      <c r="R12" s="198"/>
    </row>
    <row r="13" spans="1:18" ht="12.75" customHeight="1">
      <c r="A13" s="285"/>
      <c r="B13" s="287">
        <v>13</v>
      </c>
      <c r="C13" s="243" t="str">
        <f>VLOOKUP(B13,'пр.взв.'!B7:E64,2,FALSE)</f>
        <v>ЯХЬЯЕВ Шерзод Тохирович</v>
      </c>
      <c r="D13" s="236" t="str">
        <f>VLOOKUP(B13,'пр.взв.'!B7:F106,3,FALSE)</f>
        <v>23.01.88,кмс</v>
      </c>
      <c r="E13" s="236">
        <f>VLOOKUP(B13,'пр.взв.'!B7:G106,4,FALSE)</f>
        <v>0</v>
      </c>
      <c r="F13" s="238"/>
      <c r="G13" s="238"/>
      <c r="H13" s="199"/>
      <c r="I13" s="199"/>
      <c r="J13" s="285"/>
      <c r="K13" s="287">
        <v>14</v>
      </c>
      <c r="L13" s="257" t="e">
        <f>VLOOKUP(K13,'пр.взв.'!B7:E64,2,FALSE)</f>
        <v>#N/A</v>
      </c>
      <c r="M13" s="236" t="e">
        <f>VLOOKUP(K13,'пр.взв.'!B7:F106,3,FALSE)</f>
        <v>#N/A</v>
      </c>
      <c r="N13" s="236" t="e">
        <f>VLOOKUP(K13,'пр.взв.'!B7:G106,4,FALSE)</f>
        <v>#N/A</v>
      </c>
      <c r="O13" s="238"/>
      <c r="P13" s="238"/>
      <c r="Q13" s="199"/>
      <c r="R13" s="199"/>
    </row>
    <row r="14" spans="1:18" ht="13.5" customHeight="1" thickBot="1">
      <c r="A14" s="286"/>
      <c r="B14" s="288"/>
      <c r="C14" s="244"/>
      <c r="D14" s="237"/>
      <c r="E14" s="237"/>
      <c r="F14" s="239"/>
      <c r="G14" s="239"/>
      <c r="H14" s="168"/>
      <c r="I14" s="168"/>
      <c r="J14" s="286"/>
      <c r="K14" s="294"/>
      <c r="L14" s="258"/>
      <c r="M14" s="237"/>
      <c r="N14" s="237"/>
      <c r="O14" s="239"/>
      <c r="P14" s="239"/>
      <c r="Q14" s="168"/>
      <c r="R14" s="168"/>
    </row>
    <row r="15" spans="1:18" ht="12.75" customHeight="1">
      <c r="A15" s="284">
        <v>3</v>
      </c>
      <c r="B15" s="289">
        <v>3</v>
      </c>
      <c r="C15" s="265" t="str">
        <f>VLOOKUP(B15,'пр.взв.'!B7:E64,2,FALSE)</f>
        <v>ЖЕЛТОВ Андрей Андреевич</v>
      </c>
      <c r="D15" s="245" t="str">
        <f>VLOOKUP(B15,'пр.взв.'!B7:F108,3,FALSE)</f>
        <v>28.02.96,кмс</v>
      </c>
      <c r="E15" s="245">
        <f>VLOOKUP(B15,'пр.взв.'!B7:G108,4,FALSE)</f>
        <v>0</v>
      </c>
      <c r="F15" s="247"/>
      <c r="G15" s="248"/>
      <c r="H15" s="240"/>
      <c r="I15" s="219"/>
      <c r="J15" s="284">
        <v>7</v>
      </c>
      <c r="K15" s="289">
        <v>4</v>
      </c>
      <c r="L15" s="255" t="str">
        <f>VLOOKUP(K15,'пр.взв.'!B7:E64,2,FALSE)</f>
        <v>КАЗАКОВ Андрей Николаевич</v>
      </c>
      <c r="M15" s="245" t="str">
        <f>VLOOKUP(K15,'пр.взв.'!B7:F108,3,FALSE)</f>
        <v>01.11.95,кмс</v>
      </c>
      <c r="N15" s="245">
        <f>VLOOKUP(K15,'пр.взв.'!B7:G108,4,FALSE)</f>
        <v>0</v>
      </c>
      <c r="O15" s="247"/>
      <c r="P15" s="248"/>
      <c r="Q15" s="240"/>
      <c r="R15" s="219"/>
    </row>
    <row r="16" spans="1:18" ht="12.75" customHeight="1">
      <c r="A16" s="285"/>
      <c r="B16" s="287"/>
      <c r="C16" s="266"/>
      <c r="D16" s="246"/>
      <c r="E16" s="246"/>
      <c r="F16" s="246"/>
      <c r="G16" s="246"/>
      <c r="H16" s="217"/>
      <c r="I16" s="198"/>
      <c r="J16" s="285"/>
      <c r="K16" s="287"/>
      <c r="L16" s="256"/>
      <c r="M16" s="246"/>
      <c r="N16" s="246"/>
      <c r="O16" s="246"/>
      <c r="P16" s="246"/>
      <c r="Q16" s="217"/>
      <c r="R16" s="198"/>
    </row>
    <row r="17" spans="1:18" ht="12.75" customHeight="1">
      <c r="A17" s="285"/>
      <c r="B17" s="287">
        <v>11</v>
      </c>
      <c r="C17" s="243" t="str">
        <f>VLOOKUP(B17,'пр.взв.'!B7:E64,2,FALSE)</f>
        <v>УМАРОВ Алихон Мухитхонович</v>
      </c>
      <c r="D17" s="236" t="str">
        <f>VLOOKUP(B17,'пр.взв.'!B7:F110,3,FALSE)</f>
        <v>25.10.91,кмс</v>
      </c>
      <c r="E17" s="236">
        <f>VLOOKUP(B17,'пр.взв.'!B7:G110,4,FALSE)</f>
        <v>0</v>
      </c>
      <c r="F17" s="238"/>
      <c r="G17" s="238"/>
      <c r="H17" s="199"/>
      <c r="I17" s="199"/>
      <c r="J17" s="285"/>
      <c r="K17" s="287">
        <v>12</v>
      </c>
      <c r="L17" s="257" t="str">
        <f>VLOOKUP(K17,'пр.взв.'!B7:E64,2,FALSE)</f>
        <v>ОГЛЫ Рустам Андреевич</v>
      </c>
      <c r="M17" s="236" t="str">
        <f>VLOOKUP(K17,'пр.взв.'!B7:F110,3,FALSE)</f>
        <v>21.12.95,кмс</v>
      </c>
      <c r="N17" s="236">
        <f>VLOOKUP(K17,'пр.взв.'!B7:G110,4,FALSE)</f>
        <v>0</v>
      </c>
      <c r="O17" s="238"/>
      <c r="P17" s="238"/>
      <c r="Q17" s="199"/>
      <c r="R17" s="199"/>
    </row>
    <row r="18" spans="1:18" ht="13.5" customHeight="1" thickBot="1">
      <c r="A18" s="286"/>
      <c r="B18" s="288"/>
      <c r="C18" s="244"/>
      <c r="D18" s="237"/>
      <c r="E18" s="237"/>
      <c r="F18" s="239"/>
      <c r="G18" s="239"/>
      <c r="H18" s="168"/>
      <c r="I18" s="168"/>
      <c r="J18" s="286"/>
      <c r="K18" s="288"/>
      <c r="L18" s="258"/>
      <c r="M18" s="237"/>
      <c r="N18" s="237"/>
      <c r="O18" s="239"/>
      <c r="P18" s="239"/>
      <c r="Q18" s="168"/>
      <c r="R18" s="168"/>
    </row>
    <row r="19" spans="1:18" ht="12.75" customHeight="1">
      <c r="A19" s="284">
        <v>4</v>
      </c>
      <c r="B19" s="289">
        <v>7</v>
      </c>
      <c r="C19" s="290" t="str">
        <f>VLOOKUP(B19,'пр.взв.'!B7:E64,2,FALSE)</f>
        <v>НЕВЗОРОВ Алексей Александрович</v>
      </c>
      <c r="D19" s="245" t="str">
        <f>VLOOKUP(B19,'пр.взв.'!B7:F112,3,FALSE)</f>
        <v>29.08.88,мс</v>
      </c>
      <c r="E19" s="245">
        <f>VLOOKUP(B19,'пр.взв.'!B7:G112,4,FALSE)</f>
        <v>0</v>
      </c>
      <c r="F19" s="246"/>
      <c r="G19" s="296"/>
      <c r="H19" s="217"/>
      <c r="I19" s="236"/>
      <c r="J19" s="284">
        <v>8</v>
      </c>
      <c r="K19" s="292">
        <v>8</v>
      </c>
      <c r="L19" s="293" t="str">
        <f>VLOOKUP(K19,'пр.взв.'!B7:E64,2,FALSE)</f>
        <v>ЦЫГАНКОВ Дмитрий Александрович</v>
      </c>
      <c r="M19" s="245" t="str">
        <f>VLOOKUP(K19,'пр.взв.'!B7:F112,3,FALSE)</f>
        <v>03.05.95,кмс</v>
      </c>
      <c r="N19" s="245">
        <f>VLOOKUP(K19,'пр.взв.'!B7:G112,4,FALSE)</f>
        <v>0</v>
      </c>
      <c r="O19" s="246"/>
      <c r="P19" s="296"/>
      <c r="Q19" s="217"/>
      <c r="R19" s="236"/>
    </row>
    <row r="20" spans="1:18" ht="12.75" customHeight="1">
      <c r="A20" s="285"/>
      <c r="B20" s="287"/>
      <c r="C20" s="266"/>
      <c r="D20" s="246"/>
      <c r="E20" s="246"/>
      <c r="F20" s="246"/>
      <c r="G20" s="246"/>
      <c r="H20" s="217"/>
      <c r="I20" s="198"/>
      <c r="J20" s="285"/>
      <c r="K20" s="287"/>
      <c r="L20" s="256"/>
      <c r="M20" s="246"/>
      <c r="N20" s="246"/>
      <c r="O20" s="246"/>
      <c r="P20" s="246"/>
      <c r="Q20" s="217"/>
      <c r="R20" s="198"/>
    </row>
    <row r="21" spans="1:18" ht="12.75" customHeight="1">
      <c r="A21" s="285"/>
      <c r="B21" s="287">
        <v>15</v>
      </c>
      <c r="C21" s="243" t="e">
        <f>VLOOKUP(B21,'пр.взв.'!B7:E64,2,FALSE)</f>
        <v>#N/A</v>
      </c>
      <c r="D21" s="236" t="e">
        <f>VLOOKUP(B21,'пр.взв.'!B7:F114,3,FALSE)</f>
        <v>#N/A</v>
      </c>
      <c r="E21" s="236" t="e">
        <f>VLOOKUP(B21,'пр.взв.'!B7:G114,4,FALSE)</f>
        <v>#N/A</v>
      </c>
      <c r="F21" s="238"/>
      <c r="G21" s="238"/>
      <c r="H21" s="199"/>
      <c r="I21" s="199"/>
      <c r="J21" s="285"/>
      <c r="K21" s="287">
        <v>16</v>
      </c>
      <c r="L21" s="257" t="e">
        <f>VLOOKUP(K21,'пр.взв.'!B7:E64,2,FALSE)</f>
        <v>#N/A</v>
      </c>
      <c r="M21" s="236" t="e">
        <f>VLOOKUP(K21,'пр.взв.'!B7:F114,3,FALSE)</f>
        <v>#N/A</v>
      </c>
      <c r="N21" s="236" t="e">
        <f>VLOOKUP(K21,'пр.взв.'!B7:G114,4,FALSE)</f>
        <v>#N/A</v>
      </c>
      <c r="O21" s="238"/>
      <c r="P21" s="238"/>
      <c r="Q21" s="199"/>
      <c r="R21" s="199"/>
    </row>
    <row r="22" spans="1:18" ht="12.75" customHeight="1">
      <c r="A22" s="295"/>
      <c r="B22" s="287"/>
      <c r="C22" s="266"/>
      <c r="D22" s="246"/>
      <c r="E22" s="246"/>
      <c r="F22" s="247"/>
      <c r="G22" s="247"/>
      <c r="H22" s="219"/>
      <c r="I22" s="219"/>
      <c r="J22" s="295"/>
      <c r="K22" s="287"/>
      <c r="L22" s="256"/>
      <c r="M22" s="246"/>
      <c r="N22" s="246"/>
      <c r="O22" s="247"/>
      <c r="P22" s="247"/>
      <c r="Q22" s="219"/>
      <c r="R22" s="219"/>
    </row>
    <row r="24" spans="2:18" ht="16.5" thickBot="1">
      <c r="B24" s="103" t="s">
        <v>36</v>
      </c>
      <c r="C24" s="105" t="s">
        <v>42</v>
      </c>
      <c r="D24" s="104" t="s">
        <v>40</v>
      </c>
      <c r="E24" s="105"/>
      <c r="F24" s="103" t="str">
        <f>B2</f>
        <v>в.к.     кг</v>
      </c>
      <c r="G24" s="105"/>
      <c r="H24" s="105"/>
      <c r="I24" s="105"/>
      <c r="J24" s="105"/>
      <c r="K24" s="103" t="s">
        <v>1</v>
      </c>
      <c r="L24" s="105" t="s">
        <v>42</v>
      </c>
      <c r="M24" s="104" t="s">
        <v>40</v>
      </c>
      <c r="N24" s="105"/>
      <c r="O24" s="103" t="str">
        <f>K2</f>
        <v>в.к.     кг</v>
      </c>
      <c r="P24" s="105"/>
      <c r="Q24" s="105"/>
      <c r="R24" s="105"/>
    </row>
    <row r="25" spans="1:18" ht="12.75" customHeight="1">
      <c r="A25" s="274" t="s">
        <v>43</v>
      </c>
      <c r="B25" s="278" t="s">
        <v>4</v>
      </c>
      <c r="C25" s="270" t="s">
        <v>5</v>
      </c>
      <c r="D25" s="270" t="s">
        <v>14</v>
      </c>
      <c r="E25" s="270" t="s">
        <v>15</v>
      </c>
      <c r="F25" s="270" t="s">
        <v>16</v>
      </c>
      <c r="G25" s="272" t="s">
        <v>44</v>
      </c>
      <c r="H25" s="259" t="s">
        <v>45</v>
      </c>
      <c r="I25" s="261" t="s">
        <v>18</v>
      </c>
      <c r="J25" s="274" t="s">
        <v>43</v>
      </c>
      <c r="K25" s="278" t="s">
        <v>4</v>
      </c>
      <c r="L25" s="270" t="s">
        <v>5</v>
      </c>
      <c r="M25" s="270" t="s">
        <v>14</v>
      </c>
      <c r="N25" s="270" t="s">
        <v>15</v>
      </c>
      <c r="O25" s="270" t="s">
        <v>16</v>
      </c>
      <c r="P25" s="272" t="s">
        <v>44</v>
      </c>
      <c r="Q25" s="259" t="s">
        <v>45</v>
      </c>
      <c r="R25" s="261" t="s">
        <v>18</v>
      </c>
    </row>
    <row r="26" spans="1:18" ht="13.5" customHeight="1" thickBot="1">
      <c r="A26" s="275"/>
      <c r="B26" s="279" t="s">
        <v>37</v>
      </c>
      <c r="C26" s="271"/>
      <c r="D26" s="271"/>
      <c r="E26" s="271"/>
      <c r="F26" s="271"/>
      <c r="G26" s="273"/>
      <c r="H26" s="260"/>
      <c r="I26" s="262" t="s">
        <v>38</v>
      </c>
      <c r="J26" s="275"/>
      <c r="K26" s="279" t="s">
        <v>37</v>
      </c>
      <c r="L26" s="271"/>
      <c r="M26" s="271"/>
      <c r="N26" s="271"/>
      <c r="O26" s="271"/>
      <c r="P26" s="273"/>
      <c r="Q26" s="260"/>
      <c r="R26" s="262" t="s">
        <v>38</v>
      </c>
    </row>
    <row r="27" spans="1:18" ht="12.75">
      <c r="A27" s="284">
        <v>1</v>
      </c>
      <c r="B27" s="297">
        <f>'пр.хода'!E8</f>
        <v>1</v>
      </c>
      <c r="C27" s="265" t="str">
        <f>VLOOKUP(B27,'пр.взв.'!B1:E76,2,FALSE)</f>
        <v>СИЛАГАДЗЕ Роман Лериевич</v>
      </c>
      <c r="D27" s="245" t="str">
        <f>VLOOKUP(B27,'пр.взв.'!B1:F120,3,FALSE)</f>
        <v>01.01.91,кмс</v>
      </c>
      <c r="E27" s="245">
        <f>VLOOKUP(B27,'пр.взв.'!B1:G120,4,FALSE)</f>
        <v>0</v>
      </c>
      <c r="F27" s="267"/>
      <c r="G27" s="268"/>
      <c r="H27" s="269"/>
      <c r="I27" s="249"/>
      <c r="J27" s="250">
        <v>5</v>
      </c>
      <c r="K27" s="297">
        <f>'пр.хода'!Q8</f>
        <v>2</v>
      </c>
      <c r="L27" s="255" t="str">
        <f>VLOOKUP(K27,'пр.взв.'!B1:E76,2,FALSE)</f>
        <v>ЗАРМАНБЕТОВ Багаутдин Дурманбетович</v>
      </c>
      <c r="M27" s="245" t="str">
        <f>VLOOKUP(K27,'пр.взв.'!B1:F120,3,FALSE)</f>
        <v>27.04.94,кмс</v>
      </c>
      <c r="N27" s="245">
        <f>VLOOKUP(K27,'пр.взв.'!B1:G120,4,FALSE)</f>
        <v>0</v>
      </c>
      <c r="O27" s="267"/>
      <c r="P27" s="268"/>
      <c r="Q27" s="269"/>
      <c r="R27" s="249"/>
    </row>
    <row r="28" spans="1:18" ht="12.75">
      <c r="A28" s="285"/>
      <c r="B28" s="287"/>
      <c r="C28" s="266"/>
      <c r="D28" s="246"/>
      <c r="E28" s="246"/>
      <c r="F28" s="246"/>
      <c r="G28" s="246"/>
      <c r="H28" s="217"/>
      <c r="I28" s="198"/>
      <c r="J28" s="251"/>
      <c r="K28" s="287"/>
      <c r="L28" s="256"/>
      <c r="M28" s="246"/>
      <c r="N28" s="246"/>
      <c r="O28" s="246"/>
      <c r="P28" s="246"/>
      <c r="Q28" s="217"/>
      <c r="R28" s="198"/>
    </row>
    <row r="29" spans="1:18" ht="12.75">
      <c r="A29" s="285"/>
      <c r="B29" s="298">
        <f>'пр.хода'!E12</f>
        <v>5</v>
      </c>
      <c r="C29" s="243" t="str">
        <f>VLOOKUP(B29,'пр.взв.'!B1:E76,2,FALSE)</f>
        <v>ОСИПОВ Анатолий Павлович</v>
      </c>
      <c r="D29" s="236" t="str">
        <f>VLOOKUP(B29,'пр.взв.'!B1:F122,3,FALSE)</f>
        <v>13.06.96,кмс</v>
      </c>
      <c r="E29" s="236">
        <f>VLOOKUP(B29,'пр.взв.'!B1:G122,4,FALSE)</f>
        <v>0</v>
      </c>
      <c r="F29" s="238"/>
      <c r="G29" s="238"/>
      <c r="H29" s="199"/>
      <c r="I29" s="199"/>
      <c r="J29" s="251"/>
      <c r="K29" s="298">
        <f>'пр.хода'!Q12</f>
        <v>6</v>
      </c>
      <c r="L29" s="257" t="str">
        <f>VLOOKUP(K29,'пр.взв.'!B1:E76,2,FALSE)</f>
        <v>КУРЗАНОВ Илья Андреевич</v>
      </c>
      <c r="M29" s="236" t="str">
        <f>VLOOKUP(K29,'пр.взв.'!B1:F122,3,FALSE)</f>
        <v>01.01.91,кмс</v>
      </c>
      <c r="N29" s="236">
        <f>VLOOKUP(K29,'пр.взв.'!B1:G122,4,FALSE)</f>
        <v>0</v>
      </c>
      <c r="O29" s="238"/>
      <c r="P29" s="238"/>
      <c r="Q29" s="199"/>
      <c r="R29" s="199"/>
    </row>
    <row r="30" spans="1:18" ht="13.5" thickBot="1">
      <c r="A30" s="286"/>
      <c r="B30" s="288"/>
      <c r="C30" s="244"/>
      <c r="D30" s="237"/>
      <c r="E30" s="237"/>
      <c r="F30" s="239"/>
      <c r="G30" s="239"/>
      <c r="H30" s="168"/>
      <c r="I30" s="168"/>
      <c r="J30" s="252"/>
      <c r="K30" s="288"/>
      <c r="L30" s="258"/>
      <c r="M30" s="237"/>
      <c r="N30" s="237"/>
      <c r="O30" s="239"/>
      <c r="P30" s="239"/>
      <c r="Q30" s="168"/>
      <c r="R30" s="168"/>
    </row>
    <row r="31" spans="1:18" ht="12.75">
      <c r="A31" s="284">
        <v>2</v>
      </c>
      <c r="B31" s="297">
        <f>'пр.хода'!E16</f>
        <v>3</v>
      </c>
      <c r="C31" s="290" t="str">
        <f>VLOOKUP(B31,'пр.взв.'!B1:E76,2,FALSE)</f>
        <v>ЖЕЛТОВ Андрей Андреевич</v>
      </c>
      <c r="D31" s="245" t="str">
        <f>VLOOKUP(B31,'пр.взв.'!B1:F124,3,FALSE)</f>
        <v>28.02.96,кмс</v>
      </c>
      <c r="E31" s="245">
        <f>VLOOKUP(B31,'пр.взв.'!B1:G124,4,FALSE)</f>
        <v>0</v>
      </c>
      <c r="F31" s="267"/>
      <c r="G31" s="268"/>
      <c r="H31" s="269"/>
      <c r="I31" s="291"/>
      <c r="J31" s="250">
        <v>6</v>
      </c>
      <c r="K31" s="297">
        <f>'пр.хода'!Q16</f>
        <v>12</v>
      </c>
      <c r="L31" s="293" t="str">
        <f>VLOOKUP(K31,'пр.взв.'!B1:E76,2,FALSE)</f>
        <v>ОГЛЫ Рустам Андреевич</v>
      </c>
      <c r="M31" s="245" t="str">
        <f>VLOOKUP(K31,'пр.взв.'!B1:F124,3,FALSE)</f>
        <v>21.12.95,кмс</v>
      </c>
      <c r="N31" s="245">
        <f>VLOOKUP(K31,'пр.взв.'!B1:G124,4,FALSE)</f>
        <v>0</v>
      </c>
      <c r="O31" s="267"/>
      <c r="P31" s="268"/>
      <c r="Q31" s="269"/>
      <c r="R31" s="291"/>
    </row>
    <row r="32" spans="1:18" ht="12.75">
      <c r="A32" s="285"/>
      <c r="B32" s="287"/>
      <c r="C32" s="266"/>
      <c r="D32" s="246"/>
      <c r="E32" s="246"/>
      <c r="F32" s="246"/>
      <c r="G32" s="246"/>
      <c r="H32" s="217"/>
      <c r="I32" s="198"/>
      <c r="J32" s="251"/>
      <c r="K32" s="287"/>
      <c r="L32" s="256"/>
      <c r="M32" s="246"/>
      <c r="N32" s="246"/>
      <c r="O32" s="246"/>
      <c r="P32" s="246"/>
      <c r="Q32" s="217"/>
      <c r="R32" s="198"/>
    </row>
    <row r="33" spans="1:18" ht="12.75">
      <c r="A33" s="285"/>
      <c r="B33" s="298">
        <f>'пр.хода'!E20</f>
        <v>7</v>
      </c>
      <c r="C33" s="243" t="str">
        <f>VLOOKUP(B33,'пр.взв.'!B1:E76,2,FALSE)</f>
        <v>НЕВЗОРОВ Алексей Александрович</v>
      </c>
      <c r="D33" s="236" t="str">
        <f>VLOOKUP(B33,'пр.взв.'!B1:F126,3,FALSE)</f>
        <v>29.08.88,мс</v>
      </c>
      <c r="E33" s="236">
        <f>VLOOKUP(B33,'пр.взв.'!B1:G126,4,FALSE)</f>
        <v>0</v>
      </c>
      <c r="F33" s="238"/>
      <c r="G33" s="238"/>
      <c r="H33" s="199"/>
      <c r="I33" s="199"/>
      <c r="J33" s="251"/>
      <c r="K33" s="298">
        <f>'пр.хода'!Q20</f>
        <v>8</v>
      </c>
      <c r="L33" s="257" t="str">
        <f>VLOOKUP(K33,'пр.взв.'!B1:E76,2,FALSE)</f>
        <v>ЦЫГАНКОВ Дмитрий Александрович</v>
      </c>
      <c r="M33" s="236" t="str">
        <f>VLOOKUP(K33,'пр.взв.'!B1:F126,3,FALSE)</f>
        <v>03.05.95,кмс</v>
      </c>
      <c r="N33" s="236">
        <f>VLOOKUP(K33,'пр.взв.'!B1:G126,4,FALSE)</f>
        <v>0</v>
      </c>
      <c r="O33" s="238"/>
      <c r="P33" s="238"/>
      <c r="Q33" s="199"/>
      <c r="R33" s="199"/>
    </row>
    <row r="34" spans="1:18" ht="12.75">
      <c r="A34" s="295"/>
      <c r="B34" s="287"/>
      <c r="C34" s="266"/>
      <c r="D34" s="246"/>
      <c r="E34" s="246"/>
      <c r="F34" s="247"/>
      <c r="G34" s="247"/>
      <c r="H34" s="219"/>
      <c r="I34" s="219"/>
      <c r="J34" s="263"/>
      <c r="K34" s="287"/>
      <c r="L34" s="256"/>
      <c r="M34" s="246"/>
      <c r="N34" s="246"/>
      <c r="O34" s="247"/>
      <c r="P34" s="247"/>
      <c r="Q34" s="219"/>
      <c r="R34" s="219"/>
    </row>
    <row r="36" spans="2:18" ht="16.5" thickBot="1">
      <c r="B36" s="103" t="s">
        <v>36</v>
      </c>
      <c r="C36" s="107" t="s">
        <v>46</v>
      </c>
      <c r="D36" s="107"/>
      <c r="E36" s="107"/>
      <c r="F36" s="110" t="str">
        <f>'пр.взв.'!D4</f>
        <v>в.к. 68  кг.</v>
      </c>
      <c r="G36" s="107"/>
      <c r="H36" s="107"/>
      <c r="I36" s="107"/>
      <c r="J36" s="106"/>
      <c r="K36" s="103" t="s">
        <v>1</v>
      </c>
      <c r="L36" s="107" t="s">
        <v>46</v>
      </c>
      <c r="M36" s="107"/>
      <c r="N36" s="107"/>
      <c r="O36" s="103" t="str">
        <f>'пр.взв.'!D4</f>
        <v>в.к. 68  кг.</v>
      </c>
      <c r="P36" s="107"/>
      <c r="Q36" s="107"/>
      <c r="R36" s="107"/>
    </row>
    <row r="37" spans="1:18" ht="12.75" customHeight="1">
      <c r="A37" s="274" t="s">
        <v>43</v>
      </c>
      <c r="B37" s="278" t="s">
        <v>4</v>
      </c>
      <c r="C37" s="270" t="s">
        <v>5</v>
      </c>
      <c r="D37" s="270" t="s">
        <v>14</v>
      </c>
      <c r="E37" s="270" t="s">
        <v>15</v>
      </c>
      <c r="F37" s="270" t="s">
        <v>16</v>
      </c>
      <c r="G37" s="272" t="s">
        <v>44</v>
      </c>
      <c r="H37" s="259" t="s">
        <v>45</v>
      </c>
      <c r="I37" s="261" t="s">
        <v>18</v>
      </c>
      <c r="J37" s="274" t="s">
        <v>43</v>
      </c>
      <c r="K37" s="278" t="s">
        <v>4</v>
      </c>
      <c r="L37" s="270" t="s">
        <v>5</v>
      </c>
      <c r="M37" s="270" t="s">
        <v>14</v>
      </c>
      <c r="N37" s="270" t="s">
        <v>15</v>
      </c>
      <c r="O37" s="270" t="s">
        <v>16</v>
      </c>
      <c r="P37" s="272" t="s">
        <v>44</v>
      </c>
      <c r="Q37" s="259" t="s">
        <v>45</v>
      </c>
      <c r="R37" s="261" t="s">
        <v>18</v>
      </c>
    </row>
    <row r="38" spans="1:18" ht="13.5" customHeight="1" thickBot="1">
      <c r="A38" s="275"/>
      <c r="B38" s="279" t="s">
        <v>37</v>
      </c>
      <c r="C38" s="271"/>
      <c r="D38" s="271"/>
      <c r="E38" s="271"/>
      <c r="F38" s="271"/>
      <c r="G38" s="273"/>
      <c r="H38" s="260"/>
      <c r="I38" s="262" t="s">
        <v>38</v>
      </c>
      <c r="J38" s="275"/>
      <c r="K38" s="279" t="s">
        <v>37</v>
      </c>
      <c r="L38" s="271"/>
      <c r="M38" s="271"/>
      <c r="N38" s="271"/>
      <c r="O38" s="271"/>
      <c r="P38" s="273"/>
      <c r="Q38" s="260"/>
      <c r="R38" s="262" t="s">
        <v>38</v>
      </c>
    </row>
    <row r="39" spans="1:18" ht="12.75">
      <c r="A39" s="299">
        <v>1</v>
      </c>
      <c r="B39" s="264">
        <f>'пр.хода'!G10</f>
        <v>1</v>
      </c>
      <c r="C39" s="290" t="str">
        <f>VLOOKUP(B39,'пр.взв.'!B2:E84,2,FALSE)</f>
        <v>СИЛАГАДЗЕ Роман Лериевич</v>
      </c>
      <c r="D39" s="245" t="str">
        <f>VLOOKUP(B39,'пр.взв.'!B2:F132,3,FALSE)</f>
        <v>01.01.91,кмс</v>
      </c>
      <c r="E39" s="245">
        <f>VLOOKUP(B39,'пр.взв.'!B2:G132,4,FALSE)</f>
        <v>0</v>
      </c>
      <c r="F39" s="247"/>
      <c r="G39" s="248"/>
      <c r="H39" s="240"/>
      <c r="I39" s="219"/>
      <c r="J39" s="299">
        <v>2</v>
      </c>
      <c r="K39" s="264">
        <f>'пр.хода'!O10</f>
        <v>2</v>
      </c>
      <c r="L39" s="293" t="str">
        <f>VLOOKUP(K39,'пр.взв.'!B2:E84,2,FALSE)</f>
        <v>ЗАРМАНБЕТОВ Багаутдин Дурманбетович</v>
      </c>
      <c r="M39" s="245" t="str">
        <f>VLOOKUP(K39,'пр.взв.'!B2:F132,3,FALSE)</f>
        <v>27.04.94,кмс</v>
      </c>
      <c r="N39" s="245">
        <f>VLOOKUP(K39,'пр.взв.'!B2:G132,4,FALSE)</f>
        <v>0</v>
      </c>
      <c r="O39" s="247"/>
      <c r="P39" s="248"/>
      <c r="Q39" s="240"/>
      <c r="R39" s="219"/>
    </row>
    <row r="40" spans="1:18" ht="12.75">
      <c r="A40" s="300"/>
      <c r="B40" s="302"/>
      <c r="C40" s="266"/>
      <c r="D40" s="246"/>
      <c r="E40" s="246"/>
      <c r="F40" s="246"/>
      <c r="G40" s="246"/>
      <c r="H40" s="217"/>
      <c r="I40" s="198"/>
      <c r="J40" s="300"/>
      <c r="K40" s="302"/>
      <c r="L40" s="256"/>
      <c r="M40" s="246"/>
      <c r="N40" s="246"/>
      <c r="O40" s="246"/>
      <c r="P40" s="246"/>
      <c r="Q40" s="217"/>
      <c r="R40" s="198"/>
    </row>
    <row r="41" spans="1:18" ht="12.75">
      <c r="A41" s="300"/>
      <c r="B41" s="241">
        <f>'пр.хода'!G18</f>
        <v>7</v>
      </c>
      <c r="C41" s="243" t="str">
        <f>VLOOKUP(B41,'пр.взв.'!B2:E84,2,FALSE)</f>
        <v>НЕВЗОРОВ Алексей Александрович</v>
      </c>
      <c r="D41" s="236" t="str">
        <f>VLOOKUP(B41,'пр.взв.'!B2:F134,3,FALSE)</f>
        <v>29.08.88,мс</v>
      </c>
      <c r="E41" s="236">
        <f>VLOOKUP(B41,'пр.взв.'!B2:G134,4,FALSE)</f>
        <v>0</v>
      </c>
      <c r="F41" s="238"/>
      <c r="G41" s="238"/>
      <c r="H41" s="199"/>
      <c r="I41" s="199"/>
      <c r="J41" s="300"/>
      <c r="K41" s="241">
        <f>'пр.хода'!O18</f>
        <v>12</v>
      </c>
      <c r="L41" s="257" t="str">
        <f>VLOOKUP(K41,'пр.взв.'!B2:E84,2,FALSE)</f>
        <v>ОГЛЫ Рустам Андреевич</v>
      </c>
      <c r="M41" s="236" t="str">
        <f>VLOOKUP(K41,'пр.взв.'!B2:F134,3,FALSE)</f>
        <v>21.12.95,кмс</v>
      </c>
      <c r="N41" s="236">
        <f>VLOOKUP(K41,'пр.взв.'!B2:G134,4,FALSE)</f>
        <v>0</v>
      </c>
      <c r="O41" s="238"/>
      <c r="P41" s="238"/>
      <c r="Q41" s="199"/>
      <c r="R41" s="199"/>
    </row>
    <row r="42" spans="1:18" ht="12.75">
      <c r="A42" s="301"/>
      <c r="B42" s="303"/>
      <c r="C42" s="266"/>
      <c r="D42" s="246"/>
      <c r="E42" s="246"/>
      <c r="F42" s="247"/>
      <c r="G42" s="247"/>
      <c r="H42" s="219"/>
      <c r="I42" s="219"/>
      <c r="J42" s="301"/>
      <c r="K42" s="303"/>
      <c r="L42" s="256"/>
      <c r="M42" s="246"/>
      <c r="N42" s="246"/>
      <c r="O42" s="247"/>
      <c r="P42" s="247"/>
      <c r="Q42" s="219"/>
      <c r="R42" s="219"/>
    </row>
    <row r="44" spans="1:18" ht="15">
      <c r="A44" s="304" t="s">
        <v>47</v>
      </c>
      <c r="B44" s="304"/>
      <c r="C44" s="304"/>
      <c r="D44" s="304"/>
      <c r="E44" s="304"/>
      <c r="F44" s="304"/>
      <c r="G44" s="304"/>
      <c r="H44" s="304"/>
      <c r="I44" s="304"/>
      <c r="J44" s="304" t="s">
        <v>48</v>
      </c>
      <c r="K44" s="304"/>
      <c r="L44" s="304"/>
      <c r="M44" s="304"/>
      <c r="N44" s="304"/>
      <c r="O44" s="304"/>
      <c r="P44" s="304"/>
      <c r="Q44" s="304"/>
      <c r="R44" s="304"/>
    </row>
    <row r="45" spans="2:18" ht="16.5" thickBot="1">
      <c r="B45" s="103" t="s">
        <v>36</v>
      </c>
      <c r="C45" s="108"/>
      <c r="D45" s="108"/>
      <c r="E45" s="108"/>
      <c r="F45" s="111" t="str">
        <f>F36</f>
        <v>в.к. 68  кг.</v>
      </c>
      <c r="G45" s="108"/>
      <c r="H45" s="108"/>
      <c r="I45" s="108"/>
      <c r="J45" s="72"/>
      <c r="K45" s="109" t="s">
        <v>1</v>
      </c>
      <c r="L45" s="108"/>
      <c r="M45" s="108"/>
      <c r="N45" s="108"/>
      <c r="O45" s="111" t="str">
        <f>O36</f>
        <v>в.к. 68  кг.</v>
      </c>
      <c r="P45" s="106"/>
      <c r="Q45" s="106"/>
      <c r="R45" s="106"/>
    </row>
    <row r="46" spans="1:18" ht="12.75" customHeight="1">
      <c r="A46" s="274" t="s">
        <v>43</v>
      </c>
      <c r="B46" s="278" t="s">
        <v>4</v>
      </c>
      <c r="C46" s="270" t="s">
        <v>5</v>
      </c>
      <c r="D46" s="270" t="s">
        <v>14</v>
      </c>
      <c r="E46" s="270" t="s">
        <v>15</v>
      </c>
      <c r="F46" s="270" t="s">
        <v>16</v>
      </c>
      <c r="G46" s="272" t="s">
        <v>44</v>
      </c>
      <c r="H46" s="259" t="s">
        <v>45</v>
      </c>
      <c r="I46" s="261" t="s">
        <v>18</v>
      </c>
      <c r="J46" s="274" t="s">
        <v>43</v>
      </c>
      <c r="K46" s="278" t="s">
        <v>4</v>
      </c>
      <c r="L46" s="270" t="s">
        <v>5</v>
      </c>
      <c r="M46" s="270" t="s">
        <v>14</v>
      </c>
      <c r="N46" s="270" t="s">
        <v>15</v>
      </c>
      <c r="O46" s="270" t="s">
        <v>16</v>
      </c>
      <c r="P46" s="272" t="s">
        <v>44</v>
      </c>
      <c r="Q46" s="259" t="s">
        <v>45</v>
      </c>
      <c r="R46" s="261" t="s">
        <v>18</v>
      </c>
    </row>
    <row r="47" spans="1:18" ht="13.5" customHeight="1" thickBot="1">
      <c r="A47" s="275"/>
      <c r="B47" s="279" t="s">
        <v>37</v>
      </c>
      <c r="C47" s="271"/>
      <c r="D47" s="271"/>
      <c r="E47" s="271"/>
      <c r="F47" s="271"/>
      <c r="G47" s="273"/>
      <c r="H47" s="260"/>
      <c r="I47" s="262" t="s">
        <v>38</v>
      </c>
      <c r="J47" s="275"/>
      <c r="K47" s="279" t="s">
        <v>37</v>
      </c>
      <c r="L47" s="271"/>
      <c r="M47" s="271"/>
      <c r="N47" s="271"/>
      <c r="O47" s="271"/>
      <c r="P47" s="273"/>
      <c r="Q47" s="260"/>
      <c r="R47" s="262" t="s">
        <v>38</v>
      </c>
    </row>
    <row r="48" spans="1:18" ht="12.75">
      <c r="A48" s="250">
        <v>1</v>
      </c>
      <c r="B48" s="305">
        <f>'пр.хода'!A25</f>
        <v>0</v>
      </c>
      <c r="C48" s="265" t="e">
        <f>VLOOKUP(B48,'пр.взв.'!B4:E97,2,FALSE)</f>
        <v>#N/A</v>
      </c>
      <c r="D48" s="245" t="e">
        <f>VLOOKUP(B48,'пр.взв.'!B4:F141,3,FALSE)</f>
        <v>#N/A</v>
      </c>
      <c r="E48" s="245" t="e">
        <f>VLOOKUP(B48,'пр.взв.'!B4:G141,4,FALSE)</f>
        <v>#N/A</v>
      </c>
      <c r="F48" s="267"/>
      <c r="G48" s="268"/>
      <c r="H48" s="269"/>
      <c r="I48" s="249"/>
      <c r="J48" s="250">
        <v>3</v>
      </c>
      <c r="K48" s="306">
        <f>'пр.хода'!I25</f>
        <v>10</v>
      </c>
      <c r="L48" s="255" t="str">
        <f>VLOOKUP(K48,'пр.взв.'!B4:E97,2,FALSE)</f>
        <v>АЛЕКСАНДРОВ Владислав Вадимович</v>
      </c>
      <c r="M48" s="245" t="str">
        <f>VLOOKUP(K48,'пр.взв.'!B4:F141,3,FALSE)</f>
        <v>23.08.92,кмс</v>
      </c>
      <c r="N48" s="245">
        <f>VLOOKUP(K48,'пр.взв.'!B4:G141,4,FALSE)</f>
        <v>0</v>
      </c>
      <c r="O48" s="247"/>
      <c r="P48" s="248"/>
      <c r="Q48" s="240"/>
      <c r="R48" s="219"/>
    </row>
    <row r="49" spans="1:18" ht="12.75">
      <c r="A49" s="251"/>
      <c r="B49" s="302"/>
      <c r="C49" s="266"/>
      <c r="D49" s="246"/>
      <c r="E49" s="246"/>
      <c r="F49" s="246"/>
      <c r="G49" s="246"/>
      <c r="H49" s="217"/>
      <c r="I49" s="198"/>
      <c r="J49" s="251"/>
      <c r="K49" s="302"/>
      <c r="L49" s="256"/>
      <c r="M49" s="246"/>
      <c r="N49" s="246"/>
      <c r="O49" s="246"/>
      <c r="P49" s="246"/>
      <c r="Q49" s="217"/>
      <c r="R49" s="198"/>
    </row>
    <row r="50" spans="1:18" ht="12.75">
      <c r="A50" s="251"/>
      <c r="B50" s="307">
        <f>'пр.хода'!A27</f>
        <v>0</v>
      </c>
      <c r="C50" s="243" t="e">
        <f>VLOOKUP(B50,'пр.взв.'!B4:E97,2,FALSE)</f>
        <v>#N/A</v>
      </c>
      <c r="D50" s="236" t="e">
        <f>VLOOKUP(B50,'пр.взв.'!B4:F143,3,FALSE)</f>
        <v>#N/A</v>
      </c>
      <c r="E50" s="236" t="e">
        <f>VLOOKUP(B50,'пр.взв.'!B4:G143,4,FALSE)</f>
        <v>#N/A</v>
      </c>
      <c r="F50" s="238"/>
      <c r="G50" s="238"/>
      <c r="H50" s="199"/>
      <c r="I50" s="199"/>
      <c r="J50" s="251"/>
      <c r="K50" s="307">
        <f>'пр.хода'!I27</f>
        <v>6</v>
      </c>
      <c r="L50" s="257" t="str">
        <f>VLOOKUP(K50,'пр.взв.'!B4:E97,2,FALSE)</f>
        <v>КУРЗАНОВ Илья Андреевич</v>
      </c>
      <c r="M50" s="236" t="str">
        <f>VLOOKUP(K50,'пр.взв.'!B4:F143,3,FALSE)</f>
        <v>01.01.91,кмс</v>
      </c>
      <c r="N50" s="236">
        <f>VLOOKUP(K50,'пр.взв.'!B4:G143,4,FALSE)</f>
        <v>0</v>
      </c>
      <c r="O50" s="238"/>
      <c r="P50" s="238"/>
      <c r="Q50" s="199"/>
      <c r="R50" s="199"/>
    </row>
    <row r="51" spans="1:18" ht="13.5" thickBot="1">
      <c r="A51" s="263"/>
      <c r="B51" s="308"/>
      <c r="C51" s="244"/>
      <c r="D51" s="237"/>
      <c r="E51" s="237"/>
      <c r="F51" s="239"/>
      <c r="G51" s="239"/>
      <c r="H51" s="168"/>
      <c r="I51" s="168"/>
      <c r="J51" s="252"/>
      <c r="K51" s="308"/>
      <c r="L51" s="258"/>
      <c r="M51" s="237"/>
      <c r="N51" s="237"/>
      <c r="O51" s="239"/>
      <c r="P51" s="239"/>
      <c r="Q51" s="168"/>
      <c r="R51" s="168"/>
    </row>
    <row r="52" spans="1:18" ht="12.75">
      <c r="A52" s="250">
        <v>2</v>
      </c>
      <c r="B52" s="305">
        <f>'пр.хода'!A3</f>
        <v>0</v>
      </c>
      <c r="C52" s="290" t="e">
        <f>VLOOKUP(B52,'пр.взв.'!B4:E97,2,FALSE)</f>
        <v>#N/A</v>
      </c>
      <c r="D52" s="245" t="e">
        <f>VLOOKUP(B52,'пр.взв.'!B4:F145,3,FALSE)</f>
        <v>#N/A</v>
      </c>
      <c r="E52" s="245" t="e">
        <f>VLOOKUP(B52,'пр.взв.'!B4:G145,4,FALSE)</f>
        <v>#N/A</v>
      </c>
      <c r="F52" s="247"/>
      <c r="G52" s="248"/>
      <c r="H52" s="240"/>
      <c r="I52" s="219"/>
      <c r="J52" s="251">
        <v>4</v>
      </c>
      <c r="K52" s="305">
        <f>'пр.хода'!I31</f>
        <v>0</v>
      </c>
      <c r="L52" s="293" t="e">
        <f>VLOOKUP(K52,'пр.взв.'!B4:E97,2,FALSE)</f>
        <v>#N/A</v>
      </c>
      <c r="M52" s="245" t="e">
        <f>VLOOKUP(K52,'пр.взв.'!B4:F145,3,FALSE)</f>
        <v>#N/A</v>
      </c>
      <c r="N52" s="245" t="e">
        <f>VLOOKUP(K52,'пр.взв.'!B4:G145,4,FALSE)</f>
        <v>#N/A</v>
      </c>
      <c r="O52" s="247"/>
      <c r="P52" s="248"/>
      <c r="Q52" s="240"/>
      <c r="R52" s="219"/>
    </row>
    <row r="53" spans="1:18" ht="12.75">
      <c r="A53" s="251"/>
      <c r="B53" s="302"/>
      <c r="C53" s="266"/>
      <c r="D53" s="246"/>
      <c r="E53" s="246"/>
      <c r="F53" s="246"/>
      <c r="G53" s="246"/>
      <c r="H53" s="217"/>
      <c r="I53" s="198"/>
      <c r="J53" s="251"/>
      <c r="K53" s="302"/>
      <c r="L53" s="256"/>
      <c r="M53" s="246"/>
      <c r="N53" s="246"/>
      <c r="O53" s="246"/>
      <c r="P53" s="246"/>
      <c r="Q53" s="217"/>
      <c r="R53" s="198"/>
    </row>
    <row r="54" spans="1:18" ht="12.75">
      <c r="A54" s="251"/>
      <c r="B54" s="307">
        <f>'пр.хода'!A33</f>
        <v>0</v>
      </c>
      <c r="C54" s="243" t="e">
        <f>VLOOKUP(B54,'пр.взв.'!B4:E97,2,FALSE)</f>
        <v>#N/A</v>
      </c>
      <c r="D54" s="236" t="e">
        <f>VLOOKUP(B54,'пр.взв.'!B4:F147,3,FALSE)</f>
        <v>#N/A</v>
      </c>
      <c r="E54" s="236" t="e">
        <f>VLOOKUP(B54,'пр.взв.'!B4:G147,4,FALSE)</f>
        <v>#N/A</v>
      </c>
      <c r="F54" s="238"/>
      <c r="G54" s="238"/>
      <c r="H54" s="199"/>
      <c r="I54" s="199"/>
      <c r="J54" s="251"/>
      <c r="K54" s="307">
        <f>'пр.хода'!I33</f>
        <v>0</v>
      </c>
      <c r="L54" s="257" t="e">
        <f>VLOOKUP(K54,'пр.взв.'!B4:E97,2,FALSE)</f>
        <v>#N/A</v>
      </c>
      <c r="M54" s="236" t="e">
        <f>VLOOKUP(K54,'пр.взв.'!B4:F147,3,FALSE)</f>
        <v>#N/A</v>
      </c>
      <c r="N54" s="236" t="e">
        <f>VLOOKUP(K54,'пр.взв.'!B4:G147,4,FALSE)</f>
        <v>#N/A</v>
      </c>
      <c r="O54" s="238"/>
      <c r="P54" s="238"/>
      <c r="Q54" s="199"/>
      <c r="R54" s="199"/>
    </row>
    <row r="55" spans="1:18" ht="12.75">
      <c r="A55" s="263"/>
      <c r="B55" s="303"/>
      <c r="C55" s="266"/>
      <c r="D55" s="246"/>
      <c r="E55" s="246"/>
      <c r="F55" s="247"/>
      <c r="G55" s="247"/>
      <c r="H55" s="219"/>
      <c r="I55" s="219"/>
      <c r="J55" s="263"/>
      <c r="K55" s="303"/>
      <c r="L55" s="256"/>
      <c r="M55" s="246"/>
      <c r="N55" s="246"/>
      <c r="O55" s="247"/>
      <c r="P55" s="247"/>
      <c r="Q55" s="219"/>
      <c r="R55" s="219"/>
    </row>
    <row r="56" ht="13.5" thickBot="1"/>
    <row r="57" spans="1:18" ht="12.75">
      <c r="A57" s="274" t="s">
        <v>43</v>
      </c>
      <c r="B57" s="278" t="s">
        <v>4</v>
      </c>
      <c r="C57" s="270" t="s">
        <v>5</v>
      </c>
      <c r="D57" s="270" t="s">
        <v>14</v>
      </c>
      <c r="E57" s="270" t="s">
        <v>15</v>
      </c>
      <c r="F57" s="270" t="s">
        <v>16</v>
      </c>
      <c r="G57" s="272" t="s">
        <v>44</v>
      </c>
      <c r="H57" s="259" t="s">
        <v>45</v>
      </c>
      <c r="I57" s="261" t="s">
        <v>18</v>
      </c>
      <c r="J57" s="274" t="s">
        <v>43</v>
      </c>
      <c r="K57" s="276" t="s">
        <v>4</v>
      </c>
      <c r="L57" s="270" t="s">
        <v>5</v>
      </c>
      <c r="M57" s="270" t="s">
        <v>14</v>
      </c>
      <c r="N57" s="270" t="s">
        <v>15</v>
      </c>
      <c r="O57" s="270" t="s">
        <v>16</v>
      </c>
      <c r="P57" s="272" t="s">
        <v>44</v>
      </c>
      <c r="Q57" s="259" t="s">
        <v>45</v>
      </c>
      <c r="R57" s="261" t="s">
        <v>18</v>
      </c>
    </row>
    <row r="58" spans="1:18" ht="13.5" thickBot="1">
      <c r="A58" s="275"/>
      <c r="B58" s="279" t="s">
        <v>37</v>
      </c>
      <c r="C58" s="271"/>
      <c r="D58" s="271"/>
      <c r="E58" s="271"/>
      <c r="F58" s="271"/>
      <c r="G58" s="273"/>
      <c r="H58" s="260"/>
      <c r="I58" s="262" t="s">
        <v>38</v>
      </c>
      <c r="J58" s="275"/>
      <c r="K58" s="277" t="s">
        <v>37</v>
      </c>
      <c r="L58" s="271"/>
      <c r="M58" s="271"/>
      <c r="N58" s="271"/>
      <c r="O58" s="271"/>
      <c r="P58" s="273"/>
      <c r="Q58" s="260"/>
      <c r="R58" s="262" t="s">
        <v>38</v>
      </c>
    </row>
    <row r="59" spans="1:18" ht="12.75">
      <c r="A59" s="250">
        <v>1</v>
      </c>
      <c r="B59" s="264" t="str">
        <f>'пр.хода'!C26</f>
        <v>9</v>
      </c>
      <c r="C59" s="265" t="e">
        <f>VLOOKUP(B59,'пр.взв.'!B1:E108,2,FALSE)</f>
        <v>#N/A</v>
      </c>
      <c r="D59" s="245" t="e">
        <f>VLOOKUP(B59,'пр.взв.'!B1:F152,3,FALSE)</f>
        <v>#N/A</v>
      </c>
      <c r="E59" s="245" t="e">
        <f>VLOOKUP(B59,'пр.взв.'!B15:G152,4,FALSE)</f>
        <v>#N/A</v>
      </c>
      <c r="F59" s="267"/>
      <c r="G59" s="268"/>
      <c r="H59" s="269"/>
      <c r="I59" s="249"/>
      <c r="J59" s="250">
        <v>3</v>
      </c>
      <c r="K59" s="253" t="str">
        <f>'пр.хода'!M26</f>
        <v>6</v>
      </c>
      <c r="L59" s="255" t="e">
        <f>VLOOKUP(K59,'пр.взв.'!B1:E108,2,FALSE)</f>
        <v>#N/A</v>
      </c>
      <c r="M59" s="245" t="e">
        <f>VLOOKUP(K59,'пр.взв.'!B1:F152,3,FALSE)</f>
        <v>#N/A</v>
      </c>
      <c r="N59" s="245" t="e">
        <f>VLOOKUP(K59,'пр.взв.'!B1:G152,4,FALSE)</f>
        <v>#N/A</v>
      </c>
      <c r="O59" s="247"/>
      <c r="P59" s="248"/>
      <c r="Q59" s="240"/>
      <c r="R59" s="219"/>
    </row>
    <row r="60" spans="1:18" ht="12.75">
      <c r="A60" s="251"/>
      <c r="B60" s="254"/>
      <c r="C60" s="266"/>
      <c r="D60" s="246"/>
      <c r="E60" s="246"/>
      <c r="F60" s="246"/>
      <c r="G60" s="246"/>
      <c r="H60" s="217"/>
      <c r="I60" s="198"/>
      <c r="J60" s="251"/>
      <c r="K60" s="254"/>
      <c r="L60" s="256"/>
      <c r="M60" s="246"/>
      <c r="N60" s="246"/>
      <c r="O60" s="246"/>
      <c r="P60" s="246"/>
      <c r="Q60" s="217"/>
      <c r="R60" s="198"/>
    </row>
    <row r="61" spans="1:18" ht="12.75">
      <c r="A61" s="251"/>
      <c r="B61" s="241" t="str">
        <f>'пр.хода'!C32</f>
        <v>3</v>
      </c>
      <c r="C61" s="243" t="e">
        <f>VLOOKUP(B61,'пр.взв.'!B1:E108,2,FALSE)</f>
        <v>#N/A</v>
      </c>
      <c r="D61" s="236" t="e">
        <f>VLOOKUP(B61,'пр.взв.'!B15:F154,3,FALSE)</f>
        <v>#N/A</v>
      </c>
      <c r="E61" s="236" t="e">
        <f>VLOOKUP(B61,'пр.взв.'!B1:G154,4,FALSE)</f>
        <v>#N/A</v>
      </c>
      <c r="F61" s="238"/>
      <c r="G61" s="238"/>
      <c r="H61" s="199"/>
      <c r="I61" s="199"/>
      <c r="J61" s="251"/>
      <c r="K61" s="241" t="str">
        <f>'пр.хода'!M32</f>
        <v>4</v>
      </c>
      <c r="L61" s="257" t="e">
        <f>VLOOKUP(K61,'пр.взв.'!B1:E108,2,FALSE)</f>
        <v>#N/A</v>
      </c>
      <c r="M61" s="236" t="e">
        <f>VLOOKUP(K61,'пр.взв.'!B1:F154,3,FALSE)</f>
        <v>#N/A</v>
      </c>
      <c r="N61" s="236" t="e">
        <f>VLOOKUP(K61,'пр.взв.'!B1:G154,4,FALSE)</f>
        <v>#N/A</v>
      </c>
      <c r="O61" s="238"/>
      <c r="P61" s="238"/>
      <c r="Q61" s="199"/>
      <c r="R61" s="199"/>
    </row>
    <row r="62" spans="1:18" ht="13.5" thickBot="1">
      <c r="A62" s="263"/>
      <c r="B62" s="242"/>
      <c r="C62" s="244"/>
      <c r="D62" s="237"/>
      <c r="E62" s="237"/>
      <c r="F62" s="239"/>
      <c r="G62" s="239"/>
      <c r="H62" s="168"/>
      <c r="I62" s="168"/>
      <c r="J62" s="252"/>
      <c r="K62" s="242"/>
      <c r="L62" s="258"/>
      <c r="M62" s="237"/>
      <c r="N62" s="237"/>
      <c r="O62" s="239"/>
      <c r="P62" s="239"/>
      <c r="Q62" s="168"/>
      <c r="R62" s="168"/>
    </row>
  </sheetData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M21:M22"/>
    <mergeCell ref="N21:N22"/>
    <mergeCell ref="O21:O22"/>
    <mergeCell ref="P21:P22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7:M18"/>
    <mergeCell ref="N17:N18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20" t="str">
        <f>HYPERLINK('[1]реквизиты'!$A$2)</f>
        <v>Чемпионат Центрального федерального округа по боевому самбо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46"/>
      <c r="M1" s="46"/>
      <c r="N1" s="46"/>
      <c r="O1" s="46"/>
      <c r="P1" s="46"/>
    </row>
    <row r="2" spans="1:19" ht="12.75" customHeight="1">
      <c r="A2" s="321" t="str">
        <f>HYPERLINK('[1]реквизиты'!$A$3)</f>
        <v>24-25 декабря 2014 г.   г.Кострома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68  кг.</v>
      </c>
      <c r="G3" s="48"/>
      <c r="H3" s="48"/>
      <c r="I3" s="48"/>
      <c r="J3" s="48"/>
      <c r="K3" s="48"/>
      <c r="L3" s="48"/>
    </row>
    <row r="4" spans="1:3" ht="16.5" thickBot="1">
      <c r="A4" s="319" t="s">
        <v>0</v>
      </c>
      <c r="B4" s="319"/>
      <c r="C4" s="5"/>
    </row>
    <row r="5" spans="1:13" ht="12.75" customHeight="1" thickBot="1">
      <c r="A5" s="318">
        <v>1</v>
      </c>
      <c r="B5" s="316" t="str">
        <f>VLOOKUP(A5,'пр.взв.'!B5:C32,2,FALSE)</f>
        <v>СИЛАГАДЗЕ Роман Лериевич</v>
      </c>
      <c r="C5" s="316" t="str">
        <f>VLOOKUP(A5,'пр.взв.'!B5:F32,3,FALSE)</f>
        <v>01.01.91,кмс</v>
      </c>
      <c r="D5" s="316">
        <f>VLOOKUP(A5,'пр.взв.'!B5:E32,4,FALSE)</f>
        <v>0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9"/>
      <c r="B6" s="317"/>
      <c r="C6" s="317"/>
      <c r="D6" s="31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9">
        <v>9</v>
      </c>
      <c r="B7" s="313" t="str">
        <f>VLOOKUP(A7,'пр.взв.'!B7:C32,2,FALSE)</f>
        <v>КАМБУЛАТОВ Марат Мухтарович</v>
      </c>
      <c r="C7" s="313" t="str">
        <f>VLOOKUP(A7,'пр.взв.'!B5:F32,3,FALSE)</f>
        <v>15.11.93,кмс</v>
      </c>
      <c r="D7" s="313">
        <f>VLOOKUP(A7,'пр.взв.'!B5:F32,4,FALSE)</f>
        <v>0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0"/>
      <c r="B8" s="314"/>
      <c r="C8" s="314"/>
      <c r="D8" s="314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8">
        <v>5</v>
      </c>
      <c r="B9" s="316" t="str">
        <f>VLOOKUP(A9,'пр.взв.'!B9:C34,2,FALSE)</f>
        <v>ОСИПОВ Анатолий Павлович</v>
      </c>
      <c r="C9" s="316" t="str">
        <f>VLOOKUP(A9,'пр.взв.'!B5:E32,3,FALSE)</f>
        <v>13.06.96,кмс</v>
      </c>
      <c r="D9" s="316">
        <f>VLOOKUP(A9,'пр.взв.'!B5:E32,4,FALSE)</f>
        <v>0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9"/>
      <c r="B10" s="317"/>
      <c r="C10" s="317"/>
      <c r="D10" s="31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9">
        <v>13</v>
      </c>
      <c r="B11" s="313" t="str">
        <f>VLOOKUP(A11,'пр.взв.'!B5:C32,2,FALSE)</f>
        <v>ЯХЬЯЕВ Шерзод Тохирович</v>
      </c>
      <c r="C11" s="313" t="str">
        <f>VLOOKUP(A11,'пр.взв.'!B5:E32,3,FALSE)</f>
        <v>23.01.88,кмс</v>
      </c>
      <c r="D11" s="313">
        <f>VLOOKUP(A11,'пр.взв.'!B5:E32,4,FALSE)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0"/>
      <c r="B12" s="314"/>
      <c r="C12" s="314"/>
      <c r="D12" s="314"/>
      <c r="E12" s="17"/>
      <c r="F12" s="315"/>
      <c r="G12" s="315"/>
      <c r="H12" s="25"/>
      <c r="I12" s="19"/>
      <c r="J12" s="13"/>
      <c r="K12" s="13"/>
      <c r="L12" s="13"/>
    </row>
    <row r="13" spans="1:12" ht="12.75" customHeight="1" thickBot="1">
      <c r="A13" s="318">
        <v>3</v>
      </c>
      <c r="B13" s="316" t="str">
        <f>VLOOKUP(A13,'пр.взв.'!B5:C32,2,FALSE)</f>
        <v>ЖЕЛТОВ Андрей Андреевич</v>
      </c>
      <c r="C13" s="316" t="str">
        <f>VLOOKUP(A13,'пр.взв.'!B5:E32,3,FALSE)</f>
        <v>28.02.96,кмс</v>
      </c>
      <c r="D13" s="316">
        <f>VLOOKUP(A13,'пр.взв.'!B5:E32,4,FALSE)</f>
        <v>0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9"/>
      <c r="B14" s="317"/>
      <c r="C14" s="317"/>
      <c r="D14" s="31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9">
        <v>11</v>
      </c>
      <c r="B15" s="313" t="str">
        <f>VLOOKUP(A15,'пр.взв.'!B15:C39,2,FALSE)</f>
        <v>УМАРОВ Алихон Мухитхонович</v>
      </c>
      <c r="C15" s="313" t="str">
        <f>VLOOKUP(A15,'пр.взв.'!B5:E32,3,FALSE)</f>
        <v>25.10.91,кмс</v>
      </c>
      <c r="D15" s="313">
        <f>VLOOKUP(A15,'пр.взв.'!B5:F32,4,FALSE)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0"/>
      <c r="B16" s="314"/>
      <c r="C16" s="314"/>
      <c r="D16" s="31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8">
        <v>7</v>
      </c>
      <c r="B17" s="316" t="str">
        <f>VLOOKUP(A17,'пр.взв.'!B17:C41,2,FALSE)</f>
        <v>НЕВЗОРОВ Алексей Александрович</v>
      </c>
      <c r="C17" s="316" t="str">
        <f>VLOOKUP(A17,'пр.взв.'!B5:E32,3,FALSE)</f>
        <v>29.08.88,мс</v>
      </c>
      <c r="D17" s="316">
        <f>VLOOKUP(A17,'пр.взв.'!B5:E32,4,FALSE)</f>
        <v>0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9"/>
      <c r="B18" s="317"/>
      <c r="C18" s="317"/>
      <c r="D18" s="31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9">
        <v>15</v>
      </c>
      <c r="B19" s="313" t="e">
        <f>VLOOKUP(A19,'пр.взв.'!B19:C43,2,FALSE)</f>
        <v>#N/A</v>
      </c>
      <c r="C19" s="313" t="e">
        <f>VLOOKUP(A19,'пр.взв.'!B5:E32,3,FALSE)</f>
        <v>#N/A</v>
      </c>
      <c r="D19" s="313" t="e">
        <f>VLOOKUP(A19,'пр.взв.'!B5:E32,4,FALSE)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0"/>
      <c r="B20" s="314"/>
      <c r="C20" s="314"/>
      <c r="D20" s="31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8">
        <v>2</v>
      </c>
      <c r="B22" s="316" t="str">
        <f>VLOOKUP(A22,'пр.взв.'!B7:E32,2,FALSE)</f>
        <v>ЗАРМАНБЕТОВ Багаутдин Дурманбетович</v>
      </c>
      <c r="C22" s="316" t="str">
        <f>VLOOKUP(A22,'пр.взв.'!B7:E32,3,FALSE)</f>
        <v>27.04.94,кмс</v>
      </c>
      <c r="D22" s="316">
        <f>VLOOKUP(A22,'пр.взв.'!B7:E32,4,FALSE)</f>
        <v>0</v>
      </c>
      <c r="E22" s="12"/>
      <c r="F22" s="13"/>
      <c r="G22" s="13"/>
      <c r="H22" s="13"/>
      <c r="I22" s="13"/>
      <c r="J22" s="4"/>
      <c r="K22" s="16"/>
    </row>
    <row r="23" spans="1:11" ht="15.75">
      <c r="A23" s="309"/>
      <c r="B23" s="317"/>
      <c r="C23" s="317"/>
      <c r="D23" s="317"/>
      <c r="E23" s="19"/>
      <c r="F23" s="15"/>
      <c r="G23" s="15"/>
      <c r="H23" s="13"/>
      <c r="I23" s="13"/>
      <c r="J23" s="4"/>
      <c r="K23" s="33"/>
    </row>
    <row r="24" spans="1:11" ht="16.5" thickBot="1">
      <c r="A24" s="309">
        <v>10</v>
      </c>
      <c r="B24" s="313" t="str">
        <f>VLOOKUP(A24,'пр.взв.'!B7:E32,2,FALSE)</f>
        <v>АЛЕКСАНДРОВ Владислав Вадимович</v>
      </c>
      <c r="C24" s="313" t="str">
        <f>VLOOKUP(A24,'пр.взв.'!B7:E32,3,FALSE)</f>
        <v>23.08.92,кмс</v>
      </c>
      <c r="D24" s="313">
        <f>VLOOKUP(A24,'пр.взв.'!B7:E32,4,FALSE)</f>
        <v>0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0"/>
      <c r="B25" s="314"/>
      <c r="C25" s="314"/>
      <c r="D25" s="314"/>
      <c r="E25" s="17"/>
      <c r="F25" s="21"/>
      <c r="G25" s="19"/>
      <c r="H25" s="13"/>
      <c r="I25" s="13"/>
      <c r="J25" s="4"/>
      <c r="K25" s="33"/>
    </row>
    <row r="26" spans="1:11" ht="16.5" thickBot="1">
      <c r="A26" s="318">
        <v>6</v>
      </c>
      <c r="B26" s="316" t="str">
        <f>VLOOKUP(A26,'пр.взв.'!B7:E32,2,FALSE)</f>
        <v>КУРЗАНОВ Илья Андреевич</v>
      </c>
      <c r="C26" s="316" t="str">
        <f>VLOOKUP(A26,'пр.взв.'!B7:E32,3,FALSE)</f>
        <v>01.01.91,кмс</v>
      </c>
      <c r="D26" s="316">
        <f>VLOOKUP(A26,'пр.взв.'!B7:E32,4,FALSE)</f>
        <v>0</v>
      </c>
      <c r="E26" s="12"/>
      <c r="F26" s="21"/>
      <c r="G26" s="16"/>
      <c r="H26" s="26"/>
      <c r="I26" s="13"/>
      <c r="J26" s="4"/>
      <c r="K26" s="33"/>
    </row>
    <row r="27" spans="1:11" ht="15.75">
      <c r="A27" s="309"/>
      <c r="B27" s="317"/>
      <c r="C27" s="317"/>
      <c r="D27" s="317"/>
      <c r="E27" s="19"/>
      <c r="F27" s="24"/>
      <c r="G27" s="15"/>
      <c r="H27" s="25"/>
      <c r="I27" s="13"/>
      <c r="J27" s="4"/>
      <c r="K27" s="33"/>
    </row>
    <row r="28" spans="1:11" ht="16.5" thickBot="1">
      <c r="A28" s="309">
        <v>14</v>
      </c>
      <c r="B28" s="313" t="e">
        <f>VLOOKUP(A28,'пр.взв.'!B7:E32,2,FALSE)</f>
        <v>#N/A</v>
      </c>
      <c r="C28" s="313" t="e">
        <f>VLOOKUP(A28,'пр.взв.'!B7:E32,3,FALSE)</f>
        <v>#N/A</v>
      </c>
      <c r="D28" s="313" t="e">
        <f>VLOOKUP(A28,'пр.взв.'!B7:E32,4,FALSE)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0"/>
      <c r="B29" s="314"/>
      <c r="C29" s="314"/>
      <c r="D29" s="314"/>
      <c r="E29" s="17"/>
      <c r="F29" s="315"/>
      <c r="G29" s="315"/>
      <c r="H29" s="25"/>
      <c r="I29" s="19"/>
      <c r="J29" s="3"/>
      <c r="K29" s="32"/>
    </row>
    <row r="30" spans="1:9" ht="16.5" thickBot="1">
      <c r="A30" s="318">
        <v>4</v>
      </c>
      <c r="B30" s="316" t="str">
        <f>VLOOKUP(A30,'пр.взв.'!B7:E32,2,FALSE)</f>
        <v>КАЗАКОВ Андрей Николаевич</v>
      </c>
      <c r="C30" s="316" t="str">
        <f>VLOOKUP(A30,'пр.взв.'!B7:E32,3,FALSE)</f>
        <v>01.11.95,кмс</v>
      </c>
      <c r="D30" s="316">
        <f>VLOOKUP(A30,'пр.взв.'!B7:E32,4,FALSE)</f>
        <v>0</v>
      </c>
      <c r="E30" s="12"/>
      <c r="F30" s="15"/>
      <c r="G30" s="15"/>
      <c r="H30" s="25"/>
      <c r="I30" s="16"/>
    </row>
    <row r="31" spans="1:9" ht="15.75">
      <c r="A31" s="309"/>
      <c r="B31" s="317"/>
      <c r="C31" s="317"/>
      <c r="D31" s="317"/>
      <c r="E31" s="19"/>
      <c r="F31" s="15"/>
      <c r="G31" s="15"/>
      <c r="H31" s="25"/>
      <c r="I31" s="13"/>
    </row>
    <row r="32" spans="1:9" ht="16.5" thickBot="1">
      <c r="A32" s="309">
        <v>12</v>
      </c>
      <c r="B32" s="313" t="str">
        <f>VLOOKUP(A32,'пр.взв.'!B7:E32,2,FALSE)</f>
        <v>ОГЛЫ Рустам Андреевич</v>
      </c>
      <c r="C32" s="313" t="str">
        <f>VLOOKUP(A32,'пр.взв.'!B7:E32,3,FALSE)</f>
        <v>21.12.95,кмс</v>
      </c>
      <c r="D32" s="313">
        <f>VLOOKUP(A32,'пр.взв.'!B7:E32,4,FALSE)</f>
        <v>0</v>
      </c>
      <c r="E32" s="16"/>
      <c r="F32" s="20"/>
      <c r="G32" s="15"/>
      <c r="H32" s="25"/>
      <c r="I32" s="13"/>
    </row>
    <row r="33" spans="1:9" ht="16.5" thickBot="1">
      <c r="A33" s="310"/>
      <c r="B33" s="314"/>
      <c r="C33" s="314"/>
      <c r="D33" s="314"/>
      <c r="E33" s="17"/>
      <c r="F33" s="21"/>
      <c r="G33" s="19"/>
      <c r="H33" s="27"/>
      <c r="I33" s="13"/>
    </row>
    <row r="34" spans="1:9" ht="16.5" thickBot="1">
      <c r="A34" s="318">
        <v>8</v>
      </c>
      <c r="B34" s="316" t="str">
        <f>VLOOKUP(A34,'пр.взв.'!B7:E32,2,FALSE)</f>
        <v>ЦЫГАНКОВ Дмитрий Александрович</v>
      </c>
      <c r="C34" s="316" t="str">
        <f>VLOOKUP(A34,'пр.взв.'!B7:E32,3,FALSE)</f>
        <v>03.05.95,кмс</v>
      </c>
      <c r="D34" s="316">
        <f>VLOOKUP(A34,'пр.взв.'!B7:E32,4,FALSE)</f>
        <v>0</v>
      </c>
      <c r="E34" s="12"/>
      <c r="F34" s="22"/>
      <c r="G34" s="16"/>
      <c r="H34" s="10"/>
      <c r="I34" s="10"/>
    </row>
    <row r="35" spans="1:9" ht="15.75">
      <c r="A35" s="309"/>
      <c r="B35" s="317"/>
      <c r="C35" s="317"/>
      <c r="D35" s="317"/>
      <c r="E35" s="19"/>
      <c r="F35" s="23"/>
      <c r="G35" s="17"/>
      <c r="H35" s="18"/>
      <c r="I35" s="18"/>
    </row>
    <row r="36" spans="1:9" ht="16.5" thickBot="1">
      <c r="A36" s="309">
        <v>16</v>
      </c>
      <c r="B36" s="313" t="e">
        <f>VLOOKUP(A36,'пр.взв.'!B7:E32,2,FALSE)</f>
        <v>#N/A</v>
      </c>
      <c r="C36" s="313" t="e">
        <f>VLOOKUP(A36,'пр.взв.'!B7:E32,3,FALSE)</f>
        <v>#N/A</v>
      </c>
      <c r="D36" s="313" t="e">
        <f>VLOOKUP(A36,'пр.взв.'!B7:E32,4,FALSE)</f>
        <v>#N/A</v>
      </c>
      <c r="E36" s="16"/>
      <c r="F36" s="17"/>
      <c r="G36" s="17"/>
      <c r="H36" s="18"/>
      <c r="I36" s="18"/>
    </row>
    <row r="37" spans="1:9" ht="16.5" thickBot="1">
      <c r="A37" s="310"/>
      <c r="B37" s="314"/>
      <c r="C37" s="314"/>
      <c r="D37" s="314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1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11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2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12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0">
      <selection activeCell="A1" sqref="A1:H33"/>
    </sheetView>
  </sheetViews>
  <sheetFormatPr defaultColWidth="9.140625" defaultRowHeight="12.75"/>
  <sheetData>
    <row r="1" spans="1:8" ht="15.75" thickBot="1">
      <c r="A1" s="157" t="str">
        <f>HYPERLINK('[1]реквизиты'!$A$2)</f>
        <v>Чемпионат Центрального федерального округа по боевому самбо</v>
      </c>
      <c r="B1" s="158"/>
      <c r="C1" s="158"/>
      <c r="D1" s="158"/>
      <c r="E1" s="158"/>
      <c r="F1" s="158"/>
      <c r="G1" s="158"/>
      <c r="H1" s="159"/>
    </row>
    <row r="2" spans="1:8" ht="12.75">
      <c r="A2" s="322" t="str">
        <f>HYPERLINK('[1]реквизиты'!$A$3)</f>
        <v>24-25 декабря 2014 г.   г.Кострома</v>
      </c>
      <c r="B2" s="322"/>
      <c r="C2" s="322"/>
      <c r="D2" s="322"/>
      <c r="E2" s="322"/>
      <c r="F2" s="322"/>
      <c r="G2" s="322"/>
      <c r="H2" s="322"/>
    </row>
    <row r="3" spans="1:8" ht="18.75" thickBot="1">
      <c r="A3" s="323" t="s">
        <v>31</v>
      </c>
      <c r="B3" s="323"/>
      <c r="C3" s="323"/>
      <c r="D3" s="323"/>
      <c r="E3" s="323"/>
      <c r="F3" s="323"/>
      <c r="G3" s="323"/>
      <c r="H3" s="323"/>
    </row>
    <row r="4" spans="2:8" ht="18.75" thickBot="1">
      <c r="B4" s="96"/>
      <c r="C4" s="97"/>
      <c r="D4" s="324" t="str">
        <f>HYPERLINK('пр.взв.'!D4)</f>
        <v>в.к. 68  кг.</v>
      </c>
      <c r="E4" s="325"/>
      <c r="F4" s="326"/>
      <c r="G4" s="97"/>
      <c r="H4" s="97"/>
    </row>
    <row r="5" spans="1:8" ht="18.75" thickBot="1">
      <c r="A5" s="97"/>
      <c r="B5" s="97"/>
      <c r="C5" s="97"/>
      <c r="D5" s="97"/>
      <c r="E5" s="97"/>
      <c r="F5" s="97"/>
      <c r="G5" s="97"/>
      <c r="H5" s="97"/>
    </row>
    <row r="6" spans="1:10" ht="18">
      <c r="A6" s="327" t="s">
        <v>32</v>
      </c>
      <c r="B6" s="330" t="str">
        <f>VLOOKUP(J6,'пр.взв.'!B7:G32,2,FALSE)</f>
        <v>СИЛАГАДЗЕ Роман Лериевич</v>
      </c>
      <c r="C6" s="330"/>
      <c r="D6" s="330"/>
      <c r="E6" s="330"/>
      <c r="F6" s="330"/>
      <c r="G6" s="330"/>
      <c r="H6" s="332" t="str">
        <f>VLOOKUP(J6,'пр.взв.'!B7:G32,3,FALSE)</f>
        <v>01.01.91,кмс</v>
      </c>
      <c r="I6" s="97"/>
      <c r="J6" s="89">
        <f>'пр.хода'!H8</f>
        <v>1</v>
      </c>
    </row>
    <row r="7" spans="1:10" ht="18">
      <c r="A7" s="328"/>
      <c r="B7" s="331"/>
      <c r="C7" s="331"/>
      <c r="D7" s="331"/>
      <c r="E7" s="331"/>
      <c r="F7" s="331"/>
      <c r="G7" s="331"/>
      <c r="H7" s="333"/>
      <c r="I7" s="97"/>
      <c r="J7" s="89"/>
    </row>
    <row r="8" spans="1:10" ht="18">
      <c r="A8" s="328"/>
      <c r="B8" s="334">
        <f>VLOOKUP(J6,'пр.взв.'!B7:G32,4,FALSE)</f>
        <v>0</v>
      </c>
      <c r="C8" s="334"/>
      <c r="D8" s="334"/>
      <c r="E8" s="334"/>
      <c r="F8" s="334"/>
      <c r="G8" s="334"/>
      <c r="H8" s="333"/>
      <c r="I8" s="97"/>
      <c r="J8" s="89"/>
    </row>
    <row r="9" spans="1:10" ht="18.75" thickBot="1">
      <c r="A9" s="329"/>
      <c r="B9" s="335"/>
      <c r="C9" s="335"/>
      <c r="D9" s="335"/>
      <c r="E9" s="335"/>
      <c r="F9" s="335"/>
      <c r="G9" s="335"/>
      <c r="H9" s="336"/>
      <c r="I9" s="97"/>
      <c r="J9" s="89"/>
    </row>
    <row r="10" spans="1:10" ht="18.75" thickBot="1">
      <c r="A10" s="97"/>
      <c r="B10" s="97"/>
      <c r="C10" s="97"/>
      <c r="D10" s="97"/>
      <c r="E10" s="97"/>
      <c r="F10" s="97"/>
      <c r="G10" s="97"/>
      <c r="H10" s="97"/>
      <c r="I10" s="97"/>
      <c r="J10" s="89"/>
    </row>
    <row r="11" spans="1:10" ht="18" customHeight="1">
      <c r="A11" s="337" t="s">
        <v>33</v>
      </c>
      <c r="B11" s="330" t="str">
        <f>VLOOKUP(J11,'пр.взв.'!B2:G37,2,FALSE)</f>
        <v>ЗАРМАНБЕТОВ Багаутдин Дурманбетович</v>
      </c>
      <c r="C11" s="330"/>
      <c r="D11" s="330"/>
      <c r="E11" s="330"/>
      <c r="F11" s="330"/>
      <c r="G11" s="330"/>
      <c r="H11" s="332" t="str">
        <f>VLOOKUP(J11,'пр.взв.'!B2:G37,3,FALSE)</f>
        <v>27.04.94,кмс</v>
      </c>
      <c r="I11" s="97"/>
      <c r="J11" s="89">
        <f>'пр.хода'!H20</f>
        <v>2</v>
      </c>
    </row>
    <row r="12" spans="1:10" ht="18" customHeight="1">
      <c r="A12" s="338"/>
      <c r="B12" s="331"/>
      <c r="C12" s="331"/>
      <c r="D12" s="331"/>
      <c r="E12" s="331"/>
      <c r="F12" s="331"/>
      <c r="G12" s="331"/>
      <c r="H12" s="333"/>
      <c r="I12" s="97"/>
      <c r="J12" s="89"/>
    </row>
    <row r="13" spans="1:10" ht="18">
      <c r="A13" s="338"/>
      <c r="B13" s="334">
        <f>VLOOKUP(J11,'пр.взв.'!B2:G37,4,FALSE)</f>
        <v>0</v>
      </c>
      <c r="C13" s="334"/>
      <c r="D13" s="334"/>
      <c r="E13" s="334"/>
      <c r="F13" s="334"/>
      <c r="G13" s="334"/>
      <c r="H13" s="333"/>
      <c r="I13" s="97"/>
      <c r="J13" s="89"/>
    </row>
    <row r="14" spans="1:10" ht="18.75" thickBot="1">
      <c r="A14" s="339"/>
      <c r="B14" s="335"/>
      <c r="C14" s="335"/>
      <c r="D14" s="335"/>
      <c r="E14" s="335"/>
      <c r="F14" s="335"/>
      <c r="G14" s="335"/>
      <c r="H14" s="336"/>
      <c r="I14" s="97"/>
      <c r="J14" s="89"/>
    </row>
    <row r="15" spans="1:10" ht="18.75" thickBot="1">
      <c r="A15" s="97"/>
      <c r="B15" s="97"/>
      <c r="C15" s="97"/>
      <c r="D15" s="97"/>
      <c r="E15" s="97"/>
      <c r="F15" s="97"/>
      <c r="G15" s="97"/>
      <c r="H15" s="97"/>
      <c r="I15" s="97"/>
      <c r="J15" s="89"/>
    </row>
    <row r="16" spans="1:10" ht="18" customHeight="1">
      <c r="A16" s="340" t="s">
        <v>34</v>
      </c>
      <c r="B16" s="330" t="str">
        <f>VLOOKUP(J16,'пр.взв.'!B4:G17,2,FALSE)</f>
        <v>ЖЕЛТОВ Андрей Андреевич</v>
      </c>
      <c r="C16" s="330"/>
      <c r="D16" s="330"/>
      <c r="E16" s="330"/>
      <c r="F16" s="330"/>
      <c r="G16" s="330"/>
      <c r="H16" s="332" t="str">
        <f>VLOOKUP(J16,'пр.взв.'!B4:G17,3,FALSE)</f>
        <v>28.02.96,кмс</v>
      </c>
      <c r="I16" s="97"/>
      <c r="J16" s="89">
        <f>'пр.хода'!E32</f>
        <v>3</v>
      </c>
    </row>
    <row r="17" spans="1:10" ht="18" customHeight="1">
      <c r="A17" s="341"/>
      <c r="B17" s="331"/>
      <c r="C17" s="331"/>
      <c r="D17" s="331"/>
      <c r="E17" s="331"/>
      <c r="F17" s="331"/>
      <c r="G17" s="331"/>
      <c r="H17" s="333"/>
      <c r="I17" s="97"/>
      <c r="J17" s="89"/>
    </row>
    <row r="18" spans="1:10" ht="18">
      <c r="A18" s="341"/>
      <c r="B18" s="334">
        <f>VLOOKUP(J16,'пр.взв.'!B7:G42,4,FALSE)</f>
        <v>0</v>
      </c>
      <c r="C18" s="334"/>
      <c r="D18" s="334"/>
      <c r="E18" s="334"/>
      <c r="F18" s="334"/>
      <c r="G18" s="334"/>
      <c r="H18" s="333"/>
      <c r="I18" s="97"/>
      <c r="J18" s="89"/>
    </row>
    <row r="19" spans="1:10" ht="18.75" thickBot="1">
      <c r="A19" s="342"/>
      <c r="B19" s="335"/>
      <c r="C19" s="335"/>
      <c r="D19" s="335"/>
      <c r="E19" s="335"/>
      <c r="F19" s="335"/>
      <c r="G19" s="335"/>
      <c r="H19" s="336"/>
      <c r="I19" s="97"/>
      <c r="J19" s="89"/>
    </row>
    <row r="20" spans="1:10" ht="18.75" thickBot="1">
      <c r="A20" s="97"/>
      <c r="B20" s="97"/>
      <c r="C20" s="97"/>
      <c r="D20" s="97"/>
      <c r="E20" s="97"/>
      <c r="F20" s="97"/>
      <c r="G20" s="97"/>
      <c r="H20" s="97"/>
      <c r="I20" s="97"/>
      <c r="J20" s="89"/>
    </row>
    <row r="21" spans="1:10" ht="18" customHeight="1">
      <c r="A21" s="340" t="s">
        <v>34</v>
      </c>
      <c r="B21" s="330" t="str">
        <f>VLOOKUP(J21,'пр.взв.'!B2:G47,2,FALSE)</f>
        <v>КУРЗАНОВ Илья Андреевич</v>
      </c>
      <c r="C21" s="330"/>
      <c r="D21" s="330"/>
      <c r="E21" s="330"/>
      <c r="F21" s="330"/>
      <c r="G21" s="330"/>
      <c r="H21" s="332" t="str">
        <f>VLOOKUP(J21,'пр.взв.'!B3:G22,3,FALSE)</f>
        <v>01.01.91,кмс</v>
      </c>
      <c r="I21" s="97"/>
      <c r="J21" s="89">
        <f>'пр.хода'!Q32</f>
        <v>6</v>
      </c>
    </row>
    <row r="22" spans="1:10" ht="18" customHeight="1">
      <c r="A22" s="341"/>
      <c r="B22" s="331"/>
      <c r="C22" s="331"/>
      <c r="D22" s="331"/>
      <c r="E22" s="331"/>
      <c r="F22" s="331"/>
      <c r="G22" s="331"/>
      <c r="H22" s="333"/>
      <c r="I22" s="97"/>
      <c r="J22" s="89"/>
    </row>
    <row r="23" spans="1:9" ht="18">
      <c r="A23" s="341"/>
      <c r="B23" s="334">
        <f>VLOOKUP(J21,'пр.взв.'!B6:G47,4,FALSE)</f>
        <v>0</v>
      </c>
      <c r="C23" s="334"/>
      <c r="D23" s="334"/>
      <c r="E23" s="334"/>
      <c r="F23" s="334"/>
      <c r="G23" s="334"/>
      <c r="H23" s="333"/>
      <c r="I23" s="97"/>
    </row>
    <row r="24" spans="1:9" ht="18.75" thickBot="1">
      <c r="A24" s="342"/>
      <c r="B24" s="335"/>
      <c r="C24" s="335"/>
      <c r="D24" s="335"/>
      <c r="E24" s="335"/>
      <c r="F24" s="335"/>
      <c r="G24" s="335"/>
      <c r="H24" s="336"/>
      <c r="I24" s="97"/>
    </row>
    <row r="25" spans="1:8" ht="18">
      <c r="A25" s="97"/>
      <c r="B25" s="97"/>
      <c r="C25" s="97"/>
      <c r="D25" s="97"/>
      <c r="E25" s="97"/>
      <c r="F25" s="97"/>
      <c r="G25" s="97"/>
      <c r="H25" s="97"/>
    </row>
    <row r="26" spans="1:8" ht="18">
      <c r="A26" s="97" t="s">
        <v>52</v>
      </c>
      <c r="B26" s="97"/>
      <c r="C26" s="97"/>
      <c r="D26" s="97"/>
      <c r="E26" s="97"/>
      <c r="F26" s="97"/>
      <c r="G26" s="97"/>
      <c r="H26" s="97"/>
    </row>
    <row r="27" ht="13.5" thickBot="1"/>
    <row r="28" spans="1:10" ht="12.75">
      <c r="A28" s="343" t="str">
        <f>VLOOKUP(J28,'пр.взв.'!B7:H32,7,FALSE)</f>
        <v>Кушнерик ГГ</v>
      </c>
      <c r="B28" s="344"/>
      <c r="C28" s="344"/>
      <c r="D28" s="344"/>
      <c r="E28" s="344"/>
      <c r="F28" s="344"/>
      <c r="G28" s="344"/>
      <c r="H28" s="332"/>
      <c r="J28">
        <v>1</v>
      </c>
    </row>
    <row r="29" spans="1:8" ht="13.5" thickBot="1">
      <c r="A29" s="345"/>
      <c r="B29" s="335"/>
      <c r="C29" s="335"/>
      <c r="D29" s="335"/>
      <c r="E29" s="335"/>
      <c r="F29" s="335"/>
      <c r="G29" s="335"/>
      <c r="H29" s="336"/>
    </row>
    <row r="36" spans="1:8" ht="18">
      <c r="A36" s="97" t="s">
        <v>35</v>
      </c>
      <c r="B36" s="97"/>
      <c r="C36" s="97"/>
      <c r="D36" s="97"/>
      <c r="E36" s="97"/>
      <c r="F36" s="97"/>
      <c r="G36" s="97"/>
      <c r="H36" s="97"/>
    </row>
    <row r="37" spans="1:8" ht="18">
      <c r="A37" s="97"/>
      <c r="B37" s="97"/>
      <c r="C37" s="97"/>
      <c r="D37" s="97"/>
      <c r="E37" s="97"/>
      <c r="F37" s="97"/>
      <c r="G37" s="97"/>
      <c r="H37" s="97"/>
    </row>
    <row r="38" spans="1:8" ht="18">
      <c r="A38" s="97"/>
      <c r="B38" s="97"/>
      <c r="C38" s="97"/>
      <c r="D38" s="97"/>
      <c r="E38" s="97"/>
      <c r="F38" s="97"/>
      <c r="G38" s="97"/>
      <c r="H38" s="97"/>
    </row>
    <row r="39" spans="1:8" ht="18">
      <c r="A39" s="98"/>
      <c r="B39" s="98"/>
      <c r="C39" s="98"/>
      <c r="D39" s="98"/>
      <c r="E39" s="98"/>
      <c r="F39" s="98"/>
      <c r="G39" s="98"/>
      <c r="H39" s="98"/>
    </row>
    <row r="40" spans="1:8" ht="18">
      <c r="A40" s="99"/>
      <c r="B40" s="99"/>
      <c r="C40" s="99"/>
      <c r="D40" s="99"/>
      <c r="E40" s="99"/>
      <c r="F40" s="99"/>
      <c r="G40" s="99"/>
      <c r="H40" s="99"/>
    </row>
    <row r="41" spans="1:8" ht="18">
      <c r="A41" s="98"/>
      <c r="B41" s="98"/>
      <c r="C41" s="98"/>
      <c r="D41" s="98"/>
      <c r="E41" s="98"/>
      <c r="F41" s="98"/>
      <c r="G41" s="98"/>
      <c r="H41" s="98"/>
    </row>
    <row r="42" spans="1:8" ht="18">
      <c r="A42" s="100"/>
      <c r="B42" s="100"/>
      <c r="C42" s="100"/>
      <c r="D42" s="100"/>
      <c r="E42" s="100"/>
      <c r="F42" s="100"/>
      <c r="G42" s="100"/>
      <c r="H42" s="100"/>
    </row>
    <row r="43" spans="1:8" ht="18">
      <c r="A43" s="98"/>
      <c r="B43" s="98"/>
      <c r="C43" s="98"/>
      <c r="D43" s="98"/>
      <c r="E43" s="98"/>
      <c r="F43" s="98"/>
      <c r="G43" s="98"/>
      <c r="H43" s="98"/>
    </row>
    <row r="44" spans="1:8" ht="18">
      <c r="A44" s="100"/>
      <c r="B44" s="100"/>
      <c r="C44" s="100"/>
      <c r="D44" s="100"/>
      <c r="E44" s="100"/>
      <c r="F44" s="100"/>
      <c r="G44" s="100"/>
      <c r="H44" s="100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3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5" t="s">
        <v>24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27.75" customHeight="1" thickBot="1">
      <c r="A2" s="156" t="s">
        <v>25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3:18" ht="33" customHeight="1" thickBot="1">
      <c r="C3" s="360" t="str">
        <f>HYPERLINK('[1]реквизиты'!$A$2)</f>
        <v>Чемпионат Центрального федерального округа по боевому самбо</v>
      </c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9" ht="15.75" customHeight="1" thickBot="1">
      <c r="A4" s="9"/>
      <c r="B4" s="9"/>
      <c r="C4" s="321" t="str">
        <f>HYPERLINK('[1]реквизиты'!$A$3)</f>
        <v>24-25 декабря 2014 г.   г.Кострома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9"/>
    </row>
    <row r="5" spans="9:15" ht="20.25" customHeight="1" thickBot="1">
      <c r="I5" s="73"/>
      <c r="J5" s="363" t="str">
        <f>HYPERLINK('пр.взв.'!D4)</f>
        <v>в.к. 68  кг.</v>
      </c>
      <c r="K5" s="364"/>
      <c r="L5" s="365"/>
      <c r="M5" s="388"/>
      <c r="N5" s="364"/>
      <c r="O5" s="365"/>
    </row>
    <row r="6" spans="1:21" ht="18" customHeight="1" thickBot="1">
      <c r="A6" s="319" t="s">
        <v>0</v>
      </c>
      <c r="B6" s="319"/>
      <c r="C6" s="5"/>
      <c r="R6" s="42"/>
      <c r="S6" s="42"/>
      <c r="U6" s="42" t="s">
        <v>1</v>
      </c>
    </row>
    <row r="7" spans="1:29" ht="12.75" customHeight="1" thickBot="1">
      <c r="A7" s="318">
        <v>1</v>
      </c>
      <c r="B7" s="316" t="str">
        <f>VLOOKUP(A7,'пр.взв.'!B7:C32,2,FALSE)</f>
        <v>СИЛАГАДЗЕ Роман Лериевич</v>
      </c>
      <c r="C7" s="316" t="str">
        <f>VLOOKUP(A7,'пр.взв.'!B7:F32,3,FALSE)</f>
        <v>01.01.91,кмс</v>
      </c>
      <c r="D7" s="316" t="str">
        <f>'пр.взв.'!F7</f>
        <v>Костромская,Кострома</v>
      </c>
      <c r="E7" s="112"/>
      <c r="F7" s="101"/>
      <c r="G7" s="101"/>
      <c r="H7" s="101"/>
      <c r="I7" s="66" t="s">
        <v>29</v>
      </c>
      <c r="J7" s="101"/>
      <c r="K7" s="101"/>
      <c r="L7" s="101"/>
      <c r="M7" s="113"/>
      <c r="N7" s="113"/>
      <c r="O7" s="113"/>
      <c r="P7" s="113"/>
      <c r="Q7" s="72"/>
      <c r="R7" s="316" t="str">
        <f>VLOOKUP(U7,'пр.взв.'!B7:E32,2,FALSE)</f>
        <v>ЗАРМАНБЕТОВ Багаутдин Дурманбетович</v>
      </c>
      <c r="S7" s="316" t="str">
        <f>VLOOKUP(U7,'пр.взв.'!B7:E32,3,FALSE)</f>
        <v>27.04.94,кмс</v>
      </c>
      <c r="T7" s="316" t="str">
        <f>'пр.взв.'!F9</f>
        <v>Ярославская,Рыбинск</v>
      </c>
      <c r="U7" s="346">
        <v>2</v>
      </c>
      <c r="Y7" s="4"/>
      <c r="Z7" s="4"/>
      <c r="AA7" s="4"/>
      <c r="AB7" s="4"/>
      <c r="AC7" s="4"/>
    </row>
    <row r="8" spans="1:29" ht="12.75" customHeight="1">
      <c r="A8" s="309"/>
      <c r="B8" s="317"/>
      <c r="C8" s="317"/>
      <c r="D8" s="317"/>
      <c r="E8" s="114">
        <v>1</v>
      </c>
      <c r="F8" s="115"/>
      <c r="G8" s="115"/>
      <c r="H8" s="65">
        <v>1</v>
      </c>
      <c r="I8" s="354" t="str">
        <f>VLOOKUP(H8,'пр.взв.'!B7:E32,2,FALSE)</f>
        <v>СИЛАГАДЗЕ Роман Лериевич</v>
      </c>
      <c r="J8" s="355"/>
      <c r="K8" s="355"/>
      <c r="L8" s="355"/>
      <c r="M8" s="356"/>
      <c r="N8" s="113"/>
      <c r="O8" s="113"/>
      <c r="P8" s="113"/>
      <c r="Q8" s="114">
        <v>2</v>
      </c>
      <c r="R8" s="317"/>
      <c r="S8" s="317"/>
      <c r="T8" s="317"/>
      <c r="U8" s="347"/>
      <c r="Y8" s="4"/>
      <c r="Z8" s="4"/>
      <c r="AA8" s="4"/>
      <c r="AB8" s="4"/>
      <c r="AC8" s="4"/>
    </row>
    <row r="9" spans="1:29" ht="12.75" customHeight="1" thickBot="1">
      <c r="A9" s="309">
        <v>9</v>
      </c>
      <c r="B9" s="313" t="str">
        <f>VLOOKUP(A9,'пр.взв.'!B9:C34,2,FALSE)</f>
        <v>КАМБУЛАТОВ Марат Мухтарович</v>
      </c>
      <c r="C9" s="313" t="str">
        <f>VLOOKUP(A9,'пр.взв.'!B7:F32,3,FALSE)</f>
        <v>15.11.93,кмс</v>
      </c>
      <c r="D9" s="313" t="str">
        <f>'пр.взв.'!F23</f>
        <v>Ярославская,Рыбинск</v>
      </c>
      <c r="E9" s="16" t="s">
        <v>96</v>
      </c>
      <c r="F9" s="116"/>
      <c r="G9" s="115"/>
      <c r="H9" s="101"/>
      <c r="I9" s="357"/>
      <c r="J9" s="358"/>
      <c r="K9" s="358"/>
      <c r="L9" s="358"/>
      <c r="M9" s="359"/>
      <c r="N9" s="113"/>
      <c r="O9" s="113"/>
      <c r="P9" s="117"/>
      <c r="Q9" s="16" t="s">
        <v>97</v>
      </c>
      <c r="R9" s="313" t="str">
        <f>VLOOKUP(U9,'пр.взв.'!B9:E34,2,FALSE)</f>
        <v>АЛЕКСАНДРОВ Владислав Вадимович</v>
      </c>
      <c r="S9" s="313" t="str">
        <f>VLOOKUP(U9,'пр.взв.'!B9:E34,3,FALSE)</f>
        <v>23.08.92,кмс</v>
      </c>
      <c r="T9" s="313" t="str">
        <f>'пр.взв.'!F25</f>
        <v>Московская,Пушкино</v>
      </c>
      <c r="U9" s="347">
        <v>10</v>
      </c>
      <c r="Y9" s="4"/>
      <c r="Z9" s="4"/>
      <c r="AA9" s="4"/>
      <c r="AB9" s="4"/>
      <c r="AC9" s="4"/>
    </row>
    <row r="10" spans="1:29" ht="12.75" customHeight="1" thickBot="1">
      <c r="A10" s="310"/>
      <c r="B10" s="314"/>
      <c r="C10" s="314"/>
      <c r="D10" s="314"/>
      <c r="E10" s="118"/>
      <c r="F10" s="119"/>
      <c r="G10" s="114">
        <v>1</v>
      </c>
      <c r="H10" s="101"/>
      <c r="I10" s="72"/>
      <c r="J10" s="72"/>
      <c r="K10" s="72"/>
      <c r="L10" s="72"/>
      <c r="M10" s="113"/>
      <c r="N10" s="113"/>
      <c r="O10" s="114">
        <v>2</v>
      </c>
      <c r="P10" s="120"/>
      <c r="Q10" s="72"/>
      <c r="R10" s="314"/>
      <c r="S10" s="314"/>
      <c r="T10" s="314"/>
      <c r="U10" s="348"/>
      <c r="Y10" s="4"/>
      <c r="Z10" s="4"/>
      <c r="AA10" s="4"/>
      <c r="AB10" s="4"/>
      <c r="AC10" s="4"/>
    </row>
    <row r="11" spans="1:29" ht="12.75" customHeight="1" thickBot="1">
      <c r="A11" s="318">
        <v>5</v>
      </c>
      <c r="B11" s="316" t="str">
        <f>VLOOKUP(A11,'пр.взв.'!B11:C36,2,FALSE)</f>
        <v>ОСИПОВ Анатолий Павлович</v>
      </c>
      <c r="C11" s="316" t="str">
        <f>VLOOKUP(A11,'пр.взв.'!B7:E32,3,FALSE)</f>
        <v>13.06.96,кмс</v>
      </c>
      <c r="D11" s="316" t="str">
        <f>'пр.взв.'!F15</f>
        <v>Смоленская,Смоленск</v>
      </c>
      <c r="E11" s="112"/>
      <c r="F11" s="119"/>
      <c r="G11" s="16" t="s">
        <v>97</v>
      </c>
      <c r="H11" s="121"/>
      <c r="I11" s="101"/>
      <c r="J11" s="72"/>
      <c r="K11" s="72"/>
      <c r="L11" s="72"/>
      <c r="M11" s="113"/>
      <c r="N11" s="117"/>
      <c r="O11" s="16" t="s">
        <v>97</v>
      </c>
      <c r="P11" s="120"/>
      <c r="Q11" s="72"/>
      <c r="R11" s="316" t="str">
        <f>VLOOKUP(U11,'пр.взв.'!B11:E36,2,FALSE)</f>
        <v>КУРЗАНОВ Илья Андреевич</v>
      </c>
      <c r="S11" s="316" t="str">
        <f>VLOOKUP(U11,'пр.взв.'!B11:E36,3,FALSE)</f>
        <v>01.01.91,кмс</v>
      </c>
      <c r="T11" s="316" t="str">
        <f>'пр.взв.'!F17</f>
        <v>Костромская,Кострома</v>
      </c>
      <c r="U11" s="349">
        <v>6</v>
      </c>
      <c r="Y11" s="4"/>
      <c r="Z11" s="4"/>
      <c r="AA11" s="4"/>
      <c r="AB11" s="4"/>
      <c r="AC11" s="4"/>
    </row>
    <row r="12" spans="1:29" ht="12.75" customHeight="1">
      <c r="A12" s="309"/>
      <c r="B12" s="317"/>
      <c r="C12" s="317"/>
      <c r="D12" s="317"/>
      <c r="E12" s="114">
        <v>5</v>
      </c>
      <c r="F12" s="122"/>
      <c r="G12" s="115"/>
      <c r="H12" s="123"/>
      <c r="I12" s="101"/>
      <c r="J12" s="391" t="s">
        <v>21</v>
      </c>
      <c r="K12" s="391"/>
      <c r="L12" s="391"/>
      <c r="M12" s="113"/>
      <c r="N12" s="120"/>
      <c r="O12" s="113"/>
      <c r="P12" s="124"/>
      <c r="Q12" s="114">
        <v>6</v>
      </c>
      <c r="R12" s="317"/>
      <c r="S12" s="317"/>
      <c r="T12" s="317"/>
      <c r="U12" s="347"/>
      <c r="Y12" s="4"/>
      <c r="Z12" s="4"/>
      <c r="AA12" s="4"/>
      <c r="AB12" s="4"/>
      <c r="AC12" s="4"/>
    </row>
    <row r="13" spans="1:29" ht="12.75" customHeight="1" thickBot="1">
      <c r="A13" s="309">
        <v>13</v>
      </c>
      <c r="B13" s="313" t="str">
        <f>VLOOKUP(A13,'пр.взв.'!B7:C32,2,FALSE)</f>
        <v>ЯХЬЯЕВ Шерзод Тохирович</v>
      </c>
      <c r="C13" s="313" t="str">
        <f>VLOOKUP(A13,'пр.взв.'!B7:E32,3,FALSE)</f>
        <v>23.01.88,кмс</v>
      </c>
      <c r="D13" s="313" t="str">
        <f>'пр.взв.'!F31</f>
        <v>Московская,Можайск</v>
      </c>
      <c r="E13" s="16" t="s">
        <v>97</v>
      </c>
      <c r="F13" s="115"/>
      <c r="G13" s="115"/>
      <c r="H13" s="123"/>
      <c r="I13" s="125"/>
      <c r="J13" s="126"/>
      <c r="K13" s="126"/>
      <c r="L13" s="101"/>
      <c r="M13" s="113"/>
      <c r="N13" s="120"/>
      <c r="O13" s="113"/>
      <c r="P13" s="113"/>
      <c r="Q13" s="16"/>
      <c r="R13" s="351" t="e">
        <f>VLOOKUP(U13,'пр.взв.'!B13:E38,2,FALSE)</f>
        <v>#N/A</v>
      </c>
      <c r="S13" s="351" t="e">
        <f>VLOOKUP(U13,'пр.взв.'!B13:E38,3,FALSE)</f>
        <v>#N/A</v>
      </c>
      <c r="T13" s="351" t="e">
        <f>VLOOKUP(U13,'пр.взв.'!B13:E38,4,FALSE)</f>
        <v>#N/A</v>
      </c>
      <c r="U13" s="347">
        <v>14</v>
      </c>
      <c r="Y13" s="4"/>
      <c r="Z13" s="4"/>
      <c r="AA13" s="4"/>
      <c r="AB13" s="4"/>
      <c r="AC13" s="4"/>
    </row>
    <row r="14" spans="1:29" ht="12.75" customHeight="1" thickBot="1">
      <c r="A14" s="310"/>
      <c r="B14" s="314"/>
      <c r="C14" s="314"/>
      <c r="D14" s="314"/>
      <c r="E14" s="118"/>
      <c r="F14" s="353"/>
      <c r="G14" s="353"/>
      <c r="H14" s="123"/>
      <c r="I14" s="114">
        <v>1</v>
      </c>
      <c r="J14" s="101"/>
      <c r="K14" s="101"/>
      <c r="L14" s="101"/>
      <c r="M14" s="114">
        <v>2</v>
      </c>
      <c r="N14" s="125"/>
      <c r="O14" s="113"/>
      <c r="P14" s="113"/>
      <c r="Q14" s="72"/>
      <c r="R14" s="352"/>
      <c r="S14" s="352"/>
      <c r="T14" s="352"/>
      <c r="U14" s="350"/>
      <c r="Y14" s="4"/>
      <c r="Z14" s="4"/>
      <c r="AA14" s="4"/>
      <c r="AB14" s="4"/>
      <c r="AC14" s="4"/>
    </row>
    <row r="15" spans="1:29" ht="12.75" customHeight="1" thickBot="1">
      <c r="A15" s="318">
        <v>3</v>
      </c>
      <c r="B15" s="316" t="str">
        <f>VLOOKUP(A15,'пр.взв.'!B7:C32,2,FALSE)</f>
        <v>ЖЕЛТОВ Андрей Андреевич</v>
      </c>
      <c r="C15" s="316" t="str">
        <f>VLOOKUP(A15,'пр.взв.'!B7:E32,3,FALSE)</f>
        <v>28.02.96,кмс</v>
      </c>
      <c r="D15" s="316" t="str">
        <f>'пр.взв.'!F11</f>
        <v>Брянская,Брянск</v>
      </c>
      <c r="E15" s="112"/>
      <c r="F15" s="115"/>
      <c r="G15" s="115"/>
      <c r="H15" s="123"/>
      <c r="I15" s="16" t="s">
        <v>99</v>
      </c>
      <c r="J15" s="101"/>
      <c r="K15" s="101"/>
      <c r="L15" s="101"/>
      <c r="M15" s="16" t="s">
        <v>97</v>
      </c>
      <c r="N15" s="120"/>
      <c r="O15" s="113"/>
      <c r="P15" s="113"/>
      <c r="Q15" s="72"/>
      <c r="R15" s="316" t="str">
        <f>VLOOKUP(U15,'пр.взв.'!B7:C32,2,FALSE)</f>
        <v>КАЗАКОВ Андрей Николаевич</v>
      </c>
      <c r="S15" s="316" t="str">
        <f>VLOOKUP(U15,'пр.взв.'!B7:E32,3,FALSE)</f>
        <v>01.11.95,кмс</v>
      </c>
      <c r="T15" s="316" t="str">
        <f>'пр.взв.'!F13</f>
        <v>Московская,Пушкино</v>
      </c>
      <c r="U15" s="346">
        <v>4</v>
      </c>
      <c r="Y15" s="4"/>
      <c r="Z15" s="4"/>
      <c r="AA15" s="4"/>
      <c r="AB15" s="4"/>
      <c r="AC15" s="4"/>
    </row>
    <row r="16" spans="1:29" ht="12.75" customHeight="1">
      <c r="A16" s="309"/>
      <c r="B16" s="317"/>
      <c r="C16" s="317"/>
      <c r="D16" s="317"/>
      <c r="E16" s="114">
        <v>3</v>
      </c>
      <c r="F16" s="115"/>
      <c r="G16" s="115"/>
      <c r="H16" s="123"/>
      <c r="I16" s="101"/>
      <c r="J16" s="101"/>
      <c r="K16" s="101"/>
      <c r="L16" s="101"/>
      <c r="M16" s="113"/>
      <c r="N16" s="120"/>
      <c r="O16" s="113"/>
      <c r="P16" s="113"/>
      <c r="Q16" s="114">
        <v>12</v>
      </c>
      <c r="R16" s="317"/>
      <c r="S16" s="317"/>
      <c r="T16" s="317"/>
      <c r="U16" s="347"/>
      <c r="Y16" s="4"/>
      <c r="Z16" s="4"/>
      <c r="AA16" s="4"/>
      <c r="AB16" s="4"/>
      <c r="AC16" s="4"/>
    </row>
    <row r="17" spans="1:29" ht="12.75" customHeight="1" thickBot="1">
      <c r="A17" s="309">
        <v>11</v>
      </c>
      <c r="B17" s="313" t="str">
        <f>VLOOKUP(A17,'пр.взв.'!B17:C41,2,FALSE)</f>
        <v>УМАРОВ Алихон Мухитхонович</v>
      </c>
      <c r="C17" s="313" t="str">
        <f>VLOOKUP(A17,'пр.взв.'!B7:E32,3,FALSE)</f>
        <v>25.10.91,кмс</v>
      </c>
      <c r="D17" s="313" t="str">
        <f>'пр.взв.'!F27</f>
        <v>Липецкая,Липецк</v>
      </c>
      <c r="E17" s="16" t="s">
        <v>98</v>
      </c>
      <c r="F17" s="116"/>
      <c r="G17" s="115"/>
      <c r="H17" s="123"/>
      <c r="I17" s="101"/>
      <c r="J17" s="101"/>
      <c r="K17" s="101"/>
      <c r="L17" s="101"/>
      <c r="M17" s="113"/>
      <c r="N17" s="120"/>
      <c r="O17" s="113"/>
      <c r="P17" s="117"/>
      <c r="Q17" s="16" t="s">
        <v>97</v>
      </c>
      <c r="R17" s="313" t="str">
        <f>VLOOKUP(U17,'пр.взв.'!B17:E41,2,FALSE)</f>
        <v>ОГЛЫ Рустам Андреевич</v>
      </c>
      <c r="S17" s="313" t="str">
        <f>VLOOKUP(U17,'пр.взв.'!B17:E41,3,FALSE)</f>
        <v>21.12.95,кмс</v>
      </c>
      <c r="T17" s="313" t="str">
        <f>'пр.взв.'!F29</f>
        <v>Липецкая,Липецк</v>
      </c>
      <c r="U17" s="347">
        <v>12</v>
      </c>
      <c r="Y17" s="4"/>
      <c r="Z17" s="4"/>
      <c r="AA17" s="4"/>
      <c r="AB17" s="4"/>
      <c r="AC17" s="4"/>
    </row>
    <row r="18" spans="1:21" ht="12.75" customHeight="1" thickBot="1">
      <c r="A18" s="310"/>
      <c r="B18" s="314"/>
      <c r="C18" s="314"/>
      <c r="D18" s="314"/>
      <c r="E18" s="118"/>
      <c r="F18" s="119"/>
      <c r="G18" s="114">
        <v>7</v>
      </c>
      <c r="H18" s="127"/>
      <c r="I18" s="66" t="s">
        <v>30</v>
      </c>
      <c r="J18" s="101"/>
      <c r="K18" s="101"/>
      <c r="L18" s="101"/>
      <c r="M18" s="113"/>
      <c r="N18" s="124"/>
      <c r="O18" s="114">
        <v>12</v>
      </c>
      <c r="P18" s="120"/>
      <c r="Q18" s="72"/>
      <c r="R18" s="314"/>
      <c r="S18" s="314"/>
      <c r="T18" s="314"/>
      <c r="U18" s="348"/>
    </row>
    <row r="19" spans="1:21" ht="12.75" customHeight="1" thickBot="1">
      <c r="A19" s="318">
        <v>7</v>
      </c>
      <c r="B19" s="316" t="str">
        <f>VLOOKUP(A19,'пр.взв.'!B19:C43,2,FALSE)</f>
        <v>НЕВЗОРОВ Алексей Александрович</v>
      </c>
      <c r="C19" s="316" t="str">
        <f>VLOOKUP(A19,'пр.взв.'!B7:E32,3,FALSE)</f>
        <v>29.08.88,мс</v>
      </c>
      <c r="D19" s="316" t="str">
        <f>'пр.взв.'!F19</f>
        <v>Белгородская,Ст.Оскол</v>
      </c>
      <c r="E19" s="112"/>
      <c r="F19" s="128"/>
      <c r="G19" s="16" t="s">
        <v>97</v>
      </c>
      <c r="H19" s="65"/>
      <c r="I19" s="72"/>
      <c r="J19" s="72"/>
      <c r="K19" s="72"/>
      <c r="L19" s="72"/>
      <c r="M19" s="72"/>
      <c r="N19" s="113"/>
      <c r="O19" s="16" t="s">
        <v>97</v>
      </c>
      <c r="P19" s="120"/>
      <c r="Q19" s="72"/>
      <c r="R19" s="316" t="str">
        <f>VLOOKUP(U19,'пр.взв.'!B19:E43,2,FALSE)</f>
        <v>ЦЫГАНКОВ Дмитрий Александрович</v>
      </c>
      <c r="S19" s="316" t="str">
        <f>VLOOKUP(U19,'пр.взв.'!B19:E43,3,FALSE)</f>
        <v>03.05.95,кмс</v>
      </c>
      <c r="T19" s="316" t="str">
        <f>'пр.взв.'!F21</f>
        <v>Брянская,Брянск</v>
      </c>
      <c r="U19" s="349">
        <v>8</v>
      </c>
    </row>
    <row r="20" spans="1:21" ht="12.75" customHeight="1">
      <c r="A20" s="309"/>
      <c r="B20" s="317"/>
      <c r="C20" s="317"/>
      <c r="D20" s="317"/>
      <c r="E20" s="114">
        <v>7</v>
      </c>
      <c r="F20" s="129"/>
      <c r="G20" s="118"/>
      <c r="H20" s="65">
        <v>2</v>
      </c>
      <c r="I20" s="399" t="str">
        <f>'пр.взв.'!C9</f>
        <v>ЗАРМАНБЕТОВ Багаутдин Дурманбетович</v>
      </c>
      <c r="J20" s="400"/>
      <c r="K20" s="400"/>
      <c r="L20" s="400"/>
      <c r="M20" s="401"/>
      <c r="N20" s="113"/>
      <c r="O20" s="113"/>
      <c r="P20" s="130"/>
      <c r="Q20" s="114">
        <v>8</v>
      </c>
      <c r="R20" s="317"/>
      <c r="S20" s="317"/>
      <c r="T20" s="317"/>
      <c r="U20" s="347"/>
    </row>
    <row r="21" spans="1:21" ht="12.75" customHeight="1" thickBot="1">
      <c r="A21" s="309">
        <v>15</v>
      </c>
      <c r="B21" s="351" t="e">
        <f>VLOOKUP(A21,'пр.взв.'!B21:C45,2,FALSE)</f>
        <v>#N/A</v>
      </c>
      <c r="C21" s="351" t="e">
        <f>VLOOKUP(A21,'пр.взв.'!B7:E32,3,FALSE)</f>
        <v>#N/A</v>
      </c>
      <c r="D21" s="351" t="e">
        <f>VLOOKUP(A21,'пр.взв.'!B7:E32,4,FALSE)</f>
        <v>#N/A</v>
      </c>
      <c r="E21" s="16"/>
      <c r="F21" s="118"/>
      <c r="G21" s="118"/>
      <c r="H21" s="87"/>
      <c r="I21" s="402"/>
      <c r="J21" s="403"/>
      <c r="K21" s="403"/>
      <c r="L21" s="403"/>
      <c r="M21" s="404"/>
      <c r="N21" s="113"/>
      <c r="O21" s="113"/>
      <c r="P21" s="113"/>
      <c r="Q21" s="16"/>
      <c r="R21" s="351" t="e">
        <f>VLOOKUP(U21,'пр.взв.'!B21:E45,2,FALSE)</f>
        <v>#N/A</v>
      </c>
      <c r="S21" s="351" t="e">
        <f>VLOOKUP(U21,'пр.взв.'!B21:E45,3,FALSE)</f>
        <v>#N/A</v>
      </c>
      <c r="T21" s="351" t="e">
        <f>VLOOKUP(U21,'пр.взв.'!B7:E32,4,FALSE)</f>
        <v>#N/A</v>
      </c>
      <c r="U21" s="347">
        <v>16</v>
      </c>
    </row>
    <row r="22" spans="1:21" ht="12.75" customHeight="1" thickBot="1">
      <c r="A22" s="310"/>
      <c r="B22" s="352"/>
      <c r="C22" s="352"/>
      <c r="D22" s="352"/>
      <c r="E22" s="118"/>
      <c r="F22" s="112"/>
      <c r="G22" s="112"/>
      <c r="H22" s="72"/>
      <c r="I22" s="72"/>
      <c r="J22" s="72"/>
      <c r="K22" s="72"/>
      <c r="L22" s="72"/>
      <c r="M22" s="72"/>
      <c r="N22" s="72"/>
      <c r="O22" s="101"/>
      <c r="P22" s="101"/>
      <c r="Q22" s="72"/>
      <c r="R22" s="352"/>
      <c r="S22" s="352"/>
      <c r="T22" s="352"/>
      <c r="U22" s="348"/>
    </row>
    <row r="23" spans="1:20" ht="12.75" customHeight="1">
      <c r="A23" s="1"/>
      <c r="B23" s="1"/>
      <c r="C23" s="7"/>
      <c r="D23" s="4"/>
      <c r="E23" s="71"/>
      <c r="F23" s="71"/>
      <c r="G23" s="71"/>
      <c r="H23" s="392" t="s">
        <v>28</v>
      </c>
      <c r="I23" s="392"/>
      <c r="J23" s="392"/>
      <c r="K23" s="392"/>
      <c r="L23" s="392"/>
      <c r="M23" s="392"/>
      <c r="N23" s="392"/>
      <c r="O23" s="131"/>
      <c r="P23" s="131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140">
        <v>0</v>
      </c>
      <c r="B25" s="375" t="e">
        <f>VLOOKUP(A25,'пр.взв.'!B7:E32,2,FALSE)</f>
        <v>#N/A</v>
      </c>
      <c r="I25" s="89">
        <v>10</v>
      </c>
      <c r="J25" s="367" t="str">
        <f>VLOOKUP(I25,'пр.взв.'!B5:D32,2,FALSE)</f>
        <v>АЛЕКСАНДРОВ Владислав Вадимович</v>
      </c>
      <c r="K25" s="377"/>
      <c r="L25" s="378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140"/>
      <c r="B26" s="376"/>
      <c r="C26" s="132" t="s">
        <v>100</v>
      </c>
      <c r="D26" s="34"/>
      <c r="E26" s="36"/>
      <c r="F26" s="36"/>
      <c r="G26" s="36"/>
      <c r="H26" s="36"/>
      <c r="I26" s="90"/>
      <c r="J26" s="379"/>
      <c r="K26" s="380"/>
      <c r="L26" s="381"/>
      <c r="M26" s="15" t="s">
        <v>102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142">
        <v>0</v>
      </c>
      <c r="B27" s="375" t="e">
        <f>VLOOKUP(A27,'пр.взв.'!B7:D32,2,FALSE)</f>
        <v>#N/A</v>
      </c>
      <c r="C27" s="133"/>
      <c r="D27" s="34"/>
      <c r="E27" s="67"/>
      <c r="F27" s="67"/>
      <c r="G27" s="67"/>
      <c r="H27" s="67"/>
      <c r="I27" s="91">
        <v>6</v>
      </c>
      <c r="J27" s="393" t="str">
        <f>VLOOKUP(I27,'пр.взв.'!B7:D32,2,FALSE)</f>
        <v>КУРЗАНОВ Илья Андреевич</v>
      </c>
      <c r="K27" s="394"/>
      <c r="L27" s="395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142"/>
      <c r="B28" s="376"/>
      <c r="C28" s="134"/>
      <c r="D28" s="34"/>
      <c r="E28" s="66"/>
      <c r="F28" s="66"/>
      <c r="G28" s="67"/>
      <c r="H28" s="67"/>
      <c r="I28" s="91"/>
      <c r="J28" s="396"/>
      <c r="K28" s="397"/>
      <c r="L28" s="398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143"/>
      <c r="B29" s="144"/>
      <c r="C29" s="134"/>
      <c r="D29" s="101">
        <v>3</v>
      </c>
      <c r="E29" s="66"/>
      <c r="F29" s="66"/>
      <c r="G29" s="67"/>
      <c r="H29" s="67"/>
      <c r="I29" s="91"/>
      <c r="J29" s="87"/>
      <c r="K29" s="13"/>
      <c r="L29" s="8"/>
      <c r="M29" s="21"/>
      <c r="N29" s="85"/>
      <c r="O29" s="102">
        <v>6</v>
      </c>
      <c r="P29" s="66"/>
      <c r="Q29" s="66"/>
      <c r="R29" s="34"/>
      <c r="S29" s="34"/>
      <c r="T29" s="34"/>
      <c r="U29" s="4"/>
      <c r="V29" s="4"/>
    </row>
    <row r="30" spans="1:22" ht="12.75" customHeight="1">
      <c r="A30" s="143"/>
      <c r="B30" s="141"/>
      <c r="C30" s="134"/>
      <c r="D30" s="26"/>
      <c r="E30" s="66"/>
      <c r="F30" t="s">
        <v>49</v>
      </c>
      <c r="G30" s="67"/>
      <c r="H30" s="67"/>
      <c r="I30" s="91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145">
        <v>0</v>
      </c>
      <c r="B31" s="375" t="e">
        <f>VLOOKUP(A31,'пр.взв.'!B7:D32,2,FALSE)</f>
        <v>#N/A</v>
      </c>
      <c r="C31" s="134"/>
      <c r="D31" s="25"/>
      <c r="E31" s="65"/>
      <c r="F31" s="66"/>
      <c r="G31" s="66"/>
      <c r="H31" s="66"/>
      <c r="I31" s="146">
        <v>0</v>
      </c>
      <c r="J31" s="375" t="e">
        <f>VLOOKUP(I31,'пр.взв.'!B7:D32,2,FALSE)</f>
        <v>#N/A</v>
      </c>
      <c r="K31" s="375"/>
      <c r="L31" s="375"/>
      <c r="M31" s="21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145"/>
      <c r="B32" s="376"/>
      <c r="C32" s="139" t="s">
        <v>101</v>
      </c>
      <c r="D32" s="25"/>
      <c r="E32" s="84">
        <v>3</v>
      </c>
      <c r="F32" s="382" t="str">
        <f>VLOOKUP(E32,'пр.взв.'!B7:D32,2,FALSE)</f>
        <v>ЖЕЛТОВ Андрей Андреевич</v>
      </c>
      <c r="G32" s="383"/>
      <c r="H32" s="384"/>
      <c r="I32" s="147"/>
      <c r="J32" s="375"/>
      <c r="K32" s="375"/>
      <c r="L32" s="375"/>
      <c r="M32" s="24" t="s">
        <v>103</v>
      </c>
      <c r="N32" s="86"/>
      <c r="O32" s="86"/>
      <c r="P32" s="41"/>
      <c r="Q32" s="84">
        <v>6</v>
      </c>
      <c r="R32" s="389" t="str">
        <f>VLOOKUP(Q32,'пр.взв.'!B7:D32,2,FALSE)</f>
        <v>КУРЗАНОВ Илья Андреевич</v>
      </c>
      <c r="S32" s="86"/>
      <c r="T32" s="86"/>
      <c r="U32" s="86"/>
      <c r="V32" s="4"/>
    </row>
    <row r="33" spans="1:22" ht="13.5" customHeight="1" thickBot="1">
      <c r="A33" s="145">
        <v>0</v>
      </c>
      <c r="B33" s="375" t="e">
        <f>VLOOKUP(A33,'пр.взв.'!B7:E32,2,FALSE)</f>
        <v>#N/A</v>
      </c>
      <c r="C33" s="14"/>
      <c r="D33" s="25"/>
      <c r="E33" s="68"/>
      <c r="F33" s="385"/>
      <c r="G33" s="386"/>
      <c r="H33" s="387"/>
      <c r="I33" s="148">
        <v>0</v>
      </c>
      <c r="J33" s="375" t="e">
        <f>VLOOKUP(I33,'пр.взв.'!B7:D32,2,FALSE)</f>
        <v>#N/A</v>
      </c>
      <c r="K33" s="375"/>
      <c r="L33" s="375"/>
      <c r="M33" s="135"/>
      <c r="N33" s="86"/>
      <c r="O33" s="86"/>
      <c r="P33" s="41"/>
      <c r="Q33" s="66"/>
      <c r="R33" s="390"/>
      <c r="S33" s="86"/>
      <c r="T33" s="86"/>
      <c r="U33" s="86"/>
      <c r="V33" s="4"/>
    </row>
    <row r="34" spans="1:22" ht="13.5" customHeight="1" thickBot="1">
      <c r="A34" s="145"/>
      <c r="B34" s="376"/>
      <c r="C34" s="34"/>
      <c r="D34" s="25"/>
      <c r="E34" s="66"/>
      <c r="F34" s="66"/>
      <c r="G34" s="66"/>
      <c r="H34" s="66"/>
      <c r="I34" s="147"/>
      <c r="J34" s="375"/>
      <c r="K34" s="375"/>
      <c r="L34" s="375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146">
        <v>12</v>
      </c>
      <c r="D35" s="373" t="str">
        <f>VLOOKUP(C35,'пр.взв.'!B7:D32,2,FALSE)</f>
        <v>ОГЛЫ Рустам Андреевич</v>
      </c>
      <c r="E35" s="66"/>
      <c r="F35" s="66"/>
      <c r="G35" s="66"/>
      <c r="H35" s="66"/>
      <c r="I35" s="65"/>
      <c r="J35" s="67"/>
      <c r="K35" s="66"/>
      <c r="L35" s="66"/>
      <c r="M35" s="65">
        <v>7</v>
      </c>
      <c r="N35" s="367" t="str">
        <f>VLOOKUP(M35,'пр.взв.'!B7:D32,2,FALSE)</f>
        <v>НЕВЗОРОВ Алексей Александрович</v>
      </c>
      <c r="O35" s="368"/>
      <c r="P35" s="369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74"/>
      <c r="E36" s="66"/>
      <c r="F36" s="66"/>
      <c r="G36" s="66"/>
      <c r="H36" s="66"/>
      <c r="I36" s="66"/>
      <c r="J36" s="67"/>
      <c r="K36" s="66"/>
      <c r="L36" s="66"/>
      <c r="M36" s="66"/>
      <c r="N36" s="370"/>
      <c r="O36" s="371"/>
      <c r="P36" s="372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2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66" t="str">
        <f>HYPERLINK('[1]реквизиты'!$A$6)</f>
        <v>Гл. судья, судья МК</v>
      </c>
      <c r="B38" s="366"/>
      <c r="C38" s="366"/>
      <c r="E38" s="76"/>
      <c r="F38" s="77"/>
      <c r="J38" s="79" t="str">
        <f>'[1]реквизиты'!$G$7</f>
        <v>Рычёв С.В.</v>
      </c>
      <c r="K38" s="5"/>
      <c r="N38" s="71"/>
      <c r="O38" s="80" t="str">
        <f>'[1]реквизиты'!$G$8</f>
        <v>/Александров 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3" t="str">
        <f>HYPERLINK('[1]реквизиты'!$A$8)</f>
        <v>Гл. секретарь, судья ВК</v>
      </c>
      <c r="B40" s="94"/>
      <c r="C40" s="95"/>
      <c r="D40" s="81"/>
      <c r="E40" s="81"/>
      <c r="F40" s="4"/>
      <c r="G40" s="4"/>
      <c r="H40" s="4"/>
      <c r="I40" s="4"/>
      <c r="J40" s="79" t="str">
        <f>HYPERLINK('[1]реквизиты'!$G$9)</f>
        <v>Тимошин А.С.</v>
      </c>
      <c r="K40" s="71"/>
      <c r="L40" s="71"/>
      <c r="M40" s="71"/>
      <c r="O40" s="80" t="str">
        <f>'[1]реквизиты'!$G$10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2014-12-25T15:10:07Z</cp:lastPrinted>
  <dcterms:created xsi:type="dcterms:W3CDTF">1996-10-08T23:32:33Z</dcterms:created>
  <dcterms:modified xsi:type="dcterms:W3CDTF">2014-12-29T05:37:04Z</dcterms:modified>
  <cp:category/>
  <cp:version/>
  <cp:contentType/>
  <cp:contentStatus/>
</cp:coreProperties>
</file>