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<sst xmlns="http://schemas.openxmlformats.org/spreadsheetml/2006/main" count="319" uniqueCount="120">
  <si>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</si>
  <si>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</si>
  <si>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</si>
  <si>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</si>
  <si>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</si>
  <si>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</si>
  <si>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</si>
  <si>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</si>
  <si>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</si>
  <si>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</si>
  <si>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</si>
  <si>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</si>
  <si>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</si>
  <si>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</si>
  <si>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</si>
  <si>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</si>
  <si>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</si>
  <si>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</si>
  <si>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</si>
  <si>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</si>
  <si>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</si>
  <si>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</si>
  <si>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</si>
  <si>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</si>
  <si>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</si>
  <si>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</si>
  <si>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</si>
  <si>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</si>
  <si>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</si>
  <si>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</si>
  <si>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</si>
  <si>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</si>
  <si>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</si>
  <si>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</si>
  <si>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</si>
  <si>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</si>
  <si>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</si>
  <si>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</si>
  <si>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</si>
  <si>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</si>
  <si>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</si>
  <si>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</si>
  <si>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</si>
  <si>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</si>
  <si>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</si>
  <si>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</si>
  <si>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</si>
  <si>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</si>
  <si>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</si>
  <si>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</si>
  <si>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</si>
  <si>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</si>
  <si>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</si>
  <si>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</si>
  <si>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</si>
  <si>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</si>
  <si>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Свердловская</t>
  </si>
  <si>
    <t>Верхняя Пышма</t>
  </si>
  <si>
    <t>Стенников ВГ Мельников АН</t>
  </si>
  <si>
    <t>Челябинская</t>
  </si>
  <si>
    <t>Екатеринбург</t>
  </si>
  <si>
    <t>Курганская</t>
  </si>
  <si>
    <t>Курган</t>
  </si>
  <si>
    <t>Шадринск</t>
  </si>
  <si>
    <t>Старцев АА Жавкин ЭБ</t>
  </si>
  <si>
    <t>Задорин СВ Старков МА</t>
  </si>
  <si>
    <t>Мурзин Дмитрий Вячеславович</t>
  </si>
  <si>
    <t>02.02.1995 1р</t>
  </si>
  <si>
    <t>Возов Александр Иванович</t>
  </si>
  <si>
    <t>24.10.1995 кмс</t>
  </si>
  <si>
    <t>Стенников МГ Возов ИА</t>
  </si>
  <si>
    <t>Попов Виктор Андреевич</t>
  </si>
  <si>
    <t>Задорин Старков МА</t>
  </si>
  <si>
    <t>Воронин Дмитрий Олегович</t>
  </si>
  <si>
    <t>11.11.1997 2р</t>
  </si>
  <si>
    <t>Осипов ВЮ</t>
  </si>
  <si>
    <t>Дмитрина Илья Михайлович</t>
  </si>
  <si>
    <t>20.01.1995 кмс</t>
  </si>
  <si>
    <t>17.10.1996 1р</t>
  </si>
  <si>
    <t>Шальков АН</t>
  </si>
  <si>
    <t>Азизов Мурад Абдулазизович</t>
  </si>
  <si>
    <t>26.01.1995 1р</t>
  </si>
  <si>
    <t>Тюменская</t>
  </si>
  <si>
    <t>Тюмень</t>
  </si>
  <si>
    <t>Ложкин АС</t>
  </si>
  <si>
    <t>Джулакян Рафик Рубенович</t>
  </si>
  <si>
    <t>31.03.1996 кмс</t>
  </si>
  <si>
    <t>Горских Владислав Андреевич</t>
  </si>
  <si>
    <t>17.01.1996 1р</t>
  </si>
  <si>
    <t>Юферов СИ</t>
  </si>
  <si>
    <t>Бадалян Карен Овикович</t>
  </si>
  <si>
    <t>14.03.1995 1р</t>
  </si>
  <si>
    <t>Санасарян Артур Юрикович</t>
  </si>
  <si>
    <t>25.04.1995 1р</t>
  </si>
  <si>
    <t>Челябинск</t>
  </si>
  <si>
    <t>Шумаков ЮИ</t>
  </si>
  <si>
    <t>Климкин Александр Андреевич</t>
  </si>
  <si>
    <t>17.06.1995 кмс</t>
  </si>
  <si>
    <t xml:space="preserve">Пудовкин АВ </t>
  </si>
  <si>
    <t>Сырцов Егор Витальевич</t>
  </si>
  <si>
    <t>21.02.1997 кмс</t>
  </si>
  <si>
    <t>Акаев Динислам Адилгереевич</t>
  </si>
  <si>
    <t>07.11.1997 1р</t>
  </si>
  <si>
    <t>ХМАО-Югра</t>
  </si>
  <si>
    <t>Радужный</t>
  </si>
  <si>
    <t>Сонгуров БА Сонгуров АМ</t>
  </si>
  <si>
    <t>Гаджиев Расул Магомедшапиевич</t>
  </si>
  <si>
    <t>09.07.1995 мс</t>
  </si>
  <si>
    <t>в.к. 74ю  кг.</t>
  </si>
  <si>
    <t>3:0</t>
  </si>
  <si>
    <t>3:1</t>
  </si>
  <si>
    <t>4:0</t>
  </si>
  <si>
    <t>361</t>
  </si>
  <si>
    <t>Чебаркуль</t>
  </si>
  <si>
    <t>Батыргареев Дамир Винирович</t>
  </si>
  <si>
    <t>12-15</t>
  </si>
  <si>
    <t>св</t>
  </si>
  <si>
    <t>2:0</t>
  </si>
  <si>
    <t>9-11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</si>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</sst>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34" borderId="25" xfId="0" applyNumberFormat="1" applyFont="1" applyFill="1" applyBorder="1" applyAlignment="1">
      <alignment horizontal="left" vertical="center" wrapText="1"/>
    </xf>
    <xf numFmtId="0" fontId="6" fillId="34" borderId="22" xfId="0" applyNumberFormat="1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3" fillId="34" borderId="26" xfId="0" applyNumberFormat="1" applyFont="1" applyFill="1" applyBorder="1" applyAlignment="1">
      <alignment horizontal="center" vertical="center" wrapText="1"/>
    </xf>
    <xf numFmtId="0" fontId="73" fillId="34" borderId="27" xfId="0" applyNumberFormat="1" applyFont="1" applyFill="1" applyBorder="1" applyAlignment="1">
      <alignment horizontal="center" vertical="center" wrapText="1"/>
    </xf>
    <xf numFmtId="0" fontId="6" fillId="34" borderId="20" xfId="42" applyFont="1" applyFill="1" applyBorder="1" applyAlignment="1" applyProtection="1">
      <alignment horizontal="center" vertical="center" wrapText="1"/>
      <protection/>
    </xf>
    <xf numFmtId="0" fontId="6" fillId="34" borderId="21" xfId="42" applyFont="1" applyFill="1" applyBorder="1" applyAlignment="1" applyProtection="1">
      <alignment horizontal="center" vertical="center" wrapText="1"/>
      <protection/>
    </xf>
    <xf numFmtId="0" fontId="6" fillId="34" borderId="31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6" fillId="34" borderId="47" xfId="0" applyNumberFormat="1" applyFont="1" applyFill="1" applyBorder="1" applyAlignment="1">
      <alignment horizontal="left" vertical="center" wrapText="1"/>
    </xf>
    <xf numFmtId="0" fontId="6" fillId="34" borderId="45" xfId="0" applyNumberFormat="1" applyFont="1" applyFill="1" applyBorder="1" applyAlignment="1">
      <alignment horizontal="left" vertical="center" wrapText="1"/>
    </xf>
    <xf numFmtId="0" fontId="6" fillId="34" borderId="46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36" borderId="4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29" fillId="0" borderId="49" xfId="0" applyNumberFormat="1" applyFont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0" fillId="37" borderId="49" xfId="0" applyNumberFormat="1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left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9" fillId="0" borderId="49" xfId="0" applyNumberFormat="1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6" fillId="37" borderId="49" xfId="0" applyNumberFormat="1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28" xfId="42" applyFont="1" applyFill="1" applyBorder="1" applyAlignment="1" applyProtection="1">
      <alignment horizontal="center" vertical="center"/>
      <protection/>
    </xf>
    <xf numFmtId="0" fontId="19" fillId="35" borderId="29" xfId="42" applyFont="1" applyFill="1" applyBorder="1" applyAlignment="1" applyProtection="1">
      <alignment horizontal="center" vertical="center"/>
      <protection/>
    </xf>
    <xf numFmtId="0" fontId="19" fillId="35" borderId="30" xfId="42" applyFont="1" applyFill="1" applyBorder="1" applyAlignment="1" applyProtection="1">
      <alignment horizontal="center" vertical="center"/>
      <protection/>
    </xf>
    <xf numFmtId="0" fontId="20" fillId="36" borderId="63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0" fillId="36" borderId="64" xfId="0" applyFont="1" applyFill="1" applyBorder="1" applyAlignment="1">
      <alignment horizontal="center" vertical="center"/>
    </xf>
    <xf numFmtId="0" fontId="20" fillId="35" borderId="63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5" borderId="64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8" borderId="63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0" fillId="38" borderId="64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3" fillId="0" borderId="45" xfId="42" applyFont="1" applyBorder="1" applyAlignment="1" applyProtection="1">
      <alignment horizontal="left" vertical="center" wrapText="1"/>
      <protection/>
    </xf>
    <xf numFmtId="0" fontId="73" fillId="0" borderId="58" xfId="0" applyFont="1" applyBorder="1" applyAlignment="1">
      <alignment horizontal="left" vertical="center" wrapText="1"/>
    </xf>
    <xf numFmtId="0" fontId="6" fillId="37" borderId="61" xfId="42" applyFont="1" applyFill="1" applyBorder="1" applyAlignment="1" applyProtection="1">
      <alignment horizontal="left" vertical="center" wrapText="1"/>
      <protection/>
    </xf>
    <xf numFmtId="0" fontId="6" fillId="37" borderId="43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73" fillId="0" borderId="84" xfId="42" applyFont="1" applyBorder="1" applyAlignment="1" applyProtection="1">
      <alignment horizontal="center" vertical="center" wrapText="1"/>
      <protection/>
    </xf>
    <xf numFmtId="0" fontId="73" fillId="0" borderId="11" xfId="42" applyFont="1" applyBorder="1" applyAlignment="1" applyProtection="1">
      <alignment horizontal="center" vertical="center" wrapText="1"/>
      <protection/>
    </xf>
    <xf numFmtId="0" fontId="73" fillId="0" borderId="85" xfId="42" applyFont="1" applyBorder="1" applyAlignment="1" applyProtection="1">
      <alignment horizontal="center" vertical="center" wrapText="1"/>
      <protection/>
    </xf>
    <xf numFmtId="0" fontId="73" fillId="0" borderId="64" xfId="42" applyFont="1" applyBorder="1" applyAlignment="1" applyProtection="1">
      <alignment horizontal="center" vertical="center" wrapText="1"/>
      <protection/>
    </xf>
    <xf numFmtId="0" fontId="73" fillId="0" borderId="18" xfId="42" applyFont="1" applyBorder="1" applyAlignment="1" applyProtection="1">
      <alignment horizontal="center" vertical="center" wrapText="1"/>
      <protection/>
    </xf>
    <xf numFmtId="0" fontId="73" fillId="0" borderId="66" xfId="42" applyFont="1" applyBorder="1" applyAlignment="1" applyProtection="1">
      <alignment horizontal="center" vertical="center" wrapText="1"/>
      <protection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zoomScalePageLayoutView="0" workbookViewId="0" topLeftCell="A19">
      <selection activeCell="A1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6" t="s">
        <v>23</v>
      </c>
      <c r="B1" s="156"/>
      <c r="C1" s="156"/>
      <c r="D1" s="156"/>
      <c r="E1" s="156"/>
      <c r="F1" s="156"/>
      <c r="G1" s="156"/>
      <c r="H1" s="156"/>
    </row>
    <row r="2" spans="1:8" ht="25.5" customHeight="1" thickBot="1">
      <c r="A2" s="157" t="s">
        <v>25</v>
      </c>
      <c r="B2" s="157"/>
      <c r="C2" s="157"/>
      <c r="D2" s="157"/>
      <c r="E2" s="157"/>
      <c r="F2" s="157"/>
      <c r="G2" s="157"/>
      <c r="H2" s="157"/>
    </row>
    <row r="3" spans="1:8" ht="32.25" customHeight="1" thickBot="1">
      <c r="A3" s="158" t="str">
        <f>HYPERLINK('[1]реквизиты'!$A$2)</f>
        <v>Первенство УрФО по САМБО среди юниоров 1995-1997г.р. </v>
      </c>
      <c r="B3" s="159"/>
      <c r="C3" s="159"/>
      <c r="D3" s="159"/>
      <c r="E3" s="159"/>
      <c r="F3" s="159"/>
      <c r="G3" s="159"/>
      <c r="H3" s="160"/>
    </row>
    <row r="4" spans="1:8" ht="15" customHeight="1">
      <c r="A4" s="161" t="str">
        <f>HYPERLINK('[1]реквизиты'!$A$3)</f>
        <v>16-19 декабря 2014г.                                                         г. Верхняя Пышма</v>
      </c>
      <c r="B4" s="162"/>
      <c r="C4" s="162"/>
      <c r="D4" s="162"/>
      <c r="E4" s="162"/>
      <c r="F4" s="162"/>
      <c r="G4" s="162"/>
      <c r="H4" s="162"/>
    </row>
    <row r="5" spans="4:6" ht="24" customHeight="1" thickBot="1">
      <c r="D5" s="163" t="str">
        <f>HYPERLINK('пр.взв.'!D4)</f>
        <v>в.к. 74ю  кг.</v>
      </c>
      <c r="E5" s="163"/>
      <c r="F5" s="163"/>
    </row>
    <row r="6" spans="1:8" ht="12.75" customHeight="1">
      <c r="A6" s="200" t="s">
        <v>50</v>
      </c>
      <c r="B6" s="202" t="s">
        <v>4</v>
      </c>
      <c r="C6" s="204" t="s">
        <v>5</v>
      </c>
      <c r="D6" s="180" t="s">
        <v>6</v>
      </c>
      <c r="E6" s="179" t="s">
        <v>7</v>
      </c>
      <c r="F6" s="180"/>
      <c r="G6" s="172" t="s">
        <v>10</v>
      </c>
      <c r="H6" s="167" t="s">
        <v>8</v>
      </c>
    </row>
    <row r="7" spans="1:8" ht="13.5" thickBot="1">
      <c r="A7" s="201"/>
      <c r="B7" s="203"/>
      <c r="C7" s="205"/>
      <c r="D7" s="182"/>
      <c r="E7" s="181"/>
      <c r="F7" s="182"/>
      <c r="G7" s="173"/>
      <c r="H7" s="168"/>
    </row>
    <row r="8" spans="1:8" ht="12.75" customHeight="1">
      <c r="A8" s="206">
        <v>1</v>
      </c>
      <c r="B8" s="207">
        <f>'пр.хода'!H8</f>
        <v>15</v>
      </c>
      <c r="C8" s="190" t="str">
        <f>VLOOKUP(B8,'пр.взв.'!B7:H38,2,FALSE)</f>
        <v>Гаджиев Расул Магомедшапиевич</v>
      </c>
      <c r="D8" s="208" t="str">
        <f>VLOOKUP(B8,'пр.взв.'!B7:H131,3,FALSE)</f>
        <v>09.07.1995 мс</v>
      </c>
      <c r="E8" s="175" t="str">
        <f>VLOOKUP(B8,'пр.взв.'!B7:H38,4,FALSE)</f>
        <v>Свердловская</v>
      </c>
      <c r="F8" s="177" t="str">
        <f>VLOOKUP(B8,'пр.взв.'!B7:H38,5,FALSE)</f>
        <v>Верхняя Пышма</v>
      </c>
      <c r="G8" s="174">
        <f>VLOOKUP(B8,'пр.взв.'!B7:H38,6,FALSE)</f>
        <v>0</v>
      </c>
      <c r="H8" s="169" t="str">
        <f>VLOOKUP(B8,'пр.взв.'!B7:H133,7,FALSE)</f>
        <v>Стенников ВГ Мельников АН</v>
      </c>
    </row>
    <row r="9" spans="1:8" ht="12.75">
      <c r="A9" s="194"/>
      <c r="B9" s="189"/>
      <c r="C9" s="191"/>
      <c r="D9" s="208"/>
      <c r="E9" s="176"/>
      <c r="F9" s="178"/>
      <c r="G9" s="174"/>
      <c r="H9" s="169"/>
    </row>
    <row r="10" spans="1:8" ht="12.75" customHeight="1">
      <c r="A10" s="194">
        <v>2</v>
      </c>
      <c r="B10" s="189">
        <f>'пр.хода'!H20</f>
        <v>8</v>
      </c>
      <c r="C10" s="190" t="str">
        <f>VLOOKUP(B10,'пр.взв.'!B1:H40,2,FALSE)</f>
        <v>Джулакян Рафик Рубенович</v>
      </c>
      <c r="D10" s="192" t="str">
        <f>VLOOKUP(B10,'пр.взв.'!B1:H133,3,FALSE)</f>
        <v>31.03.1996 кмс</v>
      </c>
      <c r="E10" s="164" t="str">
        <f>VLOOKUP(B10,'пр.взв.'!B1:H40,4,FALSE)</f>
        <v>Свердловская</v>
      </c>
      <c r="F10" s="166" t="str">
        <f>VLOOKUP(B10,'пр.взв.'!B1:H40,5,FALSE)</f>
        <v>Верхняя Пышма</v>
      </c>
      <c r="G10" s="154">
        <f>VLOOKUP(B10,'пр.взв.'!B1:H40,6,FALSE)</f>
        <v>0</v>
      </c>
      <c r="H10" s="152" t="str">
        <f>VLOOKUP(B10,'пр.взв.'!B1:H135,7,FALSE)</f>
        <v>Стенников ВГ Мельников АН</v>
      </c>
    </row>
    <row r="11" spans="1:8" ht="12.75">
      <c r="A11" s="194"/>
      <c r="B11" s="189"/>
      <c r="C11" s="191"/>
      <c r="D11" s="193"/>
      <c r="E11" s="165"/>
      <c r="F11" s="166"/>
      <c r="G11" s="155"/>
      <c r="H11" s="153"/>
    </row>
    <row r="12" spans="1:8" ht="12.75" customHeight="1">
      <c r="A12" s="194">
        <v>3</v>
      </c>
      <c r="B12" s="195">
        <f>'пр.хода'!E32</f>
        <v>2</v>
      </c>
      <c r="C12" s="196" t="str">
        <f>VLOOKUP(B12,'пр.взв.'!B1:H42,2,FALSE)</f>
        <v>Возов Александр Иванович</v>
      </c>
      <c r="D12" s="198" t="str">
        <f>VLOOKUP(B12,'пр.взв.'!B1:H135,3,FALSE)</f>
        <v>24.10.1995 кмс</v>
      </c>
      <c r="E12" s="185" t="str">
        <f>VLOOKUP(B12,'пр.взв.'!B1:H42,4,FALSE)</f>
        <v>Курганская</v>
      </c>
      <c r="F12" s="187" t="str">
        <f>VLOOKUP(B12,'пр.взв.'!B1:H42,5,FALSE)</f>
        <v>Курган</v>
      </c>
      <c r="G12" s="183">
        <f>VLOOKUP(B12,'пр.взв.'!B1:H42,6,FALSE)</f>
        <v>0</v>
      </c>
      <c r="H12" s="170" t="str">
        <f>VLOOKUP(B12,'пр.взв.'!B1:H137,7,FALSE)</f>
        <v>Стенников МГ Возов ИА</v>
      </c>
    </row>
    <row r="13" spans="1:8" ht="12.75">
      <c r="A13" s="194"/>
      <c r="B13" s="195"/>
      <c r="C13" s="197"/>
      <c r="D13" s="199"/>
      <c r="E13" s="186"/>
      <c r="F13" s="187"/>
      <c r="G13" s="184"/>
      <c r="H13" s="171"/>
    </row>
    <row r="14" spans="1:8" ht="12.75" customHeight="1">
      <c r="A14" s="194">
        <v>3</v>
      </c>
      <c r="B14" s="189">
        <f>'пр.хода'!Q32</f>
        <v>13</v>
      </c>
      <c r="C14" s="190" t="str">
        <f>VLOOKUP(B14,'пр.взв.'!B1:H44,2,FALSE)</f>
        <v>Сырцов Егор Витальевич</v>
      </c>
      <c r="D14" s="192" t="str">
        <f>VLOOKUP(B14,'пр.взв.'!B1:H137,3,FALSE)</f>
        <v>21.02.1997 кмс</v>
      </c>
      <c r="E14" s="164" t="str">
        <f>VLOOKUP(B14,'пр.взв.'!B1:H44,4,FALSE)</f>
        <v>Свердловская</v>
      </c>
      <c r="F14" s="166" t="str">
        <f>VLOOKUP(B14,'пр.взв.'!B1:H44,5,FALSE)</f>
        <v>Верхняя Пышма</v>
      </c>
      <c r="G14" s="154">
        <f>VLOOKUP(B14,'пр.взв.'!B1:H44,6,FALSE)</f>
        <v>0</v>
      </c>
      <c r="H14" s="152" t="str">
        <f>VLOOKUP(B14,'пр.взв.'!B1:H139,7,FALSE)</f>
        <v>Стенников ВГ Мельников АН</v>
      </c>
    </row>
    <row r="15" spans="1:8" ht="12.75">
      <c r="A15" s="194"/>
      <c r="B15" s="189"/>
      <c r="C15" s="191"/>
      <c r="D15" s="193"/>
      <c r="E15" s="165"/>
      <c r="F15" s="166"/>
      <c r="G15" s="155"/>
      <c r="H15" s="153"/>
    </row>
    <row r="16" spans="1:8" ht="12.75" customHeight="1">
      <c r="A16" s="194">
        <v>5</v>
      </c>
      <c r="B16" s="189">
        <v>3</v>
      </c>
      <c r="C16" s="190" t="str">
        <f>VLOOKUP(B16,'пр.взв.'!B1:H46,2,FALSE)</f>
        <v>Попов Виктор Андреевич</v>
      </c>
      <c r="D16" s="192">
        <f>VLOOKUP(B16,'пр.взв.'!B1:H139,3,FALSE)</f>
        <v>34867</v>
      </c>
      <c r="E16" s="164" t="str">
        <f>VLOOKUP(B16,'пр.взв.'!B1:H46,4,FALSE)</f>
        <v>Свердловская</v>
      </c>
      <c r="F16" s="166" t="str">
        <f>VLOOKUP(B16,'пр.взв.'!B1:H46,5,FALSE)</f>
        <v>Екатеринбург</v>
      </c>
      <c r="G16" s="154">
        <f>VLOOKUP(B16,'пр.взв.'!B1:H46,6,FALSE)</f>
        <v>0</v>
      </c>
      <c r="H16" s="152" t="str">
        <f>VLOOKUP(B16,'пр.взв.'!B1:H141,7,FALSE)</f>
        <v>Задорин Старков МА</v>
      </c>
    </row>
    <row r="17" spans="1:8" ht="12.75">
      <c r="A17" s="194"/>
      <c r="B17" s="189"/>
      <c r="C17" s="191"/>
      <c r="D17" s="193"/>
      <c r="E17" s="165"/>
      <c r="F17" s="166"/>
      <c r="G17" s="155"/>
      <c r="H17" s="153"/>
    </row>
    <row r="18" spans="1:8" ht="12.75" customHeight="1">
      <c r="A18" s="194">
        <v>5</v>
      </c>
      <c r="B18" s="189">
        <v>12</v>
      </c>
      <c r="C18" s="190" t="str">
        <f>VLOOKUP(B18,'пр.взв.'!B1:H48,2,FALSE)</f>
        <v>Климкин Александр Андреевич</v>
      </c>
      <c r="D18" s="192" t="str">
        <f>VLOOKUP(B18,'пр.взв.'!B1:H141,3,FALSE)</f>
        <v>17.06.1995 кмс</v>
      </c>
      <c r="E18" s="164" t="str">
        <f>VLOOKUP(B18,'пр.взв.'!B1:H48,4,FALSE)</f>
        <v>Тюменская</v>
      </c>
      <c r="F18" s="166" t="str">
        <f>VLOOKUP(B18,'пр.взв.'!B1:H48,5,FALSE)</f>
        <v>Тюмень</v>
      </c>
      <c r="G18" s="154">
        <f>VLOOKUP(B18,'пр.взв.'!B1:H48,6,FALSE)</f>
        <v>0</v>
      </c>
      <c r="H18" s="152" t="str">
        <f>VLOOKUP(B18,'пр.взв.'!B1:H143,7,FALSE)</f>
        <v>Пудовкин АВ </v>
      </c>
    </row>
    <row r="19" spans="1:8" ht="12.75">
      <c r="A19" s="194"/>
      <c r="B19" s="189"/>
      <c r="C19" s="191"/>
      <c r="D19" s="193"/>
      <c r="E19" s="165"/>
      <c r="F19" s="166"/>
      <c r="G19" s="155"/>
      <c r="H19" s="153"/>
    </row>
    <row r="20" spans="1:8" ht="12.75" customHeight="1">
      <c r="A20" s="188" t="s">
        <v>49</v>
      </c>
      <c r="B20" s="189">
        <v>14</v>
      </c>
      <c r="C20" s="190" t="str">
        <f>VLOOKUP(B20,'пр.взв.'!B1:H50,2,FALSE)</f>
        <v>Акаев Динислам Адилгереевич</v>
      </c>
      <c r="D20" s="192" t="str">
        <f>VLOOKUP(B20,'пр.взв.'!B1:H143,3,FALSE)</f>
        <v>07.11.1997 1р</v>
      </c>
      <c r="E20" s="164" t="str">
        <f>VLOOKUP(B20,'пр.взв.'!B1:H50,4,FALSE)</f>
        <v>ХМАО-Югра</v>
      </c>
      <c r="F20" s="166" t="str">
        <f>VLOOKUP(B20,'пр.взв.'!B1:H50,5,FALSE)</f>
        <v>Радужный</v>
      </c>
      <c r="G20" s="154">
        <f>VLOOKUP(B20,'пр.взв.'!B1:H50,6,FALSE)</f>
        <v>0</v>
      </c>
      <c r="H20" s="152" t="str">
        <f>VLOOKUP(B20,'пр.взв.'!B1:H145,7,FALSE)</f>
        <v>Сонгуров БА Сонгуров АМ</v>
      </c>
    </row>
    <row r="21" spans="1:8" ht="12.75">
      <c r="A21" s="188"/>
      <c r="B21" s="189"/>
      <c r="C21" s="191"/>
      <c r="D21" s="193"/>
      <c r="E21" s="165"/>
      <c r="F21" s="166"/>
      <c r="G21" s="155"/>
      <c r="H21" s="153"/>
    </row>
    <row r="22" spans="1:8" ht="12.75" customHeight="1">
      <c r="A22" s="188" t="s">
        <v>49</v>
      </c>
      <c r="B22" s="189">
        <v>5</v>
      </c>
      <c r="C22" s="190" t="str">
        <f>VLOOKUP(B22,'пр.взв.'!B2:H52,2,FALSE)</f>
        <v>Дмитрина Илья Михайлович</v>
      </c>
      <c r="D22" s="192" t="str">
        <f>VLOOKUP(B22,'пр.взв.'!B2:H145,3,FALSE)</f>
        <v>20.01.1995 кмс</v>
      </c>
      <c r="E22" s="164" t="str">
        <f>VLOOKUP(B22,'пр.взв.'!B2:H52,4,FALSE)</f>
        <v>Курганская</v>
      </c>
      <c r="F22" s="166" t="str">
        <f>VLOOKUP(B22,'пр.взв.'!B2:H52,5,FALSE)</f>
        <v>Шадринск</v>
      </c>
      <c r="G22" s="154">
        <f>VLOOKUP(B22,'пр.взв.'!B2:H52,6,FALSE)</f>
        <v>0</v>
      </c>
      <c r="H22" s="152" t="str">
        <f>VLOOKUP(B22,'пр.взв.'!B2:H147,7,FALSE)</f>
        <v>Старцев АА Жавкин ЭБ</v>
      </c>
    </row>
    <row r="23" spans="1:8" ht="12.75">
      <c r="A23" s="188"/>
      <c r="B23" s="189"/>
      <c r="C23" s="191"/>
      <c r="D23" s="193"/>
      <c r="E23" s="165"/>
      <c r="F23" s="166"/>
      <c r="G23" s="155"/>
      <c r="H23" s="153"/>
    </row>
    <row r="24" spans="1:8" ht="12.75" customHeight="1">
      <c r="A24" s="188" t="s">
        <v>118</v>
      </c>
      <c r="B24" s="189">
        <v>10</v>
      </c>
      <c r="C24" s="190" t="str">
        <f>VLOOKUP(B24,'пр.взв.'!B2:H54,2,FALSE)</f>
        <v>Бадалян Карен Овикович</v>
      </c>
      <c r="D24" s="192" t="str">
        <f>VLOOKUP(B24,'пр.взв.'!B2:H147,3,FALSE)</f>
        <v>14.03.1995 1р</v>
      </c>
      <c r="E24" s="164" t="str">
        <f>VLOOKUP(B24,'пр.взв.'!B2:H54,4,FALSE)</f>
        <v>Тюменская</v>
      </c>
      <c r="F24" s="166" t="str">
        <f>VLOOKUP(B24,'пр.взв.'!B2:H54,5,FALSE)</f>
        <v>Тюмень</v>
      </c>
      <c r="G24" s="154">
        <f>VLOOKUP(B24,'пр.взв.'!B2:H54,6,FALSE)</f>
        <v>0</v>
      </c>
      <c r="H24" s="152" t="str">
        <f>VLOOKUP(B24,'пр.взв.'!B2:H149,7,FALSE)</f>
        <v>Ложкин АС</v>
      </c>
    </row>
    <row r="25" spans="1:8" ht="12.75">
      <c r="A25" s="188"/>
      <c r="B25" s="189"/>
      <c r="C25" s="191"/>
      <c r="D25" s="193"/>
      <c r="E25" s="165"/>
      <c r="F25" s="166"/>
      <c r="G25" s="155"/>
      <c r="H25" s="153"/>
    </row>
    <row r="26" spans="1:8" ht="12.75" customHeight="1">
      <c r="A26" s="188" t="s">
        <v>118</v>
      </c>
      <c r="B26" s="189">
        <v>7</v>
      </c>
      <c r="C26" s="190" t="str">
        <f>VLOOKUP(B26,'пр.взв.'!B2:H56,2,FALSE)</f>
        <v>Азизов Мурад Абдулазизович</v>
      </c>
      <c r="D26" s="192" t="str">
        <f>VLOOKUP(B26,'пр.взв.'!B2:H149,3,FALSE)</f>
        <v>26.01.1995 1р</v>
      </c>
      <c r="E26" s="164" t="str">
        <f>VLOOKUP(B26,'пр.взв.'!B2:H56,4,FALSE)</f>
        <v>Тюменская</v>
      </c>
      <c r="F26" s="166" t="str">
        <f>VLOOKUP(B26,'пр.взв.'!B2:H56,5,FALSE)</f>
        <v>Тюмень</v>
      </c>
      <c r="G26" s="154">
        <f>VLOOKUP(B26,'пр.взв.'!B2:H56,6,FALSE)</f>
        <v>0</v>
      </c>
      <c r="H26" s="152" t="str">
        <f>VLOOKUP(B26,'пр.взв.'!B2:H151,7,FALSE)</f>
        <v>Ложкин АС</v>
      </c>
    </row>
    <row r="27" spans="1:8" ht="12.75">
      <c r="A27" s="188"/>
      <c r="B27" s="189"/>
      <c r="C27" s="191"/>
      <c r="D27" s="193"/>
      <c r="E27" s="165"/>
      <c r="F27" s="166"/>
      <c r="G27" s="155"/>
      <c r="H27" s="153"/>
    </row>
    <row r="28" spans="1:8" ht="12.75" customHeight="1">
      <c r="A28" s="188" t="s">
        <v>118</v>
      </c>
      <c r="B28" s="189">
        <v>1</v>
      </c>
      <c r="C28" s="190" t="str">
        <f>VLOOKUP(B28,'пр.взв.'!B2:H58,2,FALSE)</f>
        <v>Мурзин Дмитрий Вячеславович</v>
      </c>
      <c r="D28" s="192" t="str">
        <f>VLOOKUP(B28,'пр.взв.'!B2:H151,3,FALSE)</f>
        <v>02.02.1995 1р</v>
      </c>
      <c r="E28" s="164" t="str">
        <f>VLOOKUP(B28,'пр.взв.'!B2:H58,4,FALSE)</f>
        <v>Свердловская</v>
      </c>
      <c r="F28" s="166" t="str">
        <f>VLOOKUP(B28,'пр.взв.'!B2:H58,5,FALSE)</f>
        <v>Екатеринбург</v>
      </c>
      <c r="G28" s="154">
        <f>VLOOKUP(B28,'пр.взв.'!B2:H58,6,FALSE)</f>
        <v>0</v>
      </c>
      <c r="H28" s="152" t="str">
        <f>VLOOKUP(B28,'пр.взв.'!B2:H153,7,FALSE)</f>
        <v>Задорин СВ Старков МА</v>
      </c>
    </row>
    <row r="29" spans="1:8" ht="12.75">
      <c r="A29" s="188"/>
      <c r="B29" s="189"/>
      <c r="C29" s="191"/>
      <c r="D29" s="193"/>
      <c r="E29" s="165"/>
      <c r="F29" s="166"/>
      <c r="G29" s="155"/>
      <c r="H29" s="153"/>
    </row>
    <row r="30" spans="1:8" ht="12.75">
      <c r="A30" s="188" t="s">
        <v>115</v>
      </c>
      <c r="B30" s="189">
        <v>4</v>
      </c>
      <c r="C30" s="190" t="str">
        <f>VLOOKUP(B30,'пр.взв.'!B2:H60,2,FALSE)</f>
        <v>Воронин Дмитрий Олегович</v>
      </c>
      <c r="D30" s="192" t="str">
        <f>VLOOKUP(B30,'пр.взв.'!B2:H153,3,FALSE)</f>
        <v>11.11.1997 2р</v>
      </c>
      <c r="E30" s="164" t="str">
        <f>VLOOKUP(B30,'пр.взв.'!B2:H60,4,FALSE)</f>
        <v>Курганская</v>
      </c>
      <c r="F30" s="166" t="str">
        <f>VLOOKUP(B30,'пр.взв.'!B2:H60,5,FALSE)</f>
        <v>Курган</v>
      </c>
      <c r="G30" s="154">
        <f>VLOOKUP(B30,'пр.взв.'!B2:H60,6,FALSE)</f>
        <v>0</v>
      </c>
      <c r="H30" s="152" t="str">
        <f>VLOOKUP(B30,'пр.взв.'!B2:H155,7,FALSE)</f>
        <v>Осипов ВЮ</v>
      </c>
    </row>
    <row r="31" spans="1:8" ht="12.75">
      <c r="A31" s="188"/>
      <c r="B31" s="189"/>
      <c r="C31" s="191"/>
      <c r="D31" s="193"/>
      <c r="E31" s="165"/>
      <c r="F31" s="166"/>
      <c r="G31" s="155"/>
      <c r="H31" s="153"/>
    </row>
    <row r="32" spans="1:8" ht="12.75">
      <c r="A32" s="188" t="s">
        <v>115</v>
      </c>
      <c r="B32" s="189">
        <v>11</v>
      </c>
      <c r="C32" s="190" t="str">
        <f>VLOOKUP(B32,'пр.взв.'!B3:H62,2,FALSE)</f>
        <v>Санасарян Артур Юрикович</v>
      </c>
      <c r="D32" s="192" t="str">
        <f>VLOOKUP(B32,'пр.взв.'!B3:H155,3,FALSE)</f>
        <v>25.04.1995 1р</v>
      </c>
      <c r="E32" s="164" t="str">
        <f>VLOOKUP(B32,'пр.взв.'!B3:H62,4,FALSE)</f>
        <v>Челябинская</v>
      </c>
      <c r="F32" s="166" t="str">
        <f>VLOOKUP(B32,'пр.взв.'!B3:H62,5,FALSE)</f>
        <v>Челябинск</v>
      </c>
      <c r="G32" s="154">
        <f>VLOOKUP(B32,'пр.взв.'!B3:H62,6,FALSE)</f>
        <v>0</v>
      </c>
      <c r="H32" s="152" t="str">
        <f>VLOOKUP(B32,'пр.взв.'!B3:H157,7,FALSE)</f>
        <v>Шумаков ЮИ</v>
      </c>
    </row>
    <row r="33" spans="1:8" ht="12.75">
      <c r="A33" s="188"/>
      <c r="B33" s="189"/>
      <c r="C33" s="191"/>
      <c r="D33" s="193"/>
      <c r="E33" s="165"/>
      <c r="F33" s="166"/>
      <c r="G33" s="155"/>
      <c r="H33" s="153"/>
    </row>
    <row r="34" spans="1:8" ht="12.75">
      <c r="A34" s="188" t="s">
        <v>115</v>
      </c>
      <c r="B34" s="189">
        <v>9</v>
      </c>
      <c r="C34" s="190" t="str">
        <f>VLOOKUP(B34,'пр.взв.'!B3:H64,2,FALSE)</f>
        <v>Горских Владислав Андреевич</v>
      </c>
      <c r="D34" s="192" t="str">
        <f>VLOOKUP(B34,'пр.взв.'!B3:H157,3,FALSE)</f>
        <v>17.01.1996 1р</v>
      </c>
      <c r="E34" s="164" t="str">
        <f>VLOOKUP(B34,'пр.взв.'!B3:H64,4,FALSE)</f>
        <v>Курганская</v>
      </c>
      <c r="F34" s="166" t="str">
        <f>VLOOKUP(B34,'пр.взв.'!B3:H64,5,FALSE)</f>
        <v>Курган</v>
      </c>
      <c r="G34" s="154">
        <f>VLOOKUP(B34,'пр.взв.'!B3:H64,6,FALSE)</f>
        <v>0</v>
      </c>
      <c r="H34" s="152" t="str">
        <f>VLOOKUP(B34,'пр.взв.'!B3:H159,7,FALSE)</f>
        <v>Юферов СИ</v>
      </c>
    </row>
    <row r="35" spans="1:8" ht="12.75">
      <c r="A35" s="188"/>
      <c r="B35" s="189"/>
      <c r="C35" s="191"/>
      <c r="D35" s="193"/>
      <c r="E35" s="165"/>
      <c r="F35" s="166"/>
      <c r="G35" s="155"/>
      <c r="H35" s="153"/>
    </row>
    <row r="36" spans="1:8" ht="12.75">
      <c r="A36" s="188" t="s">
        <v>115</v>
      </c>
      <c r="B36" s="189">
        <v>6</v>
      </c>
      <c r="C36" s="190" t="str">
        <f>VLOOKUP(B36,'пр.взв.'!B3:H66,2,FALSE)</f>
        <v>Батыргареев Дамир Винирович</v>
      </c>
      <c r="D36" s="192" t="str">
        <f>VLOOKUP(B36,'пр.взв.'!B3:H159,3,FALSE)</f>
        <v>17.10.1996 1р</v>
      </c>
      <c r="E36" s="164" t="str">
        <f>VLOOKUP(B36,'пр.взв.'!B3:H66,4,FALSE)</f>
        <v>Челябинская</v>
      </c>
      <c r="F36" s="166" t="str">
        <f>VLOOKUP(B36,'пр.взв.'!B3:H66,5,FALSE)</f>
        <v>Чебаркуль</v>
      </c>
      <c r="G36" s="154">
        <f>VLOOKUP(B36,'пр.взв.'!B3:H66,6,FALSE)</f>
        <v>0</v>
      </c>
      <c r="H36" s="152" t="str">
        <f>VLOOKUP(B36,'пр.взв.'!B3:H161,7,FALSE)</f>
        <v>Шальков АН</v>
      </c>
    </row>
    <row r="37" spans="1:8" ht="12.75">
      <c r="A37" s="188"/>
      <c r="B37" s="189"/>
      <c r="C37" s="191"/>
      <c r="D37" s="193"/>
      <c r="E37" s="165"/>
      <c r="F37" s="166"/>
      <c r="G37" s="155"/>
      <c r="H37" s="153"/>
    </row>
    <row r="38" spans="1:8" ht="15">
      <c r="A38" s="149"/>
      <c r="B38" s="149"/>
      <c r="C38" s="149"/>
      <c r="D38" s="149"/>
      <c r="E38" s="149"/>
      <c r="F38" s="149"/>
      <c r="G38" s="149"/>
      <c r="H38" s="149"/>
    </row>
    <row r="39" spans="1:8" ht="15">
      <c r="A39" s="149"/>
      <c r="B39" s="149"/>
      <c r="C39" s="149"/>
      <c r="D39" s="149"/>
      <c r="E39" s="149"/>
      <c r="F39" s="149"/>
      <c r="G39" s="149"/>
      <c r="H39" s="149"/>
    </row>
    <row r="40" spans="1:8" ht="15">
      <c r="A40" s="147" t="str">
        <f>HYPERLINK('[2]реквизиты'!$A$6)</f>
        <v>Гл. судья, судья МК</v>
      </c>
      <c r="B40" s="149"/>
      <c r="C40" s="150"/>
      <c r="D40" s="150"/>
      <c r="E40" s="150"/>
      <c r="F40" s="150"/>
      <c r="G40" s="147" t="str">
        <f>'[1]реквизиты'!$G$7</f>
        <v>О.Р. Перминов</v>
      </c>
      <c r="H40" s="149"/>
    </row>
    <row r="41" spans="1:8" ht="15">
      <c r="A41" s="149"/>
      <c r="B41" s="149"/>
      <c r="C41" s="150"/>
      <c r="D41" s="150"/>
      <c r="E41" s="150"/>
      <c r="F41" s="150"/>
      <c r="G41" s="151" t="str">
        <f>'[1]реквизиты'!$G$8</f>
        <v>/г.Нижний Тагил/</v>
      </c>
      <c r="H41" s="149"/>
    </row>
    <row r="42" spans="1:8" ht="15">
      <c r="A42" s="149"/>
      <c r="B42" s="149"/>
      <c r="C42" s="150"/>
      <c r="D42" s="150"/>
      <c r="E42" s="150"/>
      <c r="F42" s="150"/>
      <c r="G42" s="150"/>
      <c r="H42" s="149"/>
    </row>
    <row r="43" spans="1:8" ht="15">
      <c r="A43" s="145" t="str">
        <f>HYPERLINK('[2]реквизиты'!$A$8)</f>
        <v>Гл. секретарь, судья РК</v>
      </c>
      <c r="B43" s="149"/>
      <c r="C43" s="150"/>
      <c r="D43" s="150"/>
      <c r="E43" s="150"/>
      <c r="F43" s="150"/>
      <c r="G43" s="148" t="str">
        <f>'[1]реквизиты'!$G$9</f>
        <v>Д.П. Сапунов</v>
      </c>
      <c r="H43" s="149"/>
    </row>
    <row r="44" spans="1:8" ht="15">
      <c r="A44" s="149"/>
      <c r="B44" s="149"/>
      <c r="C44" s="149"/>
      <c r="D44" s="150"/>
      <c r="E44" s="150"/>
      <c r="F44" s="150"/>
      <c r="G44" s="151" t="str">
        <f>'[1]реквизиты'!$G$10</f>
        <v>/г.Качканар/</v>
      </c>
      <c r="H44" s="149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32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6:A37"/>
    <mergeCell ref="B36:B37"/>
    <mergeCell ref="C36:C37"/>
    <mergeCell ref="D36:D37"/>
    <mergeCell ref="G20:G21"/>
    <mergeCell ref="G22:G23"/>
    <mergeCell ref="G24:G25"/>
    <mergeCell ref="G26:G2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A29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9" t="str">
        <f>HYPERLINK('[1]реквизиты'!$A$2)</f>
        <v>Первенство УрФО по САМБО среди юниоров 1995-1997г.р. </v>
      </c>
      <c r="B1" s="220"/>
      <c r="C1" s="220"/>
      <c r="D1" s="220"/>
      <c r="E1" s="220"/>
      <c r="F1" s="220"/>
      <c r="G1" s="220"/>
      <c r="H1" s="220"/>
      <c r="I1" s="220"/>
    </row>
    <row r="2" spans="4:5" ht="27" customHeight="1">
      <c r="D2" s="55"/>
      <c r="E2" s="79" t="str">
        <f>HYPERLINK('пр.взв.'!D4)</f>
        <v>в.к. 74ю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9" t="s">
        <v>12</v>
      </c>
      <c r="B5" s="209" t="s">
        <v>4</v>
      </c>
      <c r="C5" s="225" t="s">
        <v>5</v>
      </c>
      <c r="D5" s="209" t="s">
        <v>13</v>
      </c>
      <c r="E5" s="211" t="s">
        <v>14</v>
      </c>
      <c r="F5" s="212"/>
      <c r="G5" s="209" t="s">
        <v>15</v>
      </c>
      <c r="H5" s="209" t="s">
        <v>16</v>
      </c>
      <c r="I5" s="209" t="s">
        <v>17</v>
      </c>
    </row>
    <row r="6" spans="1:9" ht="12.75">
      <c r="A6" s="210"/>
      <c r="B6" s="210"/>
      <c r="C6" s="210"/>
      <c r="D6" s="210"/>
      <c r="E6" s="213"/>
      <c r="F6" s="214"/>
      <c r="G6" s="210"/>
      <c r="H6" s="210"/>
      <c r="I6" s="210"/>
    </row>
    <row r="7" spans="1:9" ht="12.75">
      <c r="A7" s="224"/>
      <c r="B7" s="223">
        <f>'пр.хода'!D29</f>
        <v>3</v>
      </c>
      <c r="C7" s="215" t="str">
        <f>VLOOKUP(B7,'пр.взв.'!B7:D62,2,FALSE)</f>
        <v>Попов Виктор Андреевич</v>
      </c>
      <c r="D7" s="215">
        <f>VLOOKUP(B7,'пр.взв.'!B7:F92,3,FALSE)</f>
        <v>34867</v>
      </c>
      <c r="E7" s="221" t="str">
        <f>VLOOKUP(B7,'пр.взв.'!B7:F92,4,FALSE)</f>
        <v>Свердловская</v>
      </c>
      <c r="F7" s="215" t="str">
        <f>VLOOKUP(B7,'пр.взв.'!B7:G82,5,FALSE)</f>
        <v>Екатеринбург</v>
      </c>
      <c r="G7" s="216"/>
      <c r="H7" s="217"/>
      <c r="I7" s="209"/>
    </row>
    <row r="8" spans="1:9" ht="12.75">
      <c r="A8" s="224"/>
      <c r="B8" s="209"/>
      <c r="C8" s="215"/>
      <c r="D8" s="215"/>
      <c r="E8" s="221"/>
      <c r="F8" s="215"/>
      <c r="G8" s="216"/>
      <c r="H8" s="217"/>
      <c r="I8" s="209"/>
    </row>
    <row r="9" spans="1:9" ht="12.75">
      <c r="A9" s="222"/>
      <c r="B9" s="223">
        <f>'пр.хода'!C35</f>
        <v>2</v>
      </c>
      <c r="C9" s="215" t="str">
        <f>VLOOKUP(B9,'пр.взв.'!B9:D64,2,FALSE)</f>
        <v>Возов Александр Иванович</v>
      </c>
      <c r="D9" s="215" t="str">
        <f>VLOOKUP(B9,'пр.взв.'!B9:F94,3,FALSE)</f>
        <v>24.10.1995 кмс</v>
      </c>
      <c r="E9" s="221" t="str">
        <f>VLOOKUP(B9,'пр.взв.'!B9:F94,4,FALSE)</f>
        <v>Курганская</v>
      </c>
      <c r="F9" s="215" t="str">
        <f>VLOOKUP(B9,'пр.взв.'!B9:G84,5,FALSE)</f>
        <v>Курган</v>
      </c>
      <c r="G9" s="216"/>
      <c r="H9" s="209"/>
      <c r="I9" s="209"/>
    </row>
    <row r="10" spans="1:9" ht="12.75">
      <c r="A10" s="222"/>
      <c r="B10" s="209"/>
      <c r="C10" s="215"/>
      <c r="D10" s="215"/>
      <c r="E10" s="221"/>
      <c r="F10" s="215"/>
      <c r="G10" s="216"/>
      <c r="H10" s="209"/>
      <c r="I10" s="20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74ю  кг.</v>
      </c>
    </row>
    <row r="17" spans="1:9" ht="12.75" customHeight="1">
      <c r="A17" s="209" t="s">
        <v>12</v>
      </c>
      <c r="B17" s="209" t="s">
        <v>4</v>
      </c>
      <c r="C17" s="225" t="s">
        <v>5</v>
      </c>
      <c r="D17" s="209" t="s">
        <v>13</v>
      </c>
      <c r="E17" s="211" t="s">
        <v>14</v>
      </c>
      <c r="F17" s="212"/>
      <c r="G17" s="209" t="s">
        <v>15</v>
      </c>
      <c r="H17" s="209" t="s">
        <v>16</v>
      </c>
      <c r="I17" s="209" t="s">
        <v>17</v>
      </c>
    </row>
    <row r="18" spans="1:9" ht="12.75">
      <c r="A18" s="210"/>
      <c r="B18" s="210"/>
      <c r="C18" s="210"/>
      <c r="D18" s="210"/>
      <c r="E18" s="213"/>
      <c r="F18" s="214"/>
      <c r="G18" s="210"/>
      <c r="H18" s="210"/>
      <c r="I18" s="210"/>
    </row>
    <row r="19" spans="1:9" ht="12.75">
      <c r="A19" s="224"/>
      <c r="B19" s="223">
        <f>'пр.хода'!O29</f>
        <v>12</v>
      </c>
      <c r="C19" s="226" t="str">
        <f>VLOOKUP(B19,'пр.взв.'!B1:D34,2,FALSE)</f>
        <v>Климкин Александр Андреевич</v>
      </c>
      <c r="D19" s="226" t="str">
        <f>VLOOKUP(B19,'пр.взв.'!B1:F34,3,FALSE)</f>
        <v>17.06.1995 кмс</v>
      </c>
      <c r="E19" s="164" t="str">
        <f>VLOOKUP(B19,'пр.взв.'!B1:F34,4,FALSE)</f>
        <v>Тюменская</v>
      </c>
      <c r="F19" s="215" t="str">
        <f>VLOOKUP(B19,'пр.взв.'!B1:G34,5,FALSE)</f>
        <v>Тюмень</v>
      </c>
      <c r="G19" s="218"/>
      <c r="H19" s="217"/>
      <c r="I19" s="209"/>
    </row>
    <row r="20" spans="1:9" ht="12.75">
      <c r="A20" s="224"/>
      <c r="B20" s="209"/>
      <c r="C20" s="227"/>
      <c r="D20" s="227"/>
      <c r="E20" s="176"/>
      <c r="F20" s="215"/>
      <c r="G20" s="218"/>
      <c r="H20" s="217"/>
      <c r="I20" s="209"/>
    </row>
    <row r="21" spans="1:9" ht="12.75">
      <c r="A21" s="222"/>
      <c r="B21" s="223">
        <f>'пр.хода'!M35</f>
        <v>13</v>
      </c>
      <c r="C21" s="226" t="str">
        <f>VLOOKUP(B21,'пр.взв.'!B1:D36,2,FALSE)</f>
        <v>Сырцов Егор Витальевич</v>
      </c>
      <c r="D21" s="226" t="str">
        <f>VLOOKUP(B21,'пр.взв.'!B1:F36,3,FALSE)</f>
        <v>21.02.1997 кмс</v>
      </c>
      <c r="E21" s="164" t="str">
        <f>VLOOKUP(B21,'пр.взв.'!B2:F36,4,FALSE)</f>
        <v>Свердловская</v>
      </c>
      <c r="F21" s="215" t="str">
        <f>VLOOKUP(B21,'пр.взв.'!B1:G36,5,FALSE)</f>
        <v>Верхняя Пышма</v>
      </c>
      <c r="G21" s="218"/>
      <c r="H21" s="209"/>
      <c r="I21" s="209"/>
    </row>
    <row r="22" spans="1:9" ht="12.75">
      <c r="A22" s="222"/>
      <c r="B22" s="209"/>
      <c r="C22" s="227"/>
      <c r="D22" s="227"/>
      <c r="E22" s="165"/>
      <c r="F22" s="215"/>
      <c r="G22" s="218"/>
      <c r="H22" s="209"/>
      <c r="I22" s="20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 74ю  кг.</v>
      </c>
    </row>
    <row r="30" spans="1:9" ht="12.75" customHeight="1">
      <c r="A30" s="209" t="s">
        <v>12</v>
      </c>
      <c r="B30" s="209" t="s">
        <v>4</v>
      </c>
      <c r="C30" s="225" t="s">
        <v>5</v>
      </c>
      <c r="D30" s="209" t="s">
        <v>13</v>
      </c>
      <c r="E30" s="211" t="s">
        <v>14</v>
      </c>
      <c r="F30" s="212"/>
      <c r="G30" s="209" t="s">
        <v>15</v>
      </c>
      <c r="H30" s="209" t="s">
        <v>16</v>
      </c>
      <c r="I30" s="209" t="s">
        <v>17</v>
      </c>
    </row>
    <row r="31" spans="1:9" ht="12.75">
      <c r="A31" s="210"/>
      <c r="B31" s="210"/>
      <c r="C31" s="210"/>
      <c r="D31" s="210"/>
      <c r="E31" s="213"/>
      <c r="F31" s="214"/>
      <c r="G31" s="210"/>
      <c r="H31" s="210"/>
      <c r="I31" s="210"/>
    </row>
    <row r="32" spans="1:9" ht="12.75">
      <c r="A32" s="224"/>
      <c r="B32" s="223">
        <f>'пр.хода'!I14</f>
        <v>15</v>
      </c>
      <c r="C32" s="215" t="str">
        <f>VLOOKUP(B32,'пр.взв.'!B3:D47,2,FALSE)</f>
        <v>Гаджиев Расул Магомедшапиевич</v>
      </c>
      <c r="D32" s="215" t="str">
        <f>VLOOKUP(B32,'пр.взв.'!B3:F47,3,FALSE)</f>
        <v>09.07.1995 мс</v>
      </c>
      <c r="E32" s="221" t="str">
        <f>VLOOKUP(B32,'пр.взв.'!B3:F47,4,FALSE)</f>
        <v>Свердловская</v>
      </c>
      <c r="F32" s="215" t="str">
        <f>VLOOKUP(B32,'пр.взв.'!B3:G47,5,FALSE)</f>
        <v>Верхняя Пышма</v>
      </c>
      <c r="G32" s="216"/>
      <c r="H32" s="217"/>
      <c r="I32" s="209"/>
    </row>
    <row r="33" spans="1:9" ht="12.75">
      <c r="A33" s="224"/>
      <c r="B33" s="209"/>
      <c r="C33" s="215"/>
      <c r="D33" s="215"/>
      <c r="E33" s="221"/>
      <c r="F33" s="215"/>
      <c r="G33" s="216"/>
      <c r="H33" s="217"/>
      <c r="I33" s="209"/>
    </row>
    <row r="34" spans="1:9" ht="12.75">
      <c r="A34" s="222"/>
      <c r="B34" s="223">
        <f>'пр.хода'!M14</f>
        <v>8</v>
      </c>
      <c r="C34" s="215" t="str">
        <f>VLOOKUP(B34,'пр.взв.'!B3:D49,2,FALSE)</f>
        <v>Джулакян Рафик Рубенович</v>
      </c>
      <c r="D34" s="215" t="str">
        <f>VLOOKUP(B34,'пр.взв.'!B3:F49,3,FALSE)</f>
        <v>31.03.1996 кмс</v>
      </c>
      <c r="E34" s="221" t="str">
        <f>VLOOKUP(B34,'пр.взв.'!B3:F49,4,FALSE)</f>
        <v>Свердловская</v>
      </c>
      <c r="F34" s="215" t="str">
        <f>VLOOKUP(B34,'пр.взв.'!B3:G49,5,FALSE)</f>
        <v>Верхняя Пышма</v>
      </c>
      <c r="G34" s="216"/>
      <c r="H34" s="209"/>
      <c r="I34" s="209"/>
    </row>
    <row r="35" spans="1:9" ht="12.75">
      <c r="A35" s="222"/>
      <c r="B35" s="209"/>
      <c r="C35" s="215"/>
      <c r="D35" s="215"/>
      <c r="E35" s="221"/>
      <c r="F35" s="215"/>
      <c r="G35" s="216"/>
      <c r="H35" s="209"/>
      <c r="I35" s="20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0">
      <selection activeCell="F23" sqref="F23: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7" t="s">
        <v>26</v>
      </c>
      <c r="B1" s="157"/>
      <c r="C1" s="157"/>
      <c r="D1" s="157"/>
      <c r="E1" s="157"/>
      <c r="F1" s="157"/>
      <c r="G1" s="157"/>
      <c r="H1" s="157"/>
    </row>
    <row r="2" spans="1:8" ht="29.25" customHeight="1">
      <c r="A2" s="219" t="str">
        <f>HYPERLINK('[1]реквизиты'!$A$2)</f>
        <v>Первенство УрФО по САМБО среди юниоров 1995-1997г.р. </v>
      </c>
      <c r="B2" s="220"/>
      <c r="C2" s="220"/>
      <c r="D2" s="220"/>
      <c r="E2" s="220"/>
      <c r="F2" s="220"/>
      <c r="G2" s="220"/>
      <c r="H2" s="220"/>
    </row>
    <row r="3" spans="1:7" ht="12.75" customHeight="1">
      <c r="A3" s="241" t="str">
        <f>HYPERLINK('[1]реквизиты'!$A$3)</f>
        <v>16-19 декабря 2014г.                                                         г. Верхняя Пышма</v>
      </c>
      <c r="B3" s="241"/>
      <c r="C3" s="241"/>
      <c r="D3" s="241"/>
      <c r="E3" s="241"/>
      <c r="F3" s="241"/>
      <c r="G3" s="241"/>
    </row>
    <row r="4" spans="4:5" ht="12.75" customHeight="1">
      <c r="D4" s="239" t="s">
        <v>108</v>
      </c>
      <c r="E4" s="240"/>
    </row>
    <row r="5" spans="1:8" ht="12.75" customHeight="1">
      <c r="A5" s="210" t="s">
        <v>9</v>
      </c>
      <c r="B5" s="250" t="s">
        <v>4</v>
      </c>
      <c r="C5" s="210" t="s">
        <v>5</v>
      </c>
      <c r="D5" s="210" t="s">
        <v>6</v>
      </c>
      <c r="E5" s="234" t="s">
        <v>7</v>
      </c>
      <c r="F5" s="178"/>
      <c r="G5" s="210" t="s">
        <v>10</v>
      </c>
      <c r="H5" s="210" t="s">
        <v>8</v>
      </c>
    </row>
    <row r="6" spans="1:8" ht="12.75">
      <c r="A6" s="225"/>
      <c r="B6" s="251"/>
      <c r="C6" s="225"/>
      <c r="D6" s="225"/>
      <c r="E6" s="235"/>
      <c r="F6" s="236"/>
      <c r="G6" s="225"/>
      <c r="H6" s="225"/>
    </row>
    <row r="7" spans="1:8" ht="12.75" customHeight="1">
      <c r="A7" s="209">
        <v>1</v>
      </c>
      <c r="B7" s="246">
        <v>1</v>
      </c>
      <c r="C7" s="237" t="s">
        <v>66</v>
      </c>
      <c r="D7" s="233" t="s">
        <v>67</v>
      </c>
      <c r="E7" s="238" t="s">
        <v>56</v>
      </c>
      <c r="F7" s="237" t="s">
        <v>60</v>
      </c>
      <c r="G7" s="233"/>
      <c r="H7" s="237" t="s">
        <v>65</v>
      </c>
    </row>
    <row r="8" spans="1:8" ht="12.75" customHeight="1">
      <c r="A8" s="209"/>
      <c r="B8" s="246"/>
      <c r="C8" s="237"/>
      <c r="D8" s="233"/>
      <c r="E8" s="238"/>
      <c r="F8" s="237"/>
      <c r="G8" s="233"/>
      <c r="H8" s="237"/>
    </row>
    <row r="9" spans="1:8" ht="12.75" customHeight="1">
      <c r="A9" s="209">
        <v>2</v>
      </c>
      <c r="B9" s="246">
        <v>2</v>
      </c>
      <c r="C9" s="237" t="s">
        <v>68</v>
      </c>
      <c r="D9" s="233" t="s">
        <v>69</v>
      </c>
      <c r="E9" s="238" t="s">
        <v>61</v>
      </c>
      <c r="F9" s="237" t="s">
        <v>62</v>
      </c>
      <c r="G9" s="233"/>
      <c r="H9" s="233" t="s">
        <v>70</v>
      </c>
    </row>
    <row r="10" spans="1:8" ht="15" customHeight="1">
      <c r="A10" s="209"/>
      <c r="B10" s="246"/>
      <c r="C10" s="237"/>
      <c r="D10" s="233"/>
      <c r="E10" s="238"/>
      <c r="F10" s="237"/>
      <c r="G10" s="233"/>
      <c r="H10" s="233"/>
    </row>
    <row r="11" spans="1:8" ht="12.75" customHeight="1">
      <c r="A11" s="209">
        <v>3</v>
      </c>
      <c r="B11" s="246">
        <v>3</v>
      </c>
      <c r="C11" s="228" t="s">
        <v>71</v>
      </c>
      <c r="D11" s="249">
        <v>34867</v>
      </c>
      <c r="E11" s="233" t="s">
        <v>56</v>
      </c>
      <c r="F11" s="228" t="s">
        <v>60</v>
      </c>
      <c r="G11" s="217"/>
      <c r="H11" s="228" t="s">
        <v>72</v>
      </c>
    </row>
    <row r="12" spans="1:8" ht="15" customHeight="1">
      <c r="A12" s="209"/>
      <c r="B12" s="246"/>
      <c r="C12" s="228"/>
      <c r="D12" s="249"/>
      <c r="E12" s="233"/>
      <c r="F12" s="228"/>
      <c r="G12" s="217"/>
      <c r="H12" s="228"/>
    </row>
    <row r="13" spans="1:8" ht="15" customHeight="1">
      <c r="A13" s="209">
        <v>4</v>
      </c>
      <c r="B13" s="246">
        <v>4</v>
      </c>
      <c r="C13" s="228" t="s">
        <v>73</v>
      </c>
      <c r="D13" s="249" t="s">
        <v>74</v>
      </c>
      <c r="E13" s="233" t="s">
        <v>61</v>
      </c>
      <c r="F13" s="228" t="s">
        <v>62</v>
      </c>
      <c r="G13" s="217"/>
      <c r="H13" s="228" t="s">
        <v>75</v>
      </c>
    </row>
    <row r="14" spans="1:8" ht="15.75" customHeight="1">
      <c r="A14" s="209"/>
      <c r="B14" s="246"/>
      <c r="C14" s="228"/>
      <c r="D14" s="249"/>
      <c r="E14" s="233"/>
      <c r="F14" s="228"/>
      <c r="G14" s="217"/>
      <c r="H14" s="228"/>
    </row>
    <row r="15" spans="1:8" ht="12.75" customHeight="1">
      <c r="A15" s="209">
        <v>5</v>
      </c>
      <c r="B15" s="246">
        <v>5</v>
      </c>
      <c r="C15" s="232" t="s">
        <v>76</v>
      </c>
      <c r="D15" s="238" t="s">
        <v>77</v>
      </c>
      <c r="E15" s="238" t="s">
        <v>61</v>
      </c>
      <c r="F15" s="232" t="s">
        <v>63</v>
      </c>
      <c r="G15" s="245"/>
      <c r="H15" s="233" t="s">
        <v>64</v>
      </c>
    </row>
    <row r="16" spans="1:8" ht="15" customHeight="1">
      <c r="A16" s="209"/>
      <c r="B16" s="246"/>
      <c r="C16" s="232"/>
      <c r="D16" s="238"/>
      <c r="E16" s="238"/>
      <c r="F16" s="232"/>
      <c r="G16" s="245"/>
      <c r="H16" s="233"/>
    </row>
    <row r="17" spans="1:8" ht="12.75" customHeight="1">
      <c r="A17" s="209">
        <v>6</v>
      </c>
      <c r="B17" s="246">
        <v>6</v>
      </c>
      <c r="C17" s="232" t="s">
        <v>114</v>
      </c>
      <c r="D17" s="238" t="s">
        <v>78</v>
      </c>
      <c r="E17" s="238" t="s">
        <v>59</v>
      </c>
      <c r="F17" s="233" t="s">
        <v>113</v>
      </c>
      <c r="G17" s="217"/>
      <c r="H17" s="228" t="s">
        <v>79</v>
      </c>
    </row>
    <row r="18" spans="1:8" ht="15" customHeight="1">
      <c r="A18" s="209"/>
      <c r="B18" s="246"/>
      <c r="C18" s="232"/>
      <c r="D18" s="238"/>
      <c r="E18" s="238"/>
      <c r="F18" s="233"/>
      <c r="G18" s="217"/>
      <c r="H18" s="228"/>
    </row>
    <row r="19" spans="1:8" ht="12.75" customHeight="1">
      <c r="A19" s="209">
        <v>7</v>
      </c>
      <c r="B19" s="247">
        <v>7</v>
      </c>
      <c r="C19" s="228" t="s">
        <v>80</v>
      </c>
      <c r="D19" s="249" t="s">
        <v>81</v>
      </c>
      <c r="E19" s="238" t="s">
        <v>82</v>
      </c>
      <c r="F19" s="238" t="s">
        <v>83</v>
      </c>
      <c r="G19" s="217"/>
      <c r="H19" s="228" t="s">
        <v>84</v>
      </c>
    </row>
    <row r="20" spans="1:8" ht="15" customHeight="1">
      <c r="A20" s="209"/>
      <c r="B20" s="247"/>
      <c r="C20" s="228"/>
      <c r="D20" s="229"/>
      <c r="E20" s="238"/>
      <c r="F20" s="238"/>
      <c r="G20" s="217"/>
      <c r="H20" s="229"/>
    </row>
    <row r="21" spans="1:8" ht="12.75" customHeight="1">
      <c r="A21" s="209">
        <v>8</v>
      </c>
      <c r="B21" s="246">
        <v>8</v>
      </c>
      <c r="C21" s="254" t="s">
        <v>85</v>
      </c>
      <c r="D21" s="233" t="s">
        <v>86</v>
      </c>
      <c r="E21" s="233" t="s">
        <v>56</v>
      </c>
      <c r="F21" s="237" t="s">
        <v>57</v>
      </c>
      <c r="G21" s="233"/>
      <c r="H21" s="233" t="s">
        <v>58</v>
      </c>
    </row>
    <row r="22" spans="1:8" ht="15" customHeight="1">
      <c r="A22" s="209"/>
      <c r="B22" s="246"/>
      <c r="C22" s="254"/>
      <c r="D22" s="233"/>
      <c r="E22" s="233"/>
      <c r="F22" s="237"/>
      <c r="G22" s="233"/>
      <c r="H22" s="233"/>
    </row>
    <row r="23" spans="1:8" ht="12.75" customHeight="1">
      <c r="A23" s="209">
        <v>9</v>
      </c>
      <c r="B23" s="246">
        <v>9</v>
      </c>
      <c r="C23" s="228" t="s">
        <v>87</v>
      </c>
      <c r="D23" s="209" t="s">
        <v>88</v>
      </c>
      <c r="E23" s="238" t="s">
        <v>61</v>
      </c>
      <c r="F23" s="228" t="s">
        <v>62</v>
      </c>
      <c r="G23" s="217"/>
      <c r="H23" s="228" t="s">
        <v>89</v>
      </c>
    </row>
    <row r="24" spans="1:8" ht="15" customHeight="1">
      <c r="A24" s="209"/>
      <c r="B24" s="246"/>
      <c r="C24" s="228"/>
      <c r="D24" s="209"/>
      <c r="E24" s="238"/>
      <c r="F24" s="228"/>
      <c r="G24" s="217"/>
      <c r="H24" s="228"/>
    </row>
    <row r="25" spans="1:8" ht="12.75" customHeight="1">
      <c r="A25" s="209">
        <v>10</v>
      </c>
      <c r="B25" s="246">
        <v>10</v>
      </c>
      <c r="C25" s="228" t="s">
        <v>90</v>
      </c>
      <c r="D25" s="209" t="s">
        <v>91</v>
      </c>
      <c r="E25" s="238" t="s">
        <v>82</v>
      </c>
      <c r="F25" s="233" t="s">
        <v>83</v>
      </c>
      <c r="G25" s="252"/>
      <c r="H25" s="233" t="s">
        <v>84</v>
      </c>
    </row>
    <row r="26" spans="1:8" ht="15" customHeight="1">
      <c r="A26" s="209"/>
      <c r="B26" s="246"/>
      <c r="C26" s="228"/>
      <c r="D26" s="209"/>
      <c r="E26" s="238"/>
      <c r="F26" s="233"/>
      <c r="G26" s="252"/>
      <c r="H26" s="233"/>
    </row>
    <row r="27" spans="1:8" ht="12.75" customHeight="1">
      <c r="A27" s="209">
        <v>11</v>
      </c>
      <c r="B27" s="246">
        <v>11</v>
      </c>
      <c r="C27" s="228" t="s">
        <v>92</v>
      </c>
      <c r="D27" s="209" t="s">
        <v>93</v>
      </c>
      <c r="E27" s="233" t="s">
        <v>59</v>
      </c>
      <c r="F27" s="228" t="s">
        <v>94</v>
      </c>
      <c r="G27" s="217"/>
      <c r="H27" s="228" t="s">
        <v>95</v>
      </c>
    </row>
    <row r="28" spans="1:8" ht="15" customHeight="1">
      <c r="A28" s="209"/>
      <c r="B28" s="246"/>
      <c r="C28" s="228"/>
      <c r="D28" s="209"/>
      <c r="E28" s="233"/>
      <c r="F28" s="228"/>
      <c r="G28" s="217"/>
      <c r="H28" s="228"/>
    </row>
    <row r="29" spans="1:8" ht="12.75" customHeight="1">
      <c r="A29" s="209">
        <v>12</v>
      </c>
      <c r="B29" s="247">
        <v>12</v>
      </c>
      <c r="C29" s="228" t="s">
        <v>96</v>
      </c>
      <c r="D29" s="249" t="s">
        <v>97</v>
      </c>
      <c r="E29" s="238" t="s">
        <v>82</v>
      </c>
      <c r="F29" s="238" t="s">
        <v>83</v>
      </c>
      <c r="G29" s="245"/>
      <c r="H29" s="232" t="s">
        <v>98</v>
      </c>
    </row>
    <row r="30" spans="1:8" ht="15" customHeight="1">
      <c r="A30" s="209"/>
      <c r="B30" s="247"/>
      <c r="C30" s="228"/>
      <c r="D30" s="249"/>
      <c r="E30" s="238"/>
      <c r="F30" s="238"/>
      <c r="G30" s="245"/>
      <c r="H30" s="232"/>
    </row>
    <row r="31" spans="1:8" ht="15.75" customHeight="1">
      <c r="A31" s="209">
        <v>13</v>
      </c>
      <c r="B31" s="246">
        <v>13</v>
      </c>
      <c r="C31" s="232" t="s">
        <v>99</v>
      </c>
      <c r="D31" s="238" t="s">
        <v>100</v>
      </c>
      <c r="E31" s="233" t="s">
        <v>56</v>
      </c>
      <c r="F31" s="237" t="s">
        <v>57</v>
      </c>
      <c r="G31" s="217"/>
      <c r="H31" s="228" t="s">
        <v>58</v>
      </c>
    </row>
    <row r="32" spans="1:8" ht="15" customHeight="1">
      <c r="A32" s="209"/>
      <c r="B32" s="246"/>
      <c r="C32" s="232"/>
      <c r="D32" s="238"/>
      <c r="E32" s="233"/>
      <c r="F32" s="237"/>
      <c r="G32" s="217"/>
      <c r="H32" s="229"/>
    </row>
    <row r="33" spans="1:8" ht="12.75">
      <c r="A33" s="209">
        <v>14</v>
      </c>
      <c r="B33" s="247">
        <v>14</v>
      </c>
      <c r="C33" s="248" t="s">
        <v>101</v>
      </c>
      <c r="D33" s="209" t="s">
        <v>102</v>
      </c>
      <c r="E33" s="238" t="s">
        <v>103</v>
      </c>
      <c r="F33" s="238" t="s">
        <v>104</v>
      </c>
      <c r="G33" s="217"/>
      <c r="H33" s="228" t="s">
        <v>105</v>
      </c>
    </row>
    <row r="34" spans="1:8" ht="15" customHeight="1">
      <c r="A34" s="209"/>
      <c r="B34" s="247"/>
      <c r="C34" s="248"/>
      <c r="D34" s="209"/>
      <c r="E34" s="238"/>
      <c r="F34" s="238"/>
      <c r="G34" s="217"/>
      <c r="H34" s="228"/>
    </row>
    <row r="35" spans="1:8" ht="12.75">
      <c r="A35" s="209">
        <v>15</v>
      </c>
      <c r="B35" s="246">
        <v>15</v>
      </c>
      <c r="C35" s="237" t="s">
        <v>106</v>
      </c>
      <c r="D35" s="233" t="s">
        <v>107</v>
      </c>
      <c r="E35" s="233" t="s">
        <v>56</v>
      </c>
      <c r="F35" s="237" t="s">
        <v>57</v>
      </c>
      <c r="G35" s="217"/>
      <c r="H35" s="228" t="s">
        <v>58</v>
      </c>
    </row>
    <row r="36" spans="1:8" ht="15" customHeight="1">
      <c r="A36" s="209"/>
      <c r="B36" s="246"/>
      <c r="C36" s="237"/>
      <c r="D36" s="233"/>
      <c r="E36" s="233"/>
      <c r="F36" s="237"/>
      <c r="G36" s="217"/>
      <c r="H36" s="229"/>
    </row>
    <row r="37" spans="1:8" ht="12.75">
      <c r="A37" s="209">
        <v>16</v>
      </c>
      <c r="B37" s="253"/>
      <c r="C37" s="232"/>
      <c r="D37" s="238"/>
      <c r="E37" s="242"/>
      <c r="F37" s="243"/>
      <c r="G37" s="245"/>
      <c r="H37" s="230"/>
    </row>
    <row r="38" spans="1:8" ht="15" customHeight="1">
      <c r="A38" s="209"/>
      <c r="B38" s="253"/>
      <c r="C38" s="232"/>
      <c r="D38" s="238"/>
      <c r="E38" s="242"/>
      <c r="F38" s="244"/>
      <c r="G38" s="245"/>
      <c r="H38" s="231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A1" sqref="A1:I1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7" t="s">
        <v>40</v>
      </c>
      <c r="C1" s="297"/>
      <c r="D1" s="297"/>
      <c r="E1" s="297"/>
      <c r="F1" s="297"/>
      <c r="G1" s="297"/>
      <c r="H1" s="297"/>
      <c r="I1" s="297"/>
      <c r="K1" s="297" t="s">
        <v>40</v>
      </c>
      <c r="L1" s="297"/>
      <c r="M1" s="297"/>
      <c r="N1" s="297"/>
      <c r="O1" s="297"/>
      <c r="P1" s="297"/>
      <c r="Q1" s="297"/>
      <c r="R1" s="297"/>
    </row>
    <row r="2" spans="2:18" ht="15.75" customHeight="1">
      <c r="B2" s="298" t="str">
        <f>'пр.взв.'!D4</f>
        <v>в.к. 74ю  кг.</v>
      </c>
      <c r="C2" s="299"/>
      <c r="D2" s="299"/>
      <c r="E2" s="299"/>
      <c r="F2" s="299"/>
      <c r="G2" s="299"/>
      <c r="H2" s="299"/>
      <c r="I2" s="299"/>
      <c r="K2" s="298" t="str">
        <f>B2</f>
        <v>в.к. 74ю  кг.</v>
      </c>
      <c r="L2" s="299"/>
      <c r="M2" s="299"/>
      <c r="N2" s="299"/>
      <c r="O2" s="299"/>
      <c r="P2" s="299"/>
      <c r="Q2" s="299"/>
      <c r="R2" s="299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91" t="s">
        <v>42</v>
      </c>
      <c r="B5" s="295" t="s">
        <v>4</v>
      </c>
      <c r="C5" s="287" t="s">
        <v>5</v>
      </c>
      <c r="D5" s="266" t="s">
        <v>13</v>
      </c>
      <c r="E5" s="266" t="s">
        <v>14</v>
      </c>
      <c r="F5" s="287" t="s">
        <v>15</v>
      </c>
      <c r="G5" s="289" t="s">
        <v>43</v>
      </c>
      <c r="H5" s="276" t="s">
        <v>44</v>
      </c>
      <c r="I5" s="278" t="s">
        <v>17</v>
      </c>
      <c r="J5" s="291" t="s">
        <v>42</v>
      </c>
      <c r="K5" s="295" t="s">
        <v>4</v>
      </c>
      <c r="L5" s="287" t="s">
        <v>5</v>
      </c>
      <c r="M5" s="266" t="s">
        <v>13</v>
      </c>
      <c r="N5" s="266" t="s">
        <v>14</v>
      </c>
      <c r="O5" s="287" t="s">
        <v>15</v>
      </c>
      <c r="P5" s="289" t="s">
        <v>43</v>
      </c>
      <c r="Q5" s="276" t="s">
        <v>44</v>
      </c>
      <c r="R5" s="278" t="s">
        <v>17</v>
      </c>
    </row>
    <row r="6" spans="1:18" ht="13.5" customHeight="1" thickBot="1">
      <c r="A6" s="292"/>
      <c r="B6" s="300" t="s">
        <v>36</v>
      </c>
      <c r="C6" s="288"/>
      <c r="D6" s="286"/>
      <c r="E6" s="286"/>
      <c r="F6" s="288"/>
      <c r="G6" s="290"/>
      <c r="H6" s="277"/>
      <c r="I6" s="279" t="s">
        <v>37</v>
      </c>
      <c r="J6" s="292"/>
      <c r="K6" s="300" t="s">
        <v>36</v>
      </c>
      <c r="L6" s="288"/>
      <c r="M6" s="286"/>
      <c r="N6" s="286"/>
      <c r="O6" s="288"/>
      <c r="P6" s="290"/>
      <c r="Q6" s="277"/>
      <c r="R6" s="279" t="s">
        <v>37</v>
      </c>
    </row>
    <row r="7" spans="1:18" ht="12.75" customHeight="1">
      <c r="A7" s="301">
        <v>1</v>
      </c>
      <c r="B7" s="304">
        <v>2</v>
      </c>
      <c r="C7" s="281" t="str">
        <f>VLOOKUP(B7,'пр.взв.'!B7:E70,2,FALSE)</f>
        <v>Возов Александр Иванович</v>
      </c>
      <c r="D7" s="263" t="str">
        <f>VLOOKUP(B7,'пр.взв.'!B7:F106,3,FALSE)</f>
        <v>24.10.1995 кмс</v>
      </c>
      <c r="E7" s="263" t="str">
        <f>VLOOKUP(B7,'пр.взв.'!B7:G106,5,FALSE)</f>
        <v>Курган</v>
      </c>
      <c r="F7" s="264"/>
      <c r="G7" s="265"/>
      <c r="H7" s="258"/>
      <c r="I7" s="225"/>
      <c r="J7" s="301">
        <v>5</v>
      </c>
      <c r="K7" s="304">
        <v>2</v>
      </c>
      <c r="L7" s="272" t="str">
        <f>VLOOKUP(K7,'пр.взв.'!B7:E70,2,FALSE)</f>
        <v>Возов Александр Иванович</v>
      </c>
      <c r="M7" s="263" t="str">
        <f>VLOOKUP(K7,'пр.взв.'!B7:F106,3,FALSE)</f>
        <v>24.10.1995 кмс</v>
      </c>
      <c r="N7" s="263" t="str">
        <f>VLOOKUP(K7,'пр.взв.'!B7:G106,5,FALSE)</f>
        <v>Курган</v>
      </c>
      <c r="O7" s="264"/>
      <c r="P7" s="265"/>
      <c r="Q7" s="258"/>
      <c r="R7" s="225"/>
    </row>
    <row r="8" spans="1:18" ht="12.75" customHeight="1">
      <c r="A8" s="302"/>
      <c r="B8" s="304"/>
      <c r="C8" s="282"/>
      <c r="D8" s="216"/>
      <c r="E8" s="216"/>
      <c r="F8" s="216"/>
      <c r="G8" s="216"/>
      <c r="H8" s="217"/>
      <c r="I8" s="209"/>
      <c r="J8" s="302"/>
      <c r="K8" s="304"/>
      <c r="L8" s="273"/>
      <c r="M8" s="216"/>
      <c r="N8" s="216"/>
      <c r="O8" s="216"/>
      <c r="P8" s="216"/>
      <c r="Q8" s="217"/>
      <c r="R8" s="209"/>
    </row>
    <row r="9" spans="1:18" ht="12.75" customHeight="1">
      <c r="A9" s="302"/>
      <c r="B9" s="304">
        <v>13</v>
      </c>
      <c r="C9" s="261" t="str">
        <f>VLOOKUP(B9,'пр.взв.'!B7:E70,2,FALSE)</f>
        <v>Сырцов Егор Витальевич</v>
      </c>
      <c r="D9" s="223" t="str">
        <f>VLOOKUP(B9,'пр.взв.'!B7:F108,3,FALSE)</f>
        <v>21.02.1997 кмс</v>
      </c>
      <c r="E9" s="223" t="str">
        <f>VLOOKUP(B9,'пр.взв.'!B9:G108,5,FALSE)</f>
        <v>Верхняя Пышма</v>
      </c>
      <c r="F9" s="256"/>
      <c r="G9" s="256"/>
      <c r="H9" s="210"/>
      <c r="I9" s="210"/>
      <c r="J9" s="302"/>
      <c r="K9" s="304">
        <v>10</v>
      </c>
      <c r="L9" s="274" t="str">
        <f>VLOOKUP(K9,'пр.взв.'!B7:E70,2,FALSE)</f>
        <v>Бадалян Карен Овикович</v>
      </c>
      <c r="M9" s="223" t="str">
        <f>VLOOKUP(K9,'пр.взв.'!B7:F108,3,FALSE)</f>
        <v>14.03.1995 1р</v>
      </c>
      <c r="N9" s="223" t="str">
        <f>VLOOKUP(K9,'пр.взв.'!B9:G108,5,FALSE)</f>
        <v>Тюмень</v>
      </c>
      <c r="O9" s="256"/>
      <c r="P9" s="256"/>
      <c r="Q9" s="210"/>
      <c r="R9" s="210"/>
    </row>
    <row r="10" spans="1:18" ht="13.5" customHeight="1" thickBot="1">
      <c r="A10" s="303"/>
      <c r="B10" s="305"/>
      <c r="C10" s="262"/>
      <c r="D10" s="255"/>
      <c r="E10" s="255"/>
      <c r="F10" s="257"/>
      <c r="G10" s="257"/>
      <c r="H10" s="173"/>
      <c r="I10" s="173"/>
      <c r="J10" s="303"/>
      <c r="K10" s="305"/>
      <c r="L10" s="275"/>
      <c r="M10" s="255"/>
      <c r="N10" s="255"/>
      <c r="O10" s="257"/>
      <c r="P10" s="257"/>
      <c r="Q10" s="173"/>
      <c r="R10" s="173"/>
    </row>
    <row r="11" spans="1:18" ht="12.75" customHeight="1">
      <c r="A11" s="301">
        <v>2</v>
      </c>
      <c r="B11" s="306">
        <v>3</v>
      </c>
      <c r="C11" s="307" t="str">
        <f>VLOOKUP(B11,'пр.взв.'!B7:E70,2,FALSE)</f>
        <v>Попов Виктор Андреевич</v>
      </c>
      <c r="D11" s="308">
        <f>VLOOKUP(B11,'пр.взв.'!B7:F110,3,FALSE)</f>
        <v>34867</v>
      </c>
      <c r="E11" s="263" t="str">
        <f>VLOOKUP(B11,'пр.взв.'!B11:G110,5,FALSE)</f>
        <v>Екатеринбург</v>
      </c>
      <c r="F11" s="283"/>
      <c r="G11" s="284"/>
      <c r="H11" s="285"/>
      <c r="I11" s="308"/>
      <c r="J11" s="301">
        <v>6</v>
      </c>
      <c r="K11" s="309">
        <v>6</v>
      </c>
      <c r="L11" s="310" t="str">
        <f>VLOOKUP(K11,'пр.взв.'!B7:E70,2,FALSE)</f>
        <v>Батыргареев Дамир Винирович</v>
      </c>
      <c r="M11" s="308" t="str">
        <f>VLOOKUP(K11,'пр.взв.'!B7:F110,3,FALSE)</f>
        <v>17.10.1996 1р</v>
      </c>
      <c r="N11" s="263" t="str">
        <f>VLOOKUP(K11,'пр.взв.'!B11:G110,5,FALSE)</f>
        <v>Чебаркуль</v>
      </c>
      <c r="O11" s="283"/>
      <c r="P11" s="284"/>
      <c r="Q11" s="285"/>
      <c r="R11" s="308"/>
    </row>
    <row r="12" spans="1:18" ht="12.75" customHeight="1">
      <c r="A12" s="302"/>
      <c r="B12" s="304"/>
      <c r="C12" s="282"/>
      <c r="D12" s="216"/>
      <c r="E12" s="216"/>
      <c r="F12" s="216"/>
      <c r="G12" s="216"/>
      <c r="H12" s="217"/>
      <c r="I12" s="209"/>
      <c r="J12" s="302"/>
      <c r="K12" s="304"/>
      <c r="L12" s="273"/>
      <c r="M12" s="216"/>
      <c r="N12" s="216"/>
      <c r="O12" s="216"/>
      <c r="P12" s="216"/>
      <c r="Q12" s="217"/>
      <c r="R12" s="209"/>
    </row>
    <row r="13" spans="1:18" ht="12.75" customHeight="1">
      <c r="A13" s="302"/>
      <c r="B13" s="304">
        <v>15</v>
      </c>
      <c r="C13" s="261" t="str">
        <f>VLOOKUP(B13,'пр.взв.'!B7:E70,2,FALSE)</f>
        <v>Гаджиев Расул Магомедшапиевич</v>
      </c>
      <c r="D13" s="223" t="str">
        <f>VLOOKUP(B13,'пр.взв.'!B7:F112,3,FALSE)</f>
        <v>09.07.1995 мс</v>
      </c>
      <c r="E13" s="223" t="str">
        <f>VLOOKUP(B13,'пр.взв.'!B13:G112,5,FALSE)</f>
        <v>Верхняя Пышма</v>
      </c>
      <c r="F13" s="256"/>
      <c r="G13" s="256"/>
      <c r="H13" s="210"/>
      <c r="I13" s="210"/>
      <c r="J13" s="302"/>
      <c r="K13" s="304">
        <v>14</v>
      </c>
      <c r="L13" s="274" t="str">
        <f>VLOOKUP(K13,'пр.взв.'!B7:E70,2,FALSE)</f>
        <v>Акаев Динислам Адилгереевич</v>
      </c>
      <c r="M13" s="223" t="str">
        <f>VLOOKUP(K13,'пр.взв.'!B7:F112,3,FALSE)</f>
        <v>07.11.1997 1р</v>
      </c>
      <c r="N13" s="223" t="str">
        <f>VLOOKUP(K13,'пр.взв.'!B13:G112,5,FALSE)</f>
        <v>Радужный</v>
      </c>
      <c r="O13" s="256"/>
      <c r="P13" s="256"/>
      <c r="Q13" s="210"/>
      <c r="R13" s="210"/>
    </row>
    <row r="14" spans="1:18" ht="13.5" customHeight="1" thickBot="1">
      <c r="A14" s="303"/>
      <c r="B14" s="305"/>
      <c r="C14" s="262"/>
      <c r="D14" s="255"/>
      <c r="E14" s="255"/>
      <c r="F14" s="257"/>
      <c r="G14" s="257"/>
      <c r="H14" s="173"/>
      <c r="I14" s="173"/>
      <c r="J14" s="303"/>
      <c r="K14" s="311"/>
      <c r="L14" s="275"/>
      <c r="M14" s="255"/>
      <c r="N14" s="255"/>
      <c r="O14" s="257"/>
      <c r="P14" s="257"/>
      <c r="Q14" s="173"/>
      <c r="R14" s="173"/>
    </row>
    <row r="15" spans="1:18" ht="12.75" customHeight="1">
      <c r="A15" s="301">
        <v>3</v>
      </c>
      <c r="B15" s="306"/>
      <c r="C15" s="281" t="e">
        <f>VLOOKUP(B15,'пр.взв.'!B7:E70,2,FALSE)</f>
        <v>#N/A</v>
      </c>
      <c r="D15" s="263" t="e">
        <f>VLOOKUP(B15,'пр.взв.'!B7:F114,3,FALSE)</f>
        <v>#N/A</v>
      </c>
      <c r="E15" s="263" t="e">
        <f>VLOOKUP(B15,'пр.взв.'!B1:G114,5,FALSE)</f>
        <v>#N/A</v>
      </c>
      <c r="F15" s="264"/>
      <c r="G15" s="265"/>
      <c r="H15" s="258"/>
      <c r="I15" s="225"/>
      <c r="J15" s="301">
        <v>7</v>
      </c>
      <c r="K15" s="306">
        <v>4</v>
      </c>
      <c r="L15" s="272" t="str">
        <f>VLOOKUP(K15,'пр.взв.'!B7:E70,2,FALSE)</f>
        <v>Воронин Дмитрий Олегович</v>
      </c>
      <c r="M15" s="263" t="str">
        <f>VLOOKUP(K15,'пр.взв.'!B7:F114,3,FALSE)</f>
        <v>11.11.1997 2р</v>
      </c>
      <c r="N15" s="263" t="str">
        <f>VLOOKUP(K15,'пр.взв.'!B1:G114,5,FALSE)</f>
        <v>Курган</v>
      </c>
      <c r="O15" s="264"/>
      <c r="P15" s="265"/>
      <c r="Q15" s="258"/>
      <c r="R15" s="225"/>
    </row>
    <row r="16" spans="1:18" ht="12.75" customHeight="1">
      <c r="A16" s="302"/>
      <c r="B16" s="304"/>
      <c r="C16" s="282"/>
      <c r="D16" s="216"/>
      <c r="E16" s="216"/>
      <c r="F16" s="216"/>
      <c r="G16" s="216"/>
      <c r="H16" s="217"/>
      <c r="I16" s="209"/>
      <c r="J16" s="302"/>
      <c r="K16" s="304"/>
      <c r="L16" s="273"/>
      <c r="M16" s="216"/>
      <c r="N16" s="216"/>
      <c r="O16" s="216"/>
      <c r="P16" s="216"/>
      <c r="Q16" s="217"/>
      <c r="R16" s="209"/>
    </row>
    <row r="17" spans="1:18" ht="12.75" customHeight="1">
      <c r="A17" s="302"/>
      <c r="B17" s="304"/>
      <c r="C17" s="261" t="e">
        <f>VLOOKUP(B17,'пр.взв.'!B7:E70,2,FALSE)</f>
        <v>#N/A</v>
      </c>
      <c r="D17" s="223" t="e">
        <f>VLOOKUP(B17,'пр.взв.'!B7:F116,3,FALSE)</f>
        <v>#N/A</v>
      </c>
      <c r="E17" s="223" t="e">
        <f>VLOOKUP(B17,'пр.взв.'!B17:G116,5,FALSE)</f>
        <v>#N/A</v>
      </c>
      <c r="F17" s="256"/>
      <c r="G17" s="256"/>
      <c r="H17" s="210"/>
      <c r="I17" s="210"/>
      <c r="J17" s="302"/>
      <c r="K17" s="304">
        <v>12</v>
      </c>
      <c r="L17" s="274" t="str">
        <f>VLOOKUP(K17,'пр.взв.'!B7:E70,2,FALSE)</f>
        <v>Климкин Александр Андреевич</v>
      </c>
      <c r="M17" s="223" t="str">
        <f>VLOOKUP(K17,'пр.взв.'!B7:F116,3,FALSE)</f>
        <v>17.06.1995 кмс</v>
      </c>
      <c r="N17" s="223" t="str">
        <f>VLOOKUP(K17,'пр.взв.'!B17:G116,5,FALSE)</f>
        <v>Тюмень</v>
      </c>
      <c r="O17" s="256"/>
      <c r="P17" s="256"/>
      <c r="Q17" s="210"/>
      <c r="R17" s="210"/>
    </row>
    <row r="18" spans="1:18" ht="13.5" customHeight="1" thickBot="1">
      <c r="A18" s="303"/>
      <c r="B18" s="305"/>
      <c r="C18" s="262"/>
      <c r="D18" s="255"/>
      <c r="E18" s="255"/>
      <c r="F18" s="257"/>
      <c r="G18" s="257"/>
      <c r="H18" s="173"/>
      <c r="I18" s="173"/>
      <c r="J18" s="303"/>
      <c r="K18" s="305"/>
      <c r="L18" s="275"/>
      <c r="M18" s="255"/>
      <c r="N18" s="255"/>
      <c r="O18" s="257"/>
      <c r="P18" s="257"/>
      <c r="Q18" s="173"/>
      <c r="R18" s="173"/>
    </row>
    <row r="19" spans="1:18" ht="12.75" customHeight="1">
      <c r="A19" s="301">
        <v>4</v>
      </c>
      <c r="B19" s="306"/>
      <c r="C19" s="307" t="e">
        <f>VLOOKUP(B19,'пр.взв.'!B7:E70,2,FALSE)</f>
        <v>#N/A</v>
      </c>
      <c r="D19" s="263" t="e">
        <f>VLOOKUP(B19,'пр.взв.'!B7:F118,3,FALSE)</f>
        <v>#N/A</v>
      </c>
      <c r="E19" s="263" t="e">
        <f>VLOOKUP(B19,'пр.взв.'!B19:G118,5,FALSE)</f>
        <v>#N/A</v>
      </c>
      <c r="F19" s="216"/>
      <c r="G19" s="312"/>
      <c r="H19" s="217"/>
      <c r="I19" s="223"/>
      <c r="J19" s="301">
        <v>8</v>
      </c>
      <c r="K19" s="309">
        <v>8</v>
      </c>
      <c r="L19" s="310" t="str">
        <f>VLOOKUP(K19,'пр.взв.'!B7:E70,2,FALSE)</f>
        <v>Джулакян Рафик Рубенович</v>
      </c>
      <c r="M19" s="263" t="str">
        <f>VLOOKUP(K19,'пр.взв.'!B7:F118,3,FALSE)</f>
        <v>31.03.1996 кмс</v>
      </c>
      <c r="N19" s="263" t="str">
        <f>VLOOKUP(K19,'пр.взв.'!B19:G118,5,FALSE)</f>
        <v>Верхняя Пышма</v>
      </c>
      <c r="O19" s="216"/>
      <c r="P19" s="312"/>
      <c r="Q19" s="217"/>
      <c r="R19" s="223"/>
    </row>
    <row r="20" spans="1:18" ht="12.75" customHeight="1">
      <c r="A20" s="302"/>
      <c r="B20" s="304"/>
      <c r="C20" s="282"/>
      <c r="D20" s="216"/>
      <c r="E20" s="216"/>
      <c r="F20" s="216"/>
      <c r="G20" s="216"/>
      <c r="H20" s="217"/>
      <c r="I20" s="209"/>
      <c r="J20" s="302"/>
      <c r="K20" s="304"/>
      <c r="L20" s="273"/>
      <c r="M20" s="216"/>
      <c r="N20" s="216"/>
      <c r="O20" s="216"/>
      <c r="P20" s="216"/>
      <c r="Q20" s="217"/>
      <c r="R20" s="209"/>
    </row>
    <row r="21" spans="1:18" ht="12.75" customHeight="1">
      <c r="A21" s="302"/>
      <c r="B21" s="304"/>
      <c r="C21" s="261" t="e">
        <f>VLOOKUP(B21,'пр.взв.'!B7:E70,2,FALSE)</f>
        <v>#N/A</v>
      </c>
      <c r="D21" s="223" t="e">
        <f>VLOOKUP(B21,'пр.взв.'!B7:F120,3,FALSE)</f>
        <v>#N/A</v>
      </c>
      <c r="E21" s="263" t="e">
        <f>VLOOKUP(B21,'пр.взв.'!B21:G120,5,FALSE)</f>
        <v>#N/A</v>
      </c>
      <c r="F21" s="256"/>
      <c r="G21" s="256"/>
      <c r="H21" s="210"/>
      <c r="I21" s="210"/>
      <c r="J21" s="302"/>
      <c r="K21" s="304">
        <v>16</v>
      </c>
      <c r="L21" s="274" t="e">
        <f>VLOOKUP(K21,'пр.взв.'!B7:E70,2,FALSE)</f>
        <v>#N/A</v>
      </c>
      <c r="M21" s="223" t="e">
        <f>VLOOKUP(K21,'пр.взв.'!B7:F120,3,FALSE)</f>
        <v>#N/A</v>
      </c>
      <c r="N21" s="263" t="e">
        <f>VLOOKUP(K21,'пр.взв.'!B21:G120,5,FALSE)</f>
        <v>#N/A</v>
      </c>
      <c r="O21" s="256"/>
      <c r="P21" s="256"/>
      <c r="Q21" s="210"/>
      <c r="R21" s="210"/>
    </row>
    <row r="22" spans="1:18" ht="12.75" customHeight="1" thickBot="1">
      <c r="A22" s="303"/>
      <c r="B22" s="305"/>
      <c r="C22" s="262"/>
      <c r="D22" s="255"/>
      <c r="E22" s="255"/>
      <c r="F22" s="257"/>
      <c r="G22" s="257"/>
      <c r="H22" s="173"/>
      <c r="I22" s="173"/>
      <c r="J22" s="303"/>
      <c r="K22" s="305"/>
      <c r="L22" s="275"/>
      <c r="M22" s="255"/>
      <c r="N22" s="255"/>
      <c r="O22" s="257"/>
      <c r="P22" s="257"/>
      <c r="Q22" s="173"/>
      <c r="R22" s="173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74ю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74ю  кг.</v>
      </c>
      <c r="P24" s="97"/>
      <c r="Q24" s="97"/>
      <c r="R24" s="97"/>
    </row>
    <row r="25" spans="1:18" ht="12.75" customHeight="1">
      <c r="A25" s="291" t="s">
        <v>42</v>
      </c>
      <c r="B25" s="295" t="s">
        <v>4</v>
      </c>
      <c r="C25" s="287" t="s">
        <v>5</v>
      </c>
      <c r="D25" s="266" t="s">
        <v>13</v>
      </c>
      <c r="E25" s="266" t="s">
        <v>14</v>
      </c>
      <c r="F25" s="287" t="s">
        <v>15</v>
      </c>
      <c r="G25" s="289" t="s">
        <v>43</v>
      </c>
      <c r="H25" s="276" t="s">
        <v>44</v>
      </c>
      <c r="I25" s="278" t="s">
        <v>17</v>
      </c>
      <c r="J25" s="291" t="s">
        <v>42</v>
      </c>
      <c r="K25" s="295" t="s">
        <v>4</v>
      </c>
      <c r="L25" s="287" t="s">
        <v>5</v>
      </c>
      <c r="M25" s="266" t="s">
        <v>13</v>
      </c>
      <c r="N25" s="287" t="s">
        <v>14</v>
      </c>
      <c r="O25" s="287" t="s">
        <v>15</v>
      </c>
      <c r="P25" s="289" t="s">
        <v>43</v>
      </c>
      <c r="Q25" s="276" t="s">
        <v>44</v>
      </c>
      <c r="R25" s="278" t="s">
        <v>17</v>
      </c>
    </row>
    <row r="26" spans="1:18" ht="13.5" customHeight="1" thickBot="1">
      <c r="A26" s="292"/>
      <c r="B26" s="296" t="s">
        <v>36</v>
      </c>
      <c r="C26" s="288"/>
      <c r="D26" s="286"/>
      <c r="E26" s="286"/>
      <c r="F26" s="288"/>
      <c r="G26" s="290"/>
      <c r="H26" s="277"/>
      <c r="I26" s="279" t="s">
        <v>37</v>
      </c>
      <c r="J26" s="292"/>
      <c r="K26" s="296" t="s">
        <v>36</v>
      </c>
      <c r="L26" s="288"/>
      <c r="M26" s="286"/>
      <c r="N26" s="288"/>
      <c r="O26" s="288"/>
      <c r="P26" s="290"/>
      <c r="Q26" s="277"/>
      <c r="R26" s="279" t="s">
        <v>37</v>
      </c>
    </row>
    <row r="27" spans="1:18" ht="12.75">
      <c r="A27" s="301">
        <v>1</v>
      </c>
      <c r="B27" s="313">
        <f>'пр.хода'!E8</f>
        <v>1</v>
      </c>
      <c r="C27" s="281" t="str">
        <f>VLOOKUP(B27,'пр.взв.'!B1:E82,2,FALSE)</f>
        <v>Мурзин Дмитрий Вячеславович</v>
      </c>
      <c r="D27" s="263" t="str">
        <f>VLOOKUP(B27,'пр.взв.'!B1:F126,3,FALSE)</f>
        <v>02.02.1995 1р</v>
      </c>
      <c r="E27" s="263" t="str">
        <f>VLOOKUP(B27,'пр.взв.'!B1:G126,5,FALSE)</f>
        <v>Екатеринбург</v>
      </c>
      <c r="F27" s="283"/>
      <c r="G27" s="284"/>
      <c r="H27" s="285"/>
      <c r="I27" s="266"/>
      <c r="J27" s="267">
        <v>3</v>
      </c>
      <c r="K27" s="313">
        <f>'пр.хода'!Q8</f>
        <v>2</v>
      </c>
      <c r="L27" s="272" t="str">
        <f>VLOOKUP(K27,'пр.взв.'!B1:E82,2,FALSE)</f>
        <v>Возов Александр Иванович</v>
      </c>
      <c r="M27" s="263" t="str">
        <f>VLOOKUP(K27,'пр.взв.'!B1:F126,3,FALSE)</f>
        <v>24.10.1995 кмс</v>
      </c>
      <c r="N27" s="263" t="str">
        <f>VLOOKUP(K27,'пр.взв.'!B1:G126,5,FALSE)</f>
        <v>Курган</v>
      </c>
      <c r="O27" s="283"/>
      <c r="P27" s="284"/>
      <c r="Q27" s="285"/>
      <c r="R27" s="266"/>
    </row>
    <row r="28" spans="1:18" ht="12.75">
      <c r="A28" s="302"/>
      <c r="B28" s="304"/>
      <c r="C28" s="282"/>
      <c r="D28" s="216"/>
      <c r="E28" s="216"/>
      <c r="F28" s="216"/>
      <c r="G28" s="216"/>
      <c r="H28" s="217"/>
      <c r="I28" s="209"/>
      <c r="J28" s="268"/>
      <c r="K28" s="304"/>
      <c r="L28" s="273"/>
      <c r="M28" s="216"/>
      <c r="N28" s="216"/>
      <c r="O28" s="216"/>
      <c r="P28" s="216"/>
      <c r="Q28" s="217"/>
      <c r="R28" s="209"/>
    </row>
    <row r="29" spans="1:18" ht="12.75">
      <c r="A29" s="302"/>
      <c r="B29" s="314">
        <f>'пр.хода'!E12</f>
        <v>13</v>
      </c>
      <c r="C29" s="261" t="str">
        <f>VLOOKUP(B29,'пр.взв.'!B1:E82,2,FALSE)</f>
        <v>Сырцов Егор Витальевич</v>
      </c>
      <c r="D29" s="223" t="str">
        <f>VLOOKUP(B29,'пр.взв.'!B1:F128,3,FALSE)</f>
        <v>21.02.1997 кмс</v>
      </c>
      <c r="E29" s="223" t="str">
        <f>VLOOKUP(B29,'пр.взв.'!B3:G128,5,FALSE)</f>
        <v>Верхняя Пышма</v>
      </c>
      <c r="F29" s="256"/>
      <c r="G29" s="256"/>
      <c r="H29" s="210"/>
      <c r="I29" s="210"/>
      <c r="J29" s="268"/>
      <c r="K29" s="314">
        <f>'пр.хода'!Q12</f>
        <v>14</v>
      </c>
      <c r="L29" s="274" t="str">
        <f>VLOOKUP(K29,'пр.взв.'!B1:E82,2,FALSE)</f>
        <v>Акаев Динислам Адилгереевич</v>
      </c>
      <c r="M29" s="223" t="str">
        <f>VLOOKUP(K29,'пр.взв.'!B1:F128,3,FALSE)</f>
        <v>07.11.1997 1р</v>
      </c>
      <c r="N29" s="223" t="str">
        <f>VLOOKUP(K29,'пр.взв.'!B3:G128,5,FALSE)</f>
        <v>Радужный</v>
      </c>
      <c r="O29" s="256"/>
      <c r="P29" s="256"/>
      <c r="Q29" s="210"/>
      <c r="R29" s="210"/>
    </row>
    <row r="30" spans="1:18" ht="13.5" thickBot="1">
      <c r="A30" s="303"/>
      <c r="B30" s="305"/>
      <c r="C30" s="262"/>
      <c r="D30" s="255"/>
      <c r="E30" s="255"/>
      <c r="F30" s="257"/>
      <c r="G30" s="257"/>
      <c r="H30" s="173"/>
      <c r="I30" s="173"/>
      <c r="J30" s="269"/>
      <c r="K30" s="305"/>
      <c r="L30" s="275"/>
      <c r="M30" s="255"/>
      <c r="N30" s="255"/>
      <c r="O30" s="257"/>
      <c r="P30" s="257"/>
      <c r="Q30" s="173"/>
      <c r="R30" s="173"/>
    </row>
    <row r="31" spans="1:18" ht="12.75">
      <c r="A31" s="301">
        <v>2</v>
      </c>
      <c r="B31" s="313">
        <f>'пр.хода'!E16</f>
        <v>3</v>
      </c>
      <c r="C31" s="307" t="str">
        <f>VLOOKUP(B31,'пр.взв.'!B1:E82,2,FALSE)</f>
        <v>Попов Виктор Андреевич</v>
      </c>
      <c r="D31" s="263">
        <f>VLOOKUP(B31,'пр.взв.'!B1:F130,3,FALSE)</f>
        <v>34867</v>
      </c>
      <c r="E31" s="263" t="str">
        <f>VLOOKUP(B31,'пр.взв.'!B5:G130,5,FALSE)</f>
        <v>Екатеринбург</v>
      </c>
      <c r="F31" s="283"/>
      <c r="G31" s="284"/>
      <c r="H31" s="285"/>
      <c r="I31" s="308"/>
      <c r="J31" s="267">
        <v>4</v>
      </c>
      <c r="K31" s="313">
        <f>'пр.хода'!Q16</f>
        <v>12</v>
      </c>
      <c r="L31" s="310" t="str">
        <f>VLOOKUP(K31,'пр.взв.'!B1:E82,2,FALSE)</f>
        <v>Климкин Александр Андреевич</v>
      </c>
      <c r="M31" s="263" t="str">
        <f>VLOOKUP(K31,'пр.взв.'!B1:F130,3,FALSE)</f>
        <v>17.06.1995 кмс</v>
      </c>
      <c r="N31" s="263" t="str">
        <f>VLOOKUP(K31,'пр.взв.'!B5:G130,5,FALSE)</f>
        <v>Тюмень</v>
      </c>
      <c r="O31" s="283"/>
      <c r="P31" s="284"/>
      <c r="Q31" s="285"/>
      <c r="R31" s="308"/>
    </row>
    <row r="32" spans="1:18" ht="12.75">
      <c r="A32" s="302"/>
      <c r="B32" s="304"/>
      <c r="C32" s="282"/>
      <c r="D32" s="216"/>
      <c r="E32" s="216"/>
      <c r="F32" s="216"/>
      <c r="G32" s="216"/>
      <c r="H32" s="217"/>
      <c r="I32" s="209"/>
      <c r="J32" s="268"/>
      <c r="K32" s="304"/>
      <c r="L32" s="273"/>
      <c r="M32" s="216"/>
      <c r="N32" s="216"/>
      <c r="O32" s="216"/>
      <c r="P32" s="216"/>
      <c r="Q32" s="217"/>
      <c r="R32" s="209"/>
    </row>
    <row r="33" spans="1:18" ht="12.75">
      <c r="A33" s="302"/>
      <c r="B33" s="314">
        <f>'пр.хода'!E20</f>
        <v>15</v>
      </c>
      <c r="C33" s="261" t="str">
        <f>VLOOKUP(B33,'пр.взв.'!B1:E82,2,FALSE)</f>
        <v>Гаджиев Расул Магомедшапиевич</v>
      </c>
      <c r="D33" s="223" t="str">
        <f>VLOOKUP(B33,'пр.взв.'!B1:F132,3,FALSE)</f>
        <v>09.07.1995 мс</v>
      </c>
      <c r="E33" s="263" t="str">
        <f>VLOOKUP(B33,'пр.взв.'!B7:G132,5,FALSE)</f>
        <v>Верхняя Пышма</v>
      </c>
      <c r="F33" s="256"/>
      <c r="G33" s="256"/>
      <c r="H33" s="210"/>
      <c r="I33" s="210"/>
      <c r="J33" s="268"/>
      <c r="K33" s="314">
        <f>'пр.хода'!Q20</f>
        <v>8</v>
      </c>
      <c r="L33" s="274" t="str">
        <f>VLOOKUP(K33,'пр.взв.'!B1:E82,2,FALSE)</f>
        <v>Джулакян Рафик Рубенович</v>
      </c>
      <c r="M33" s="223" t="str">
        <f>VLOOKUP(K33,'пр.взв.'!B1:F132,3,FALSE)</f>
        <v>31.03.1996 кмс</v>
      </c>
      <c r="N33" s="263" t="str">
        <f>VLOOKUP(K33,'пр.взв.'!B7:G132,5,FALSE)</f>
        <v>Верхняя Пышма</v>
      </c>
      <c r="O33" s="256"/>
      <c r="P33" s="256"/>
      <c r="Q33" s="210"/>
      <c r="R33" s="210"/>
    </row>
    <row r="34" spans="1:18" ht="13.5" thickBot="1">
      <c r="A34" s="303"/>
      <c r="B34" s="305"/>
      <c r="C34" s="262"/>
      <c r="D34" s="255"/>
      <c r="E34" s="255"/>
      <c r="F34" s="257"/>
      <c r="G34" s="257"/>
      <c r="H34" s="173"/>
      <c r="I34" s="173"/>
      <c r="J34" s="269"/>
      <c r="K34" s="305"/>
      <c r="L34" s="275"/>
      <c r="M34" s="255"/>
      <c r="N34" s="255"/>
      <c r="O34" s="257"/>
      <c r="P34" s="257"/>
      <c r="Q34" s="173"/>
      <c r="R34" s="173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 74ю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74ю  кг.</v>
      </c>
      <c r="P36" s="99"/>
      <c r="Q36" s="99"/>
      <c r="R36" s="99"/>
    </row>
    <row r="37" spans="1:18" ht="12.75" customHeight="1">
      <c r="A37" s="291" t="s">
        <v>42</v>
      </c>
      <c r="B37" s="295" t="s">
        <v>4</v>
      </c>
      <c r="C37" s="287" t="s">
        <v>5</v>
      </c>
      <c r="D37" s="266" t="s">
        <v>13</v>
      </c>
      <c r="E37" s="266" t="s">
        <v>14</v>
      </c>
      <c r="F37" s="287" t="s">
        <v>15</v>
      </c>
      <c r="G37" s="289" t="s">
        <v>43</v>
      </c>
      <c r="H37" s="276" t="s">
        <v>44</v>
      </c>
      <c r="I37" s="278" t="s">
        <v>17</v>
      </c>
      <c r="J37" s="291" t="s">
        <v>42</v>
      </c>
      <c r="K37" s="295" t="s">
        <v>4</v>
      </c>
      <c r="L37" s="287" t="s">
        <v>5</v>
      </c>
      <c r="M37" s="287" t="s">
        <v>13</v>
      </c>
      <c r="N37" s="287" t="s">
        <v>14</v>
      </c>
      <c r="O37" s="287" t="s">
        <v>15</v>
      </c>
      <c r="P37" s="289" t="s">
        <v>43</v>
      </c>
      <c r="Q37" s="276" t="s">
        <v>44</v>
      </c>
      <c r="R37" s="278" t="s">
        <v>17</v>
      </c>
    </row>
    <row r="38" spans="1:18" ht="13.5" customHeight="1" thickBot="1">
      <c r="A38" s="292"/>
      <c r="B38" s="296" t="s">
        <v>36</v>
      </c>
      <c r="C38" s="288"/>
      <c r="D38" s="286"/>
      <c r="E38" s="286"/>
      <c r="F38" s="288"/>
      <c r="G38" s="290"/>
      <c r="H38" s="277"/>
      <c r="I38" s="279" t="s">
        <v>37</v>
      </c>
      <c r="J38" s="292"/>
      <c r="K38" s="296" t="s">
        <v>36</v>
      </c>
      <c r="L38" s="288"/>
      <c r="M38" s="288"/>
      <c r="N38" s="288"/>
      <c r="O38" s="288"/>
      <c r="P38" s="290"/>
      <c r="Q38" s="277"/>
      <c r="R38" s="279" t="s">
        <v>37</v>
      </c>
    </row>
    <row r="39" spans="1:18" ht="12.75">
      <c r="A39" s="315">
        <v>1</v>
      </c>
      <c r="B39" s="270">
        <f>'пр.хода'!G10</f>
        <v>13</v>
      </c>
      <c r="C39" s="307" t="str">
        <f>VLOOKUP(B39,'пр.взв.'!B2:E90,2,FALSE)</f>
        <v>Сырцов Егор Витальевич</v>
      </c>
      <c r="D39" s="308" t="str">
        <f>VLOOKUP(B39,'пр.взв.'!B2:F138,3,FALSE)</f>
        <v>21.02.1997 кмс</v>
      </c>
      <c r="E39" s="308" t="str">
        <f>VLOOKUP(B39,'пр.взв.'!B2:G138,5,FALSE)</f>
        <v>Верхняя Пышма</v>
      </c>
      <c r="F39" s="283"/>
      <c r="G39" s="284"/>
      <c r="H39" s="285"/>
      <c r="I39" s="266"/>
      <c r="J39" s="315">
        <v>2</v>
      </c>
      <c r="K39" s="270">
        <f>'пр.хода'!O10</f>
        <v>2</v>
      </c>
      <c r="L39" s="310" t="str">
        <f>VLOOKUP(K39,'пр.взв.'!B2:E90,2,FALSE)</f>
        <v>Возов Александр Иванович</v>
      </c>
      <c r="M39" s="308" t="str">
        <f>VLOOKUP(K39,'пр.взв.'!B2:F138,3,FALSE)</f>
        <v>24.10.1995 кмс</v>
      </c>
      <c r="N39" s="308" t="str">
        <f>VLOOKUP(K39,'пр.взв.'!B2:G138,5,FALSE)</f>
        <v>Курган</v>
      </c>
      <c r="O39" s="283"/>
      <c r="P39" s="284"/>
      <c r="Q39" s="285"/>
      <c r="R39" s="266"/>
    </row>
    <row r="40" spans="1:18" ht="12.75">
      <c r="A40" s="316"/>
      <c r="B40" s="318"/>
      <c r="C40" s="282"/>
      <c r="D40" s="216"/>
      <c r="E40" s="216"/>
      <c r="F40" s="216"/>
      <c r="G40" s="216"/>
      <c r="H40" s="217"/>
      <c r="I40" s="209"/>
      <c r="J40" s="316"/>
      <c r="K40" s="318"/>
      <c r="L40" s="273"/>
      <c r="M40" s="216"/>
      <c r="N40" s="216"/>
      <c r="O40" s="216"/>
      <c r="P40" s="216"/>
      <c r="Q40" s="217"/>
      <c r="R40" s="209"/>
    </row>
    <row r="41" spans="1:18" ht="12.75">
      <c r="A41" s="316"/>
      <c r="B41" s="259">
        <f>'пр.хода'!G18</f>
        <v>15</v>
      </c>
      <c r="C41" s="261" t="str">
        <f>VLOOKUP(B41,'пр.взв.'!B2:E90,2,FALSE)</f>
        <v>Гаджиев Расул Магомедшапиевич</v>
      </c>
      <c r="D41" s="223" t="str">
        <f>VLOOKUP(B41,'пр.взв.'!B2:F140,3,FALSE)</f>
        <v>09.07.1995 мс</v>
      </c>
      <c r="E41" s="223" t="str">
        <f>VLOOKUP(B41,'пр.взв.'!B2:G140,5,FALSE)</f>
        <v>Верхняя Пышма</v>
      </c>
      <c r="F41" s="256"/>
      <c r="G41" s="256"/>
      <c r="H41" s="210"/>
      <c r="I41" s="210"/>
      <c r="J41" s="316"/>
      <c r="K41" s="259">
        <f>'пр.хода'!O18</f>
        <v>8</v>
      </c>
      <c r="L41" s="274" t="str">
        <f>VLOOKUP(K41,'пр.взв.'!B2:E90,2,FALSE)</f>
        <v>Джулакян Рафик Рубенович</v>
      </c>
      <c r="M41" s="223" t="str">
        <f>VLOOKUP(K41,'пр.взв.'!B2:F140,3,FALSE)</f>
        <v>31.03.1996 кмс</v>
      </c>
      <c r="N41" s="223" t="str">
        <f>VLOOKUP(K41,'пр.взв.'!B2:G140,5,FALSE)</f>
        <v>Верхняя Пышма</v>
      </c>
      <c r="O41" s="256"/>
      <c r="P41" s="256"/>
      <c r="Q41" s="210"/>
      <c r="R41" s="210"/>
    </row>
    <row r="42" spans="1:18" ht="13.5" thickBot="1">
      <c r="A42" s="317"/>
      <c r="B42" s="319"/>
      <c r="C42" s="262"/>
      <c r="D42" s="255"/>
      <c r="E42" s="255"/>
      <c r="F42" s="257"/>
      <c r="G42" s="257"/>
      <c r="H42" s="173"/>
      <c r="I42" s="173"/>
      <c r="J42" s="317"/>
      <c r="K42" s="319"/>
      <c r="L42" s="275"/>
      <c r="M42" s="255"/>
      <c r="N42" s="255"/>
      <c r="O42" s="257"/>
      <c r="P42" s="257"/>
      <c r="Q42" s="173"/>
      <c r="R42" s="173"/>
    </row>
    <row r="44" spans="1:18" ht="15">
      <c r="A44" s="320" t="s">
        <v>46</v>
      </c>
      <c r="B44" s="320"/>
      <c r="C44" s="320"/>
      <c r="D44" s="320"/>
      <c r="E44" s="320"/>
      <c r="F44" s="320"/>
      <c r="G44" s="320"/>
      <c r="H44" s="320"/>
      <c r="I44" s="320"/>
      <c r="J44" s="320" t="s">
        <v>47</v>
      </c>
      <c r="K44" s="320"/>
      <c r="L44" s="320"/>
      <c r="M44" s="320"/>
      <c r="N44" s="320"/>
      <c r="O44" s="320"/>
      <c r="P44" s="320"/>
      <c r="Q44" s="320"/>
      <c r="R44" s="320"/>
    </row>
    <row r="45" spans="2:18" ht="16.5" thickBot="1">
      <c r="B45" s="95" t="s">
        <v>35</v>
      </c>
      <c r="C45" s="100"/>
      <c r="D45" s="100"/>
      <c r="E45" s="100"/>
      <c r="F45" s="103" t="str">
        <f>F36</f>
        <v>в.к. 74ю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74ю  кг.</v>
      </c>
      <c r="P45" s="98"/>
      <c r="Q45" s="98"/>
      <c r="R45" s="98"/>
    </row>
    <row r="46" spans="1:18" ht="12.75" customHeight="1">
      <c r="A46" s="291" t="s">
        <v>42</v>
      </c>
      <c r="B46" s="295" t="s">
        <v>4</v>
      </c>
      <c r="C46" s="287" t="s">
        <v>5</v>
      </c>
      <c r="D46" s="266" t="s">
        <v>13</v>
      </c>
      <c r="E46" s="266" t="s">
        <v>14</v>
      </c>
      <c r="F46" s="287" t="s">
        <v>15</v>
      </c>
      <c r="G46" s="289" t="s">
        <v>43</v>
      </c>
      <c r="H46" s="276" t="s">
        <v>44</v>
      </c>
      <c r="I46" s="278" t="s">
        <v>17</v>
      </c>
      <c r="J46" s="291" t="s">
        <v>42</v>
      </c>
      <c r="K46" s="295" t="s">
        <v>4</v>
      </c>
      <c r="L46" s="287" t="s">
        <v>5</v>
      </c>
      <c r="M46" s="266" t="s">
        <v>13</v>
      </c>
      <c r="N46" s="287" t="s">
        <v>14</v>
      </c>
      <c r="O46" s="287" t="s">
        <v>15</v>
      </c>
      <c r="P46" s="289" t="s">
        <v>43</v>
      </c>
      <c r="Q46" s="276" t="s">
        <v>44</v>
      </c>
      <c r="R46" s="278" t="s">
        <v>17</v>
      </c>
    </row>
    <row r="47" spans="1:18" ht="13.5" customHeight="1" thickBot="1">
      <c r="A47" s="292"/>
      <c r="B47" s="296" t="s">
        <v>36</v>
      </c>
      <c r="C47" s="288"/>
      <c r="D47" s="286"/>
      <c r="E47" s="286"/>
      <c r="F47" s="288"/>
      <c r="G47" s="290"/>
      <c r="H47" s="277"/>
      <c r="I47" s="279" t="s">
        <v>37</v>
      </c>
      <c r="J47" s="292"/>
      <c r="K47" s="296" t="s">
        <v>36</v>
      </c>
      <c r="L47" s="288"/>
      <c r="M47" s="286"/>
      <c r="N47" s="288"/>
      <c r="O47" s="288"/>
      <c r="P47" s="290"/>
      <c r="Q47" s="277"/>
      <c r="R47" s="279" t="s">
        <v>37</v>
      </c>
    </row>
    <row r="48" spans="1:18" ht="12.75">
      <c r="A48" s="267">
        <v>1</v>
      </c>
      <c r="B48" s="322">
        <v>5</v>
      </c>
      <c r="C48" s="281" t="str">
        <f>VLOOKUP(B48,'пр.взв.'!B4:E103,2,FALSE)</f>
        <v>Дмитрина Илья Михайлович</v>
      </c>
      <c r="D48" s="263" t="str">
        <f>VLOOKUP(B48,'пр.взв.'!B4:F147,3,FALSE)</f>
        <v>20.01.1995 кмс</v>
      </c>
      <c r="E48" s="263" t="str">
        <f>VLOOKUP(B48,'пр.взв.'!B4:G147,5,FALSE)</f>
        <v>Шадринск</v>
      </c>
      <c r="F48" s="283"/>
      <c r="G48" s="284"/>
      <c r="H48" s="285"/>
      <c r="I48" s="266"/>
      <c r="J48" s="267">
        <v>3</v>
      </c>
      <c r="K48" s="324">
        <v>14</v>
      </c>
      <c r="L48" s="272" t="str">
        <f>VLOOKUP(K48,'пр.взв.'!B4:E103,2,FALSE)</f>
        <v>Акаев Динислам Адилгереевич</v>
      </c>
      <c r="M48" s="263" t="str">
        <f>VLOOKUP(K48,'пр.взв.'!B4:F147,3,FALSE)</f>
        <v>07.11.1997 1р</v>
      </c>
      <c r="N48" s="263" t="str">
        <f>VLOOKUP(K48,'пр.взв.'!B4:G147,5,FALSE)</f>
        <v>Радужный</v>
      </c>
      <c r="O48" s="264"/>
      <c r="P48" s="265"/>
      <c r="Q48" s="258"/>
      <c r="R48" s="225"/>
    </row>
    <row r="49" spans="1:18" ht="12.75">
      <c r="A49" s="268"/>
      <c r="B49" s="318"/>
      <c r="C49" s="282"/>
      <c r="D49" s="216"/>
      <c r="E49" s="216"/>
      <c r="F49" s="216"/>
      <c r="G49" s="216"/>
      <c r="H49" s="217"/>
      <c r="I49" s="209"/>
      <c r="J49" s="268"/>
      <c r="K49" s="318"/>
      <c r="L49" s="273"/>
      <c r="M49" s="216"/>
      <c r="N49" s="216"/>
      <c r="O49" s="216"/>
      <c r="P49" s="216"/>
      <c r="Q49" s="217"/>
      <c r="R49" s="209"/>
    </row>
    <row r="50" spans="1:18" ht="12.75">
      <c r="A50" s="268"/>
      <c r="B50" s="323">
        <v>3</v>
      </c>
      <c r="C50" s="261" t="str">
        <f>VLOOKUP(B50,'пр.взв.'!B4:E103,2,FALSE)</f>
        <v>Попов Виктор Андреевич</v>
      </c>
      <c r="D50" s="223">
        <f>VLOOKUP(B50,'пр.взв.'!B4:F149,3,FALSE)</f>
        <v>34867</v>
      </c>
      <c r="E50" s="223" t="str">
        <f>VLOOKUP(B50,'пр.взв.'!B6:G149,5,FALSE)</f>
        <v>Екатеринбург</v>
      </c>
      <c r="F50" s="256"/>
      <c r="G50" s="256"/>
      <c r="H50" s="210"/>
      <c r="I50" s="210"/>
      <c r="J50" s="268"/>
      <c r="K50" s="323">
        <v>12</v>
      </c>
      <c r="L50" s="274" t="str">
        <f>VLOOKUP(K50,'пр.взв.'!B4:E103,2,FALSE)</f>
        <v>Климкин Александр Андреевич</v>
      </c>
      <c r="M50" s="223" t="str">
        <f>VLOOKUP(K50,'пр.взв.'!B4:F149,3,FALSE)</f>
        <v>17.06.1995 кмс</v>
      </c>
      <c r="N50" s="223" t="str">
        <f>VLOOKUP(K50,'пр.взв.'!B6:G149,5,FALSE)</f>
        <v>Тюмень</v>
      </c>
      <c r="O50" s="256"/>
      <c r="P50" s="256"/>
      <c r="Q50" s="210"/>
      <c r="R50" s="210"/>
    </row>
    <row r="51" spans="1:18" ht="13.5" thickBot="1">
      <c r="A51" s="321"/>
      <c r="B51" s="319"/>
      <c r="C51" s="262"/>
      <c r="D51" s="255"/>
      <c r="E51" s="255"/>
      <c r="F51" s="257"/>
      <c r="G51" s="257"/>
      <c r="H51" s="173"/>
      <c r="I51" s="173"/>
      <c r="J51" s="269"/>
      <c r="K51" s="319"/>
      <c r="L51" s="275"/>
      <c r="M51" s="255"/>
      <c r="N51" s="255"/>
      <c r="O51" s="257"/>
      <c r="P51" s="257"/>
      <c r="Q51" s="173"/>
      <c r="R51" s="173"/>
    </row>
    <row r="52" spans="1:18" ht="12.75">
      <c r="A52" s="267">
        <v>2</v>
      </c>
      <c r="B52" s="322"/>
      <c r="C52" s="307" t="e">
        <f>VLOOKUP(B52,'пр.взв.'!B4:E103,2,FALSE)</f>
        <v>#N/A</v>
      </c>
      <c r="D52" s="263" t="e">
        <f>VLOOKUP(B52,'пр.взв.'!B4:F151,3,FALSE)</f>
        <v>#N/A</v>
      </c>
      <c r="E52" s="263" t="e">
        <f>VLOOKUP(B52,'пр.взв.'!B8:G151,5,FALSE)</f>
        <v>#N/A</v>
      </c>
      <c r="F52" s="264"/>
      <c r="G52" s="265"/>
      <c r="H52" s="258"/>
      <c r="I52" s="225"/>
      <c r="J52" s="268">
        <v>4</v>
      </c>
      <c r="K52" s="322">
        <f>'пр.хода'!I31</f>
        <v>12</v>
      </c>
      <c r="L52" s="310" t="str">
        <f>VLOOKUP(K52,'пр.взв.'!B4:E103,2,FALSE)</f>
        <v>Климкин Александр Андреевич</v>
      </c>
      <c r="M52" s="263" t="str">
        <f>VLOOKUP(K52,'пр.взв.'!B4:F151,3,FALSE)</f>
        <v>17.06.1995 кмс</v>
      </c>
      <c r="N52" s="263" t="str">
        <f>VLOOKUP(K52,'пр.взв.'!B8:G151,5,FALSE)</f>
        <v>Тюмень</v>
      </c>
      <c r="O52" s="264" t="s">
        <v>116</v>
      </c>
      <c r="P52" s="265"/>
      <c r="Q52" s="258"/>
      <c r="R52" s="225"/>
    </row>
    <row r="53" spans="1:18" ht="12.75">
      <c r="A53" s="268"/>
      <c r="B53" s="318"/>
      <c r="C53" s="282"/>
      <c r="D53" s="216"/>
      <c r="E53" s="216"/>
      <c r="F53" s="216"/>
      <c r="G53" s="216"/>
      <c r="H53" s="217"/>
      <c r="I53" s="209"/>
      <c r="J53" s="268"/>
      <c r="K53" s="318"/>
      <c r="L53" s="273"/>
      <c r="M53" s="216"/>
      <c r="N53" s="216"/>
      <c r="O53" s="216"/>
      <c r="P53" s="216"/>
      <c r="Q53" s="217"/>
      <c r="R53" s="209"/>
    </row>
    <row r="54" spans="1:18" ht="12.75">
      <c r="A54" s="268"/>
      <c r="B54" s="323"/>
      <c r="C54" s="261" t="e">
        <f>VLOOKUP(B54,'пр.взв.'!B4:E103,2,FALSE)</f>
        <v>#N/A</v>
      </c>
      <c r="D54" s="223" t="e">
        <f>VLOOKUP(B54,'пр.взв.'!B4:F153,3,FALSE)</f>
        <v>#N/A</v>
      </c>
      <c r="E54" s="263" t="e">
        <f>VLOOKUP(B54,'пр.взв.'!B10:G153,5,FALSE)</f>
        <v>#N/A</v>
      </c>
      <c r="F54" s="256"/>
      <c r="G54" s="256"/>
      <c r="H54" s="210"/>
      <c r="I54" s="210"/>
      <c r="J54" s="268"/>
      <c r="K54" s="323">
        <f>'пр.хода'!I33</f>
        <v>0</v>
      </c>
      <c r="L54" s="274" t="e">
        <f>VLOOKUP(K54,'пр.взв.'!B4:E103,2,FALSE)</f>
        <v>#N/A</v>
      </c>
      <c r="M54" s="223" t="e">
        <f>VLOOKUP(K54,'пр.взв.'!B4:F153,3,FALSE)</f>
        <v>#N/A</v>
      </c>
      <c r="N54" s="263" t="e">
        <f>VLOOKUP(K54,'пр.взв.'!B10:G153,5,FALSE)</f>
        <v>#N/A</v>
      </c>
      <c r="O54" s="256"/>
      <c r="P54" s="256"/>
      <c r="Q54" s="210"/>
      <c r="R54" s="210"/>
    </row>
    <row r="55" spans="1:18" ht="13.5" thickBot="1">
      <c r="A55" s="269"/>
      <c r="B55" s="319"/>
      <c r="C55" s="262"/>
      <c r="D55" s="255"/>
      <c r="E55" s="255"/>
      <c r="F55" s="257"/>
      <c r="G55" s="257"/>
      <c r="H55" s="173"/>
      <c r="I55" s="173"/>
      <c r="J55" s="269"/>
      <c r="K55" s="319"/>
      <c r="L55" s="275"/>
      <c r="M55" s="255"/>
      <c r="N55" s="255"/>
      <c r="O55" s="257"/>
      <c r="P55" s="257"/>
      <c r="Q55" s="173"/>
      <c r="R55" s="173"/>
    </row>
    <row r="56" ht="13.5" thickBot="1"/>
    <row r="57" spans="1:18" ht="12.75">
      <c r="A57" s="291" t="s">
        <v>42</v>
      </c>
      <c r="B57" s="295" t="s">
        <v>4</v>
      </c>
      <c r="C57" s="287" t="s">
        <v>5</v>
      </c>
      <c r="D57" s="266" t="s">
        <v>13</v>
      </c>
      <c r="E57" s="266" t="s">
        <v>14</v>
      </c>
      <c r="F57" s="287" t="s">
        <v>15</v>
      </c>
      <c r="G57" s="289" t="s">
        <v>43</v>
      </c>
      <c r="H57" s="276" t="s">
        <v>44</v>
      </c>
      <c r="I57" s="278" t="s">
        <v>17</v>
      </c>
      <c r="J57" s="291" t="s">
        <v>42</v>
      </c>
      <c r="K57" s="293" t="s">
        <v>4</v>
      </c>
      <c r="L57" s="287" t="s">
        <v>5</v>
      </c>
      <c r="M57" s="266" t="s">
        <v>13</v>
      </c>
      <c r="N57" s="287" t="s">
        <v>14</v>
      </c>
      <c r="O57" s="287" t="s">
        <v>15</v>
      </c>
      <c r="P57" s="289" t="s">
        <v>43</v>
      </c>
      <c r="Q57" s="276" t="s">
        <v>44</v>
      </c>
      <c r="R57" s="278" t="s">
        <v>17</v>
      </c>
    </row>
    <row r="58" spans="1:18" ht="13.5" thickBot="1">
      <c r="A58" s="292"/>
      <c r="B58" s="296" t="s">
        <v>36</v>
      </c>
      <c r="C58" s="288"/>
      <c r="D58" s="286"/>
      <c r="E58" s="286"/>
      <c r="F58" s="288"/>
      <c r="G58" s="290"/>
      <c r="H58" s="277"/>
      <c r="I58" s="279" t="s">
        <v>37</v>
      </c>
      <c r="J58" s="292"/>
      <c r="K58" s="294" t="s">
        <v>36</v>
      </c>
      <c r="L58" s="288"/>
      <c r="M58" s="286"/>
      <c r="N58" s="288"/>
      <c r="O58" s="288"/>
      <c r="P58" s="290"/>
      <c r="Q58" s="277"/>
      <c r="R58" s="279" t="s">
        <v>37</v>
      </c>
    </row>
    <row r="59" spans="1:18" ht="12.75">
      <c r="A59" s="267">
        <v>1</v>
      </c>
      <c r="B59" s="280">
        <f>'пр.хода'!C26</f>
        <v>5</v>
      </c>
      <c r="C59" s="281" t="str">
        <f>VLOOKUP(B59,'пр.взв.'!B1:E114,2,FALSE)</f>
        <v>Дмитрина Илья Михайлович</v>
      </c>
      <c r="D59" s="263" t="str">
        <f>VLOOKUP(B59,'пр.взв.'!B1:F158,3,FALSE)</f>
        <v>20.01.1995 кмс</v>
      </c>
      <c r="E59" s="263" t="str">
        <f>VLOOKUP(B59,'пр.взв.'!B15:G158,5,FALSE)</f>
        <v>Шадринск</v>
      </c>
      <c r="F59" s="283"/>
      <c r="G59" s="284"/>
      <c r="H59" s="285"/>
      <c r="I59" s="266"/>
      <c r="J59" s="267">
        <v>2</v>
      </c>
      <c r="K59" s="270">
        <f>'пр.хода'!M26</f>
        <v>14</v>
      </c>
      <c r="L59" s="272" t="str">
        <f>VLOOKUP(K59,'пр.взв.'!B1:E114,2,FALSE)</f>
        <v>Акаев Динислам Адилгереевич</v>
      </c>
      <c r="M59" s="263" t="str">
        <f>VLOOKUP(K59,'пр.взв.'!B1:F158,3,FALSE)</f>
        <v>07.11.1997 1р</v>
      </c>
      <c r="N59" s="263" t="str">
        <f>VLOOKUP(K59,'пр.взв.'!B1:G158,5,FALSE)</f>
        <v>Радужный</v>
      </c>
      <c r="O59" s="264"/>
      <c r="P59" s="265"/>
      <c r="Q59" s="258"/>
      <c r="R59" s="225"/>
    </row>
    <row r="60" spans="1:18" ht="12.75">
      <c r="A60" s="268"/>
      <c r="B60" s="271"/>
      <c r="C60" s="282"/>
      <c r="D60" s="216"/>
      <c r="E60" s="216"/>
      <c r="F60" s="216"/>
      <c r="G60" s="216"/>
      <c r="H60" s="217"/>
      <c r="I60" s="209"/>
      <c r="J60" s="268"/>
      <c r="K60" s="271"/>
      <c r="L60" s="273"/>
      <c r="M60" s="216"/>
      <c r="N60" s="216"/>
      <c r="O60" s="216"/>
      <c r="P60" s="216"/>
      <c r="Q60" s="217"/>
      <c r="R60" s="209"/>
    </row>
    <row r="61" spans="1:18" ht="12.75">
      <c r="A61" s="268"/>
      <c r="B61" s="259">
        <f>'пр.хода'!C32</f>
        <v>3</v>
      </c>
      <c r="C61" s="261" t="str">
        <f>VLOOKUP(B61,'пр.взв.'!B1:E114,2,FALSE)</f>
        <v>Попов Виктор Андреевич</v>
      </c>
      <c r="D61" s="223" t="e">
        <f>VLOOKUP(B61,'пр.взв.'!B15:F160,3,FALSE)</f>
        <v>#N/A</v>
      </c>
      <c r="E61" s="223" t="str">
        <f>VLOOKUP(B61,'пр.взв.'!B1:G160,5,FALSE)</f>
        <v>Екатеринбург</v>
      </c>
      <c r="F61" s="256"/>
      <c r="G61" s="256"/>
      <c r="H61" s="210"/>
      <c r="I61" s="210"/>
      <c r="J61" s="268"/>
      <c r="K61" s="259">
        <f>'пр.хода'!M32</f>
        <v>12</v>
      </c>
      <c r="L61" s="274" t="str">
        <f>VLOOKUP(K61,'пр.взв.'!B1:E114,2,FALSE)</f>
        <v>Климкин Александр Андреевич</v>
      </c>
      <c r="M61" s="223" t="str">
        <f>VLOOKUP(K61,'пр.взв.'!B1:F160,3,FALSE)</f>
        <v>17.06.1995 кмс</v>
      </c>
      <c r="N61" s="223" t="str">
        <f>VLOOKUP(K61,'пр.взв.'!B1:G160,5,FALSE)</f>
        <v>Тюмень</v>
      </c>
      <c r="O61" s="256"/>
      <c r="P61" s="256"/>
      <c r="Q61" s="210"/>
      <c r="R61" s="210"/>
    </row>
    <row r="62" spans="1:18" ht="13.5" thickBot="1">
      <c r="A62" s="269"/>
      <c r="B62" s="260"/>
      <c r="C62" s="262"/>
      <c r="D62" s="255"/>
      <c r="E62" s="255"/>
      <c r="F62" s="257"/>
      <c r="G62" s="257"/>
      <c r="H62" s="173"/>
      <c r="I62" s="173"/>
      <c r="J62" s="269"/>
      <c r="K62" s="260"/>
      <c r="L62" s="275"/>
      <c r="M62" s="255"/>
      <c r="N62" s="255"/>
      <c r="O62" s="257"/>
      <c r="P62" s="257"/>
      <c r="Q62" s="173"/>
      <c r="R62" s="173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7" t="str">
        <f>HYPERLINK('[1]реквизиты'!$A$2)</f>
        <v>Первенство УрФО по САМБО среди юниоров 1995-1997г.р. 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46"/>
      <c r="M1" s="46"/>
      <c r="N1" s="46"/>
      <c r="O1" s="46"/>
      <c r="P1" s="46"/>
    </row>
    <row r="2" spans="1:19" ht="12.75" customHeight="1">
      <c r="A2" s="335" t="str">
        <f>HYPERLINK('[1]реквизиты'!$A$3)</f>
        <v>16-19 декабря 2014г.                                                         г. Верхняя Пышма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74ю  кг.</v>
      </c>
      <c r="G3" s="48"/>
      <c r="H3" s="48"/>
      <c r="I3" s="48"/>
      <c r="J3" s="48"/>
      <c r="K3" s="48"/>
      <c r="L3" s="48"/>
    </row>
    <row r="4" spans="1:3" ht="16.5" thickBot="1">
      <c r="A4" s="336" t="s">
        <v>0</v>
      </c>
      <c r="B4" s="336"/>
      <c r="C4" s="5"/>
    </row>
    <row r="5" spans="1:13" ht="12.75" customHeight="1" thickBot="1">
      <c r="A5" s="334">
        <v>1</v>
      </c>
      <c r="B5" s="331" t="str">
        <f>VLOOKUP(A5,'пр.взв.'!B5:C36,2,FALSE)</f>
        <v>Мурзин Дмитрий Вячеславович</v>
      </c>
      <c r="C5" s="331" t="str">
        <f>VLOOKUP(A5,'пр.взв.'!B5:F36,3,FALSE)</f>
        <v>02.02.1995 1р</v>
      </c>
      <c r="D5" s="331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7"/>
      <c r="B6" s="332"/>
      <c r="C6" s="332"/>
      <c r="D6" s="33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7">
        <v>9</v>
      </c>
      <c r="B7" s="325" t="str">
        <f>VLOOKUP(A7,'пр.взв.'!B7:C38,2,FALSE)</f>
        <v>Горских Владислав Андреевич</v>
      </c>
      <c r="C7" s="325" t="str">
        <f>VLOOKUP(A7,'пр.взв.'!B5:F36,3,FALSE)</f>
        <v>17.01.1996 1р</v>
      </c>
      <c r="D7" s="325" t="str">
        <f>VLOOKUP(A7,'пр.взв.'!B5:F36,4,FALSE)</f>
        <v>Курганская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8"/>
      <c r="B8" s="326"/>
      <c r="C8" s="326"/>
      <c r="D8" s="32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4">
        <v>5</v>
      </c>
      <c r="B9" s="331" t="str">
        <f>VLOOKUP(A9,'пр.взв.'!B9:C40,2,FALSE)</f>
        <v>Дмитрина Илья Михайлович</v>
      </c>
      <c r="C9" s="331" t="str">
        <f>VLOOKUP(A9,'пр.взв.'!B5:E36,3,FALSE)</f>
        <v>20.01.1995 кмс</v>
      </c>
      <c r="D9" s="331" t="str">
        <f>VLOOKUP(A9,'пр.взв.'!B5:E36,4,FALSE)</f>
        <v>Курганская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7"/>
      <c r="B10" s="332"/>
      <c r="C10" s="332"/>
      <c r="D10" s="33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7">
        <v>13</v>
      </c>
      <c r="B11" s="325" t="str">
        <f>VLOOKUP(A11,'пр.взв.'!B5:C36,2,FALSE)</f>
        <v>Сырцов Егор Витальевич</v>
      </c>
      <c r="C11" s="325" t="str">
        <f>VLOOKUP(A11,'пр.взв.'!B5:E36,3,FALSE)</f>
        <v>21.02.1997 кмс</v>
      </c>
      <c r="D11" s="325" t="str">
        <f>VLOOKUP(A11,'пр.взв.'!B5:E36,4,FALSE)</f>
        <v>Свердловская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8"/>
      <c r="B12" s="326"/>
      <c r="C12" s="326"/>
      <c r="D12" s="326"/>
      <c r="E12" s="17"/>
      <c r="F12" s="333"/>
      <c r="G12" s="333"/>
      <c r="H12" s="25"/>
      <c r="I12" s="19"/>
      <c r="J12" s="13"/>
      <c r="K12" s="13"/>
      <c r="L12" s="13"/>
    </row>
    <row r="13" spans="1:12" ht="12.75" customHeight="1" thickBot="1">
      <c r="A13" s="334">
        <v>3</v>
      </c>
      <c r="B13" s="331" t="str">
        <f>VLOOKUP(A13,'пр.взв.'!B5:C36,2,FALSE)</f>
        <v>Попов Виктор Андреевич</v>
      </c>
      <c r="C13" s="331">
        <f>VLOOKUP(A13,'пр.взв.'!B5:E36,3,FALSE)</f>
        <v>34867</v>
      </c>
      <c r="D13" s="331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7"/>
      <c r="B14" s="332"/>
      <c r="C14" s="332"/>
      <c r="D14" s="33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7">
        <v>11</v>
      </c>
      <c r="B15" s="325" t="str">
        <f>VLOOKUP(A15,'пр.взв.'!B15:C45,2,FALSE)</f>
        <v>Санасарян Артур Юрикович</v>
      </c>
      <c r="C15" s="325" t="str">
        <f>VLOOKUP(A15,'пр.взв.'!B5:E36,3,FALSE)</f>
        <v>25.04.1995 1р</v>
      </c>
      <c r="D15" s="325" t="str">
        <f>VLOOKUP(A15,'пр.взв.'!B5:F36,4,FALSE)</f>
        <v>Челябинская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8"/>
      <c r="B16" s="326"/>
      <c r="C16" s="326"/>
      <c r="D16" s="32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4">
        <v>7</v>
      </c>
      <c r="B17" s="331" t="str">
        <f>VLOOKUP(A17,'пр.взв.'!B17:C47,2,FALSE)</f>
        <v>Азизов Мурад Абдулазизович</v>
      </c>
      <c r="C17" s="331" t="str">
        <f>VLOOKUP(A17,'пр.взв.'!B5:E36,3,FALSE)</f>
        <v>26.01.1995 1р</v>
      </c>
      <c r="D17" s="331" t="str">
        <f>VLOOKUP(A17,'пр.взв.'!B5:E36,4,FALSE)</f>
        <v>Тюменская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7"/>
      <c r="B18" s="332"/>
      <c r="C18" s="332"/>
      <c r="D18" s="33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7">
        <v>15</v>
      </c>
      <c r="B19" s="325" t="str">
        <f>VLOOKUP(A19,'пр.взв.'!B19:C49,2,FALSE)</f>
        <v>Гаджиев Расул Магомедшапиевич</v>
      </c>
      <c r="C19" s="325" t="str">
        <f>VLOOKUP(A19,'пр.взв.'!B5:E36,3,FALSE)</f>
        <v>09.07.1995 мс</v>
      </c>
      <c r="D19" s="325" t="str">
        <f>VLOOKUP(A19,'пр.взв.'!B5:E36,4,FALSE)</f>
        <v>Свердловская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8"/>
      <c r="B20" s="326"/>
      <c r="C20" s="326"/>
      <c r="D20" s="32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4">
        <v>2</v>
      </c>
      <c r="B22" s="331" t="str">
        <f>VLOOKUP(A22,'пр.взв.'!B7:E38,2,FALSE)</f>
        <v>Возов Александр Иванович</v>
      </c>
      <c r="C22" s="331" t="str">
        <f>VLOOKUP(A22,'пр.взв.'!B7:E38,3,FALSE)</f>
        <v>24.10.1995 кмс</v>
      </c>
      <c r="D22" s="331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.75">
      <c r="A23" s="327"/>
      <c r="B23" s="332"/>
      <c r="C23" s="332"/>
      <c r="D23" s="332"/>
      <c r="E23" s="19"/>
      <c r="F23" s="15"/>
      <c r="G23" s="15"/>
      <c r="H23" s="13"/>
      <c r="I23" s="13"/>
      <c r="J23" s="4"/>
      <c r="K23" s="33"/>
    </row>
    <row r="24" spans="1:11" ht="16.5" thickBot="1">
      <c r="A24" s="327">
        <v>10</v>
      </c>
      <c r="B24" s="325" t="str">
        <f>VLOOKUP(A24,'пр.взв.'!B7:E38,2,FALSE)</f>
        <v>Бадалян Карен Овикович</v>
      </c>
      <c r="C24" s="325" t="str">
        <f>VLOOKUP(A24,'пр.взв.'!B7:E38,3,FALSE)</f>
        <v>14.03.1995 1р</v>
      </c>
      <c r="D24" s="325" t="str">
        <f>VLOOKUP(A24,'пр.взв.'!B7:E38,4,FALSE)</f>
        <v>Тюменская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8"/>
      <c r="B25" s="326"/>
      <c r="C25" s="326"/>
      <c r="D25" s="326"/>
      <c r="E25" s="17"/>
      <c r="F25" s="21"/>
      <c r="G25" s="19"/>
      <c r="H25" s="13"/>
      <c r="I25" s="13"/>
      <c r="J25" s="4"/>
      <c r="K25" s="33"/>
    </row>
    <row r="26" spans="1:11" ht="16.5" thickBot="1">
      <c r="A26" s="334">
        <v>6</v>
      </c>
      <c r="B26" s="331" t="str">
        <f>VLOOKUP(A26,'пр.взв.'!B7:E38,2,FALSE)</f>
        <v>Батыргареев Дамир Винирович</v>
      </c>
      <c r="C26" s="331" t="str">
        <f>VLOOKUP(A26,'пр.взв.'!B7:E38,3,FALSE)</f>
        <v>17.10.1996 1р</v>
      </c>
      <c r="D26" s="331" t="str">
        <f>VLOOKUP(A26,'пр.взв.'!B7:E38,4,FALSE)</f>
        <v>Челябинская</v>
      </c>
      <c r="E26" s="12"/>
      <c r="F26" s="21"/>
      <c r="G26" s="16"/>
      <c r="H26" s="26"/>
      <c r="I26" s="13"/>
      <c r="J26" s="4"/>
      <c r="K26" s="33"/>
    </row>
    <row r="27" spans="1:11" ht="15.75">
      <c r="A27" s="327"/>
      <c r="B27" s="332"/>
      <c r="C27" s="332"/>
      <c r="D27" s="332"/>
      <c r="E27" s="19"/>
      <c r="F27" s="24"/>
      <c r="G27" s="15"/>
      <c r="H27" s="25"/>
      <c r="I27" s="13"/>
      <c r="J27" s="4"/>
      <c r="K27" s="33"/>
    </row>
    <row r="28" spans="1:11" ht="16.5" thickBot="1">
      <c r="A28" s="327">
        <v>14</v>
      </c>
      <c r="B28" s="325" t="str">
        <f>VLOOKUP(A28,'пр.взв.'!B7:E38,2,FALSE)</f>
        <v>Акаев Динислам Адилгереевич</v>
      </c>
      <c r="C28" s="325" t="str">
        <f>VLOOKUP(A28,'пр.взв.'!B7:E38,3,FALSE)</f>
        <v>07.11.1997 1р</v>
      </c>
      <c r="D28" s="325" t="str">
        <f>VLOOKUP(A28,'пр.взв.'!B7:E38,4,FALSE)</f>
        <v>ХМАО-Югра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8"/>
      <c r="B29" s="326"/>
      <c r="C29" s="326"/>
      <c r="D29" s="326"/>
      <c r="E29" s="17"/>
      <c r="F29" s="333"/>
      <c r="G29" s="333"/>
      <c r="H29" s="25"/>
      <c r="I29" s="19"/>
      <c r="J29" s="3"/>
      <c r="K29" s="32"/>
    </row>
    <row r="30" spans="1:9" ht="16.5" thickBot="1">
      <c r="A30" s="334">
        <v>4</v>
      </c>
      <c r="B30" s="331" t="str">
        <f>VLOOKUP(A30,'пр.взв.'!B7:E38,2,FALSE)</f>
        <v>Воронин Дмитрий Олегович</v>
      </c>
      <c r="C30" s="331" t="str">
        <f>VLOOKUP(A30,'пр.взв.'!B7:E38,3,FALSE)</f>
        <v>11.11.1997 2р</v>
      </c>
      <c r="D30" s="331" t="str">
        <f>VLOOKUP(A30,'пр.взв.'!B7:E38,4,FALSE)</f>
        <v>Курганская</v>
      </c>
      <c r="E30" s="12"/>
      <c r="F30" s="15"/>
      <c r="G30" s="15"/>
      <c r="H30" s="25"/>
      <c r="I30" s="16"/>
    </row>
    <row r="31" spans="1:9" ht="15.75">
      <c r="A31" s="327"/>
      <c r="B31" s="332"/>
      <c r="C31" s="332"/>
      <c r="D31" s="332"/>
      <c r="E31" s="19"/>
      <c r="F31" s="15"/>
      <c r="G31" s="15"/>
      <c r="H31" s="25"/>
      <c r="I31" s="13"/>
    </row>
    <row r="32" spans="1:9" ht="16.5" thickBot="1">
      <c r="A32" s="327">
        <v>12</v>
      </c>
      <c r="B32" s="325" t="str">
        <f>VLOOKUP(A32,'пр.взв.'!B7:E38,2,FALSE)</f>
        <v>Климкин Александр Андреевич</v>
      </c>
      <c r="C32" s="325" t="str">
        <f>VLOOKUP(A32,'пр.взв.'!B7:E38,3,FALSE)</f>
        <v>17.06.1995 кмс</v>
      </c>
      <c r="D32" s="325" t="str">
        <f>VLOOKUP(A32,'пр.взв.'!B7:E38,4,FALSE)</f>
        <v>Тюменская</v>
      </c>
      <c r="E32" s="16"/>
      <c r="F32" s="20"/>
      <c r="G32" s="15"/>
      <c r="H32" s="25"/>
      <c r="I32" s="13"/>
    </row>
    <row r="33" spans="1:9" ht="16.5" thickBot="1">
      <c r="A33" s="328"/>
      <c r="B33" s="326"/>
      <c r="C33" s="326"/>
      <c r="D33" s="326"/>
      <c r="E33" s="17"/>
      <c r="F33" s="21"/>
      <c r="G33" s="19"/>
      <c r="H33" s="27"/>
      <c r="I33" s="13"/>
    </row>
    <row r="34" spans="1:9" ht="16.5" thickBot="1">
      <c r="A34" s="334">
        <v>8</v>
      </c>
      <c r="B34" s="331" t="str">
        <f>VLOOKUP(A34,'пр.взв.'!B7:E38,2,FALSE)</f>
        <v>Джулакян Рафик Рубенович</v>
      </c>
      <c r="C34" s="331" t="str">
        <f>VLOOKUP(A34,'пр.взв.'!B7:E38,3,FALSE)</f>
        <v>31.03.1996 кмс</v>
      </c>
      <c r="D34" s="331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.75">
      <c r="A35" s="327"/>
      <c r="B35" s="332"/>
      <c r="C35" s="332"/>
      <c r="D35" s="332"/>
      <c r="E35" s="19"/>
      <c r="F35" s="23"/>
      <c r="G35" s="17"/>
      <c r="H35" s="18"/>
      <c r="I35" s="18"/>
    </row>
    <row r="36" spans="1:9" ht="16.5" thickBot="1">
      <c r="A36" s="327">
        <v>16</v>
      </c>
      <c r="B36" s="325" t="e">
        <f>VLOOKUP(A36,'пр.взв.'!B7:E38,2,FALSE)</f>
        <v>#N/A</v>
      </c>
      <c r="C36" s="325" t="e">
        <f>VLOOKUP(A36,'пр.взв.'!B7:E38,3,FALSE)</f>
        <v>#N/A</v>
      </c>
      <c r="D36" s="32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28"/>
      <c r="B37" s="326"/>
      <c r="C37" s="326"/>
      <c r="D37" s="32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37" t="str">
        <f>HYPERLINK('[1]реквизиты'!$A$2)</f>
        <v>Первенство УрФО по САМБО среди юниоров 1995-1997г.р. </v>
      </c>
      <c r="B1" s="159"/>
      <c r="C1" s="159"/>
      <c r="D1" s="159"/>
      <c r="E1" s="159"/>
      <c r="F1" s="159"/>
      <c r="G1" s="159"/>
      <c r="H1" s="160"/>
    </row>
    <row r="2" spans="1:8" ht="12.75">
      <c r="A2" s="338" t="str">
        <f>HYPERLINK('[1]реквизиты'!$A$3)</f>
        <v>16-19 декабря 2014г.                                                         г. Верхняя Пышма</v>
      </c>
      <c r="B2" s="338"/>
      <c r="C2" s="338"/>
      <c r="D2" s="338"/>
      <c r="E2" s="338"/>
      <c r="F2" s="338"/>
      <c r="G2" s="338"/>
      <c r="H2" s="338"/>
    </row>
    <row r="3" spans="1:8" ht="18.75" thickBot="1">
      <c r="A3" s="339" t="s">
        <v>30</v>
      </c>
      <c r="B3" s="339"/>
      <c r="C3" s="339"/>
      <c r="D3" s="339"/>
      <c r="E3" s="339"/>
      <c r="F3" s="339"/>
      <c r="G3" s="339"/>
      <c r="H3" s="339"/>
    </row>
    <row r="4" spans="2:8" ht="18.75" thickBot="1">
      <c r="B4" s="89"/>
      <c r="C4" s="90"/>
      <c r="D4" s="340" t="str">
        <f>HYPERLINK('пр.взв.'!D4)</f>
        <v>в.к. 74ю  кг.</v>
      </c>
      <c r="E4" s="341"/>
      <c r="F4" s="342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43" t="s">
        <v>31</v>
      </c>
      <c r="B6" s="358" t="str">
        <f>VLOOKUP(J6,'пр.взв.'!B7:G38,2,FALSE)</f>
        <v>Гаджиев Расул Магомедшапиевич</v>
      </c>
      <c r="C6" s="358"/>
      <c r="D6" s="358"/>
      <c r="E6" s="358"/>
      <c r="F6" s="358"/>
      <c r="G6" s="358"/>
      <c r="H6" s="360" t="str">
        <f>VLOOKUP(J6,'пр.взв.'!B7:G38,3,FALSE)</f>
        <v>09.07.1995 мс</v>
      </c>
      <c r="I6" s="90"/>
      <c r="J6" s="85">
        <f>'пр.хода'!H8</f>
        <v>15</v>
      </c>
    </row>
    <row r="7" spans="1:10" ht="18">
      <c r="A7" s="344"/>
      <c r="B7" s="359"/>
      <c r="C7" s="359"/>
      <c r="D7" s="359"/>
      <c r="E7" s="359"/>
      <c r="F7" s="359"/>
      <c r="G7" s="359"/>
      <c r="H7" s="361"/>
      <c r="I7" s="90"/>
      <c r="J7" s="85"/>
    </row>
    <row r="8" spans="1:10" ht="18">
      <c r="A8" s="344"/>
      <c r="B8" s="362" t="str">
        <f>VLOOKUP(J6,'пр.взв.'!B7:G38,4,FALSE)</f>
        <v>Свердловская</v>
      </c>
      <c r="C8" s="362"/>
      <c r="D8" s="362"/>
      <c r="E8" s="362"/>
      <c r="F8" s="362"/>
      <c r="G8" s="362"/>
      <c r="H8" s="363"/>
      <c r="I8" s="90"/>
      <c r="J8" s="85"/>
    </row>
    <row r="9" spans="1:10" ht="18.75" thickBot="1">
      <c r="A9" s="345"/>
      <c r="B9" s="353"/>
      <c r="C9" s="353"/>
      <c r="D9" s="353"/>
      <c r="E9" s="353"/>
      <c r="F9" s="353"/>
      <c r="G9" s="353"/>
      <c r="H9" s="354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6" t="s">
        <v>32</v>
      </c>
      <c r="B11" s="358" t="str">
        <f>VLOOKUP(J11,'пр.взв.'!B2:G43,2,FALSE)</f>
        <v>Джулакян Рафик Рубенович</v>
      </c>
      <c r="C11" s="358"/>
      <c r="D11" s="358"/>
      <c r="E11" s="358"/>
      <c r="F11" s="358"/>
      <c r="G11" s="358"/>
      <c r="H11" s="360" t="str">
        <f>VLOOKUP(J11,'пр.взв.'!B2:G43,3,FALSE)</f>
        <v>31.03.1996 кмс</v>
      </c>
      <c r="I11" s="90"/>
      <c r="J11" s="85">
        <f>'пр.хода'!H20</f>
        <v>8</v>
      </c>
    </row>
    <row r="12" spans="1:10" ht="18" customHeight="1">
      <c r="A12" s="347"/>
      <c r="B12" s="359"/>
      <c r="C12" s="359"/>
      <c r="D12" s="359"/>
      <c r="E12" s="359"/>
      <c r="F12" s="359"/>
      <c r="G12" s="359"/>
      <c r="H12" s="361"/>
      <c r="I12" s="90"/>
      <c r="J12" s="85"/>
    </row>
    <row r="13" spans="1:10" ht="18">
      <c r="A13" s="347"/>
      <c r="B13" s="362" t="str">
        <f>VLOOKUP(J11,'пр.взв.'!B2:G43,4,FALSE)</f>
        <v>Свердловская</v>
      </c>
      <c r="C13" s="362"/>
      <c r="D13" s="362"/>
      <c r="E13" s="362"/>
      <c r="F13" s="362"/>
      <c r="G13" s="362"/>
      <c r="H13" s="363"/>
      <c r="I13" s="90"/>
      <c r="J13" s="85"/>
    </row>
    <row r="14" spans="1:10" ht="18.75" thickBot="1">
      <c r="A14" s="348"/>
      <c r="B14" s="353"/>
      <c r="C14" s="353"/>
      <c r="D14" s="353"/>
      <c r="E14" s="353"/>
      <c r="F14" s="353"/>
      <c r="G14" s="353"/>
      <c r="H14" s="354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55" t="s">
        <v>33</v>
      </c>
      <c r="B16" s="358" t="str">
        <f>VLOOKUP(J16,'пр.взв.'!B4:G87,2,FALSE)</f>
        <v>Возов Александр Иванович</v>
      </c>
      <c r="C16" s="358"/>
      <c r="D16" s="358"/>
      <c r="E16" s="358"/>
      <c r="F16" s="358"/>
      <c r="G16" s="358"/>
      <c r="H16" s="360" t="str">
        <f>VLOOKUP(J16,'пр.взв.'!B4:G97,3,FALSE)</f>
        <v>24.10.1995 кмс</v>
      </c>
      <c r="I16" s="90"/>
      <c r="J16" s="85">
        <f>'пр.хода'!E32</f>
        <v>2</v>
      </c>
    </row>
    <row r="17" spans="1:10" ht="18" customHeight="1">
      <c r="A17" s="356"/>
      <c r="B17" s="359"/>
      <c r="C17" s="359"/>
      <c r="D17" s="359"/>
      <c r="E17" s="359"/>
      <c r="F17" s="359"/>
      <c r="G17" s="359"/>
      <c r="H17" s="361"/>
      <c r="I17" s="90"/>
      <c r="J17" s="85"/>
    </row>
    <row r="18" spans="1:10" ht="18">
      <c r="A18" s="356"/>
      <c r="B18" s="362" t="str">
        <f>VLOOKUP(J16,'пр.взв.'!B7:G48,4,FALSE)</f>
        <v>Курганская</v>
      </c>
      <c r="C18" s="362"/>
      <c r="D18" s="362"/>
      <c r="E18" s="362"/>
      <c r="F18" s="362"/>
      <c r="G18" s="362"/>
      <c r="H18" s="363"/>
      <c r="I18" s="90"/>
      <c r="J18" s="85"/>
    </row>
    <row r="19" spans="1:10" ht="18.75" thickBot="1">
      <c r="A19" s="357"/>
      <c r="B19" s="353"/>
      <c r="C19" s="353"/>
      <c r="D19" s="353"/>
      <c r="E19" s="353"/>
      <c r="F19" s="353"/>
      <c r="G19" s="353"/>
      <c r="H19" s="354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55" t="s">
        <v>33</v>
      </c>
      <c r="B21" s="358" t="str">
        <f>VLOOKUP(J21,'пр.взв.'!B2:G53,2,FALSE)</f>
        <v>Сырцов Егор Витальевич</v>
      </c>
      <c r="C21" s="358"/>
      <c r="D21" s="358"/>
      <c r="E21" s="358"/>
      <c r="F21" s="358"/>
      <c r="G21" s="358"/>
      <c r="H21" s="360" t="str">
        <f>VLOOKUP(J21,'пр.взв.'!B3:G92,3,FALSE)</f>
        <v>21.02.1997 кмс</v>
      </c>
      <c r="I21" s="90"/>
      <c r="J21" s="85">
        <f>'пр.хода'!Q32</f>
        <v>13</v>
      </c>
    </row>
    <row r="22" spans="1:10" ht="18" customHeight="1">
      <c r="A22" s="356"/>
      <c r="B22" s="359"/>
      <c r="C22" s="359"/>
      <c r="D22" s="359"/>
      <c r="E22" s="359"/>
      <c r="F22" s="359"/>
      <c r="G22" s="359"/>
      <c r="H22" s="361"/>
      <c r="I22" s="90"/>
      <c r="J22" s="85"/>
    </row>
    <row r="23" spans="1:9" ht="18">
      <c r="A23" s="356"/>
      <c r="B23" s="362" t="str">
        <f>VLOOKUP(J21,'пр.взв.'!B6:G53,4,FALSE)</f>
        <v>Свердловская</v>
      </c>
      <c r="C23" s="362"/>
      <c r="D23" s="362"/>
      <c r="E23" s="362"/>
      <c r="F23" s="362"/>
      <c r="G23" s="362"/>
      <c r="H23" s="363"/>
      <c r="I23" s="90"/>
    </row>
    <row r="24" spans="1:9" ht="18.75" thickBot="1">
      <c r="A24" s="357"/>
      <c r="B24" s="353"/>
      <c r="C24" s="353"/>
      <c r="D24" s="353"/>
      <c r="E24" s="353"/>
      <c r="F24" s="353"/>
      <c r="G24" s="353"/>
      <c r="H24" s="354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49" t="str">
        <f>VLOOKUP(J28,'пр.взв.'!B7:H38,7,FALSE)</f>
        <v>Стенников ВГ Мельников АН</v>
      </c>
      <c r="B28" s="350"/>
      <c r="C28" s="350"/>
      <c r="D28" s="350"/>
      <c r="E28" s="350"/>
      <c r="F28" s="350"/>
      <c r="G28" s="350"/>
      <c r="H28" s="351"/>
      <c r="J28">
        <f>'пр.хода'!H8</f>
        <v>15</v>
      </c>
    </row>
    <row r="29" spans="1:8" ht="13.5" thickBot="1">
      <c r="A29" s="352"/>
      <c r="B29" s="353"/>
      <c r="C29" s="353"/>
      <c r="D29" s="353"/>
      <c r="E29" s="353"/>
      <c r="F29" s="353"/>
      <c r="G29" s="353"/>
      <c r="H29" s="354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16:H17"/>
    <mergeCell ref="H6:H7"/>
    <mergeCell ref="B6:G7"/>
    <mergeCell ref="B11:G12"/>
    <mergeCell ref="A28:H29"/>
    <mergeCell ref="A21:A24"/>
    <mergeCell ref="B21:G22"/>
    <mergeCell ref="H21:H22"/>
    <mergeCell ref="B23:H24"/>
    <mergeCell ref="B8:H9"/>
    <mergeCell ref="A16:A19"/>
    <mergeCell ref="B13:H14"/>
    <mergeCell ref="B18:H19"/>
    <mergeCell ref="B16:G17"/>
    <mergeCell ref="A1:H1"/>
    <mergeCell ref="A2:H2"/>
    <mergeCell ref="A3:H3"/>
    <mergeCell ref="D4:F4"/>
    <mergeCell ref="A6:A9"/>
    <mergeCell ref="A11:A14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20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7.75" customHeight="1" thickBot="1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3:18" ht="33" customHeight="1" thickBot="1">
      <c r="C3" s="158" t="str">
        <f>HYPERLINK('[1]реквизиты'!$A$2)</f>
        <v>Первенство УрФО по САМБО среди юниоров 1995-1997г.р. 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9" ht="15.75" customHeight="1" thickBot="1">
      <c r="A4" s="9"/>
      <c r="B4" s="9"/>
      <c r="C4" s="380" t="str">
        <f>HYPERLINK('[1]реквизиты'!$A$3)</f>
        <v>16-19 декабря 2014г.                                                         г. Верхняя Пышма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9"/>
    </row>
    <row r="5" spans="9:15" ht="20.25" customHeight="1" thickBot="1">
      <c r="I5" s="71"/>
      <c r="J5" s="382" t="str">
        <f>HYPERLINK('пр.взв.'!D4)</f>
        <v>в.к. 74ю  кг.</v>
      </c>
      <c r="K5" s="383"/>
      <c r="L5" s="384"/>
      <c r="M5" s="385">
        <v>15</v>
      </c>
      <c r="N5" s="386"/>
      <c r="O5" s="387"/>
    </row>
    <row r="6" spans="1:21" ht="18" customHeight="1" thickBot="1">
      <c r="A6" s="336" t="s">
        <v>0</v>
      </c>
      <c r="B6" s="336"/>
      <c r="C6" s="5"/>
      <c r="R6" s="42"/>
      <c r="S6" s="42"/>
      <c r="U6" s="42" t="s">
        <v>1</v>
      </c>
    </row>
    <row r="7" spans="1:29" ht="12.75" customHeight="1" thickBot="1">
      <c r="A7" s="334">
        <v>1</v>
      </c>
      <c r="B7" s="331" t="str">
        <f>VLOOKUP(A7,'пр.взв.'!B7:C38,2,FALSE)</f>
        <v>Мурзин Дмитрий Вячеславович</v>
      </c>
      <c r="C7" s="331" t="str">
        <f>VLOOKUP(A7,'пр.взв.'!B7:F38,3,FALSE)</f>
        <v>02.02.1995 1р</v>
      </c>
      <c r="D7" s="331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31" t="str">
        <f>VLOOKUP(U7,'пр.взв.'!B7:E38,2,FALSE)</f>
        <v>Возов Александр Иванович</v>
      </c>
      <c r="S7" s="331" t="str">
        <f>VLOOKUP(U7,'пр.взв.'!B7:E38,3,FALSE)</f>
        <v>24.10.1995 кмс</v>
      </c>
      <c r="T7" s="331" t="str">
        <f>VLOOKUP(U7,'пр.взв.'!B7:E38,4,FALSE)</f>
        <v>Курганская</v>
      </c>
      <c r="U7" s="364">
        <v>2</v>
      </c>
      <c r="Y7" s="4"/>
      <c r="Z7" s="4"/>
      <c r="AA7" s="4"/>
      <c r="AB7" s="4"/>
      <c r="AC7" s="4"/>
    </row>
    <row r="8" spans="1:29" ht="12.75" customHeight="1">
      <c r="A8" s="327"/>
      <c r="B8" s="332"/>
      <c r="C8" s="332"/>
      <c r="D8" s="332"/>
      <c r="E8" s="126">
        <v>1</v>
      </c>
      <c r="F8" s="106"/>
      <c r="G8" s="106"/>
      <c r="H8" s="64">
        <v>15</v>
      </c>
      <c r="I8" s="374" t="str">
        <f>VLOOKUP(H8,'пр.взв.'!B7:E38,2,FALSE)</f>
        <v>Гаджиев Расул Магомедшапиевич</v>
      </c>
      <c r="J8" s="375"/>
      <c r="K8" s="375"/>
      <c r="L8" s="375"/>
      <c r="M8" s="376"/>
      <c r="N8" s="105"/>
      <c r="O8" s="105"/>
      <c r="P8" s="105"/>
      <c r="Q8" s="126">
        <v>2</v>
      </c>
      <c r="R8" s="332"/>
      <c r="S8" s="332"/>
      <c r="T8" s="332"/>
      <c r="U8" s="365"/>
      <c r="Y8" s="4"/>
      <c r="Z8" s="4"/>
      <c r="AA8" s="4"/>
      <c r="AB8" s="4"/>
      <c r="AC8" s="4"/>
    </row>
    <row r="9" spans="1:29" ht="12.75" customHeight="1" thickBot="1">
      <c r="A9" s="327">
        <v>9</v>
      </c>
      <c r="B9" s="325" t="str">
        <f>VLOOKUP(A9,'пр.взв.'!B9:C40,2,FALSE)</f>
        <v>Горских Владислав Андреевич</v>
      </c>
      <c r="C9" s="325" t="str">
        <f>VLOOKUP(A9,'пр.взв.'!B7:F38,3,FALSE)</f>
        <v>17.01.1996 1р</v>
      </c>
      <c r="D9" s="325" t="str">
        <f>VLOOKUP(A9,'пр.взв.'!B7:G38,4,FALSE)</f>
        <v>Курганская</v>
      </c>
      <c r="E9" s="127" t="s">
        <v>109</v>
      </c>
      <c r="F9" s="107"/>
      <c r="G9" s="106"/>
      <c r="H9" s="94"/>
      <c r="I9" s="377"/>
      <c r="J9" s="378"/>
      <c r="K9" s="378"/>
      <c r="L9" s="378"/>
      <c r="M9" s="379"/>
      <c r="N9" s="105"/>
      <c r="O9" s="105"/>
      <c r="P9" s="108"/>
      <c r="Q9" s="127" t="s">
        <v>111</v>
      </c>
      <c r="R9" s="325" t="str">
        <f>VLOOKUP(U9,'пр.взв.'!B9:E40,2,FALSE)</f>
        <v>Бадалян Карен Овикович</v>
      </c>
      <c r="S9" s="325" t="str">
        <f>VLOOKUP(U9,'пр.взв.'!B9:E40,3,FALSE)</f>
        <v>14.03.1995 1р</v>
      </c>
      <c r="T9" s="325" t="str">
        <f>VLOOKUP(U9,'пр.взв.'!B9:E40,4,FALSE)</f>
        <v>Тюменская</v>
      </c>
      <c r="U9" s="365">
        <v>10</v>
      </c>
      <c r="Y9" s="4"/>
      <c r="Z9" s="4"/>
      <c r="AA9" s="4"/>
      <c r="AB9" s="4"/>
      <c r="AC9" s="4"/>
    </row>
    <row r="10" spans="1:29" ht="12.75" customHeight="1" thickBot="1">
      <c r="A10" s="328"/>
      <c r="B10" s="326"/>
      <c r="C10" s="326"/>
      <c r="D10" s="326"/>
      <c r="E10" s="109"/>
      <c r="F10" s="110"/>
      <c r="G10" s="126">
        <v>13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6"/>
      <c r="S10" s="326"/>
      <c r="T10" s="326"/>
      <c r="U10" s="366"/>
      <c r="Y10" s="4"/>
      <c r="Z10" s="4"/>
      <c r="AA10" s="4"/>
      <c r="AB10" s="4"/>
      <c r="AC10" s="4"/>
    </row>
    <row r="11" spans="1:29" ht="12.75" customHeight="1" thickBot="1">
      <c r="A11" s="334">
        <v>5</v>
      </c>
      <c r="B11" s="331" t="str">
        <f>VLOOKUP(A11,'пр.взв.'!B11:C42,2,FALSE)</f>
        <v>Дмитрина Илья Михайлович</v>
      </c>
      <c r="C11" s="331" t="str">
        <f>VLOOKUP(A11,'пр.взв.'!B7:E38,3,FALSE)</f>
        <v>20.01.1995 кмс</v>
      </c>
      <c r="D11" s="331" t="str">
        <f>VLOOKUP(A11,'пр.взв.'!B7:E38,4,FALSE)</f>
        <v>Курганская</v>
      </c>
      <c r="E11" s="104"/>
      <c r="F11" s="110"/>
      <c r="G11" s="127" t="s">
        <v>109</v>
      </c>
      <c r="H11" s="112"/>
      <c r="I11" s="94"/>
      <c r="J11" s="70"/>
      <c r="K11" s="70"/>
      <c r="L11" s="70"/>
      <c r="M11" s="105"/>
      <c r="N11" s="108"/>
      <c r="O11" s="127" t="s">
        <v>111</v>
      </c>
      <c r="P11" s="111"/>
      <c r="Q11" s="70"/>
      <c r="R11" s="371" t="str">
        <f>VLOOKUP(U11,'пр.взв.'!B11:E42,2,FALSE)</f>
        <v>Батыргареев Дамир Винирович</v>
      </c>
      <c r="S11" s="371" t="str">
        <f>VLOOKUP(U11,'пр.взв.'!B11:E42,3,FALSE)</f>
        <v>17.10.1996 1р</v>
      </c>
      <c r="T11" s="371" t="str">
        <f>VLOOKUP(U11,'пр.взв.'!B11:E42,4,FALSE)</f>
        <v>Челябинская</v>
      </c>
      <c r="U11" s="367">
        <v>6</v>
      </c>
      <c r="Y11" s="4"/>
      <c r="Z11" s="4"/>
      <c r="AA11" s="4"/>
      <c r="AB11" s="4"/>
      <c r="AC11" s="4"/>
    </row>
    <row r="12" spans="1:29" ht="12.75" customHeight="1">
      <c r="A12" s="327"/>
      <c r="B12" s="332"/>
      <c r="C12" s="332"/>
      <c r="D12" s="332"/>
      <c r="E12" s="126">
        <v>13</v>
      </c>
      <c r="F12" s="113"/>
      <c r="G12" s="106"/>
      <c r="H12" s="114"/>
      <c r="I12" s="94"/>
      <c r="J12" s="412" t="s">
        <v>20</v>
      </c>
      <c r="K12" s="412"/>
      <c r="L12" s="412"/>
      <c r="M12" s="105"/>
      <c r="N12" s="111"/>
      <c r="O12" s="105"/>
      <c r="P12" s="115"/>
      <c r="Q12" s="126">
        <v>14</v>
      </c>
      <c r="R12" s="372"/>
      <c r="S12" s="372"/>
      <c r="T12" s="372"/>
      <c r="U12" s="365"/>
      <c r="Y12" s="4"/>
      <c r="Z12" s="4"/>
      <c r="AA12" s="4"/>
      <c r="AB12" s="4"/>
      <c r="AC12" s="4"/>
    </row>
    <row r="13" spans="1:29" ht="12.75" customHeight="1" thickBot="1">
      <c r="A13" s="327">
        <v>13</v>
      </c>
      <c r="B13" s="325" t="str">
        <f>VLOOKUP(A13,'пр.взв.'!B7:C38,2,FALSE)</f>
        <v>Сырцов Егор Витальевич</v>
      </c>
      <c r="C13" s="325" t="str">
        <f>VLOOKUP(A13,'пр.взв.'!B7:E38,3,FALSE)</f>
        <v>21.02.1997 кмс</v>
      </c>
      <c r="D13" s="325" t="str">
        <f>VLOOKUP(A13,'пр.взв.'!B7:E38,4,FALSE)</f>
        <v>Свердловская</v>
      </c>
      <c r="E13" s="127" t="s">
        <v>110</v>
      </c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 t="s">
        <v>110</v>
      </c>
      <c r="R13" s="325" t="str">
        <f>VLOOKUP(U13,'пр.взв.'!B13:E44,2,FALSE)</f>
        <v>Акаев Динислам Адилгереевич</v>
      </c>
      <c r="S13" s="325" t="str">
        <f>VLOOKUP(U13,'пр.взв.'!B13:E44,3,FALSE)</f>
        <v>07.11.1997 1р</v>
      </c>
      <c r="T13" s="325" t="str">
        <f>VLOOKUP(U13,'пр.взв.'!B13:E44,4,FALSE)</f>
        <v>ХМАО-Югра</v>
      </c>
      <c r="U13" s="365">
        <v>14</v>
      </c>
      <c r="Y13" s="4"/>
      <c r="Z13" s="4"/>
      <c r="AA13" s="4"/>
      <c r="AB13" s="4"/>
      <c r="AC13" s="4"/>
    </row>
    <row r="14" spans="1:29" ht="12.75" customHeight="1" thickBot="1">
      <c r="A14" s="328"/>
      <c r="B14" s="326"/>
      <c r="C14" s="326"/>
      <c r="D14" s="326"/>
      <c r="E14" s="109"/>
      <c r="F14" s="373"/>
      <c r="G14" s="373"/>
      <c r="H14" s="114"/>
      <c r="I14" s="126">
        <v>15</v>
      </c>
      <c r="J14" s="94"/>
      <c r="K14" s="94"/>
      <c r="L14" s="94"/>
      <c r="M14" s="126">
        <v>8</v>
      </c>
      <c r="N14" s="116"/>
      <c r="O14" s="105"/>
      <c r="P14" s="105"/>
      <c r="Q14" s="70"/>
      <c r="R14" s="326"/>
      <c r="S14" s="326"/>
      <c r="T14" s="326"/>
      <c r="U14" s="368"/>
      <c r="Y14" s="4"/>
      <c r="Z14" s="4"/>
      <c r="AA14" s="4"/>
      <c r="AB14" s="4"/>
      <c r="AC14" s="4"/>
    </row>
    <row r="15" spans="1:29" ht="12.75" customHeight="1" thickBot="1">
      <c r="A15" s="334">
        <v>3</v>
      </c>
      <c r="B15" s="331" t="str">
        <f>VLOOKUP(A15,'пр.взв.'!B7:C38,2,FALSE)</f>
        <v>Попов Виктор Андреевич</v>
      </c>
      <c r="C15" s="331">
        <f>VLOOKUP(A15,'пр.взв.'!B7:E38,3,FALSE)</f>
        <v>34867</v>
      </c>
      <c r="D15" s="331" t="str">
        <f>VLOOKUP(A15,'пр.взв.'!B7:E38,4,FALSE)</f>
        <v>Свердловская</v>
      </c>
      <c r="E15" s="104"/>
      <c r="F15" s="106"/>
      <c r="G15" s="106"/>
      <c r="H15" s="114"/>
      <c r="I15" s="127" t="s">
        <v>119</v>
      </c>
      <c r="J15" s="94"/>
      <c r="K15" s="94"/>
      <c r="L15" s="94"/>
      <c r="M15" s="127" t="s">
        <v>109</v>
      </c>
      <c r="N15" s="111"/>
      <c r="O15" s="105"/>
      <c r="P15" s="105"/>
      <c r="Q15" s="70"/>
      <c r="R15" s="331" t="str">
        <f>VLOOKUP(U15,'пр.взв.'!B7:C38,2,FALSE)</f>
        <v>Воронин Дмитрий Олегович</v>
      </c>
      <c r="S15" s="331" t="str">
        <f>VLOOKUP(U15,'пр.взв.'!B7:E38,3,FALSE)</f>
        <v>11.11.1997 2р</v>
      </c>
      <c r="T15" s="331" t="str">
        <f>VLOOKUP(U15,'пр.взв.'!B7:E38,4,FALSE)</f>
        <v>Курганская</v>
      </c>
      <c r="U15" s="364">
        <v>4</v>
      </c>
      <c r="Y15" s="4"/>
      <c r="Z15" s="4"/>
      <c r="AA15" s="4"/>
      <c r="AB15" s="4"/>
      <c r="AC15" s="4"/>
    </row>
    <row r="16" spans="1:29" ht="12.75" customHeight="1">
      <c r="A16" s="327"/>
      <c r="B16" s="332"/>
      <c r="C16" s="332"/>
      <c r="D16" s="332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12</v>
      </c>
      <c r="R16" s="332"/>
      <c r="S16" s="332"/>
      <c r="T16" s="332"/>
      <c r="U16" s="365"/>
      <c r="Y16" s="4"/>
      <c r="Z16" s="4"/>
      <c r="AA16" s="4"/>
      <c r="AB16" s="4"/>
      <c r="AC16" s="4"/>
    </row>
    <row r="17" spans="1:29" ht="12.75" customHeight="1" thickBot="1">
      <c r="A17" s="327">
        <v>11</v>
      </c>
      <c r="B17" s="325" t="str">
        <f>VLOOKUP(A17,'пр.взв.'!B17:C47,2,FALSE)</f>
        <v>Санасарян Артур Юрикович</v>
      </c>
      <c r="C17" s="325" t="str">
        <f>VLOOKUP(A17,'пр.взв.'!B7:E38,3,FALSE)</f>
        <v>25.04.1995 1р</v>
      </c>
      <c r="D17" s="325" t="str">
        <f>VLOOKUP(A17,'пр.взв.'!B7:F38,4,FALSE)</f>
        <v>Челябинская</v>
      </c>
      <c r="E17" s="127" t="s">
        <v>109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112</v>
      </c>
      <c r="R17" s="325" t="str">
        <f>VLOOKUP(U17,'пр.взв.'!B17:E47,2,FALSE)</f>
        <v>Климкин Александр Андреевич</v>
      </c>
      <c r="S17" s="325" t="str">
        <f>VLOOKUP(U17,'пр.взв.'!B17:E47,3,FALSE)</f>
        <v>17.06.1995 кмс</v>
      </c>
      <c r="T17" s="325" t="str">
        <f>VLOOKUP(U17,'пр.взв.'!B17:E47,4,FALSE)</f>
        <v>Тюменская</v>
      </c>
      <c r="U17" s="365">
        <v>12</v>
      </c>
      <c r="Y17" s="4"/>
      <c r="Z17" s="4"/>
      <c r="AA17" s="4"/>
      <c r="AB17" s="4"/>
      <c r="AC17" s="4"/>
    </row>
    <row r="18" spans="1:21" ht="12.75" customHeight="1" thickBot="1">
      <c r="A18" s="328"/>
      <c r="B18" s="326"/>
      <c r="C18" s="326"/>
      <c r="D18" s="326"/>
      <c r="E18" s="109"/>
      <c r="F18" s="110"/>
      <c r="G18" s="126">
        <v>15</v>
      </c>
      <c r="H18" s="118"/>
      <c r="I18" s="65" t="s">
        <v>29</v>
      </c>
      <c r="J18" s="94"/>
      <c r="K18" s="94"/>
      <c r="L18" s="94"/>
      <c r="M18" s="105"/>
      <c r="N18" s="115"/>
      <c r="O18" s="126">
        <v>8</v>
      </c>
      <c r="P18" s="111"/>
      <c r="Q18" s="70"/>
      <c r="R18" s="326"/>
      <c r="S18" s="326"/>
      <c r="T18" s="326"/>
      <c r="U18" s="366"/>
    </row>
    <row r="19" spans="1:21" ht="12.75" customHeight="1" thickBot="1">
      <c r="A19" s="334">
        <v>7</v>
      </c>
      <c r="B19" s="331" t="str">
        <f>VLOOKUP(A19,'пр.взв.'!B19:C49,2,FALSE)</f>
        <v>Азизов Мурад Абдулазизович</v>
      </c>
      <c r="C19" s="331" t="str">
        <f>VLOOKUP(A19,'пр.взв.'!B7:E38,3,FALSE)</f>
        <v>26.01.1995 1р</v>
      </c>
      <c r="D19" s="331" t="str">
        <f>VLOOKUP(A19,'пр.взв.'!B7:E38,4,FALSE)</f>
        <v>Тюменская</v>
      </c>
      <c r="E19" s="104"/>
      <c r="F19" s="119"/>
      <c r="G19" s="127" t="s">
        <v>110</v>
      </c>
      <c r="H19" s="64"/>
      <c r="I19" s="70"/>
      <c r="J19" s="70"/>
      <c r="K19" s="70"/>
      <c r="L19" s="70"/>
      <c r="M19" s="70"/>
      <c r="N19" s="105"/>
      <c r="O19" s="127" t="s">
        <v>109</v>
      </c>
      <c r="P19" s="111"/>
      <c r="Q19" s="70"/>
      <c r="R19" s="331" t="str">
        <f>VLOOKUP(U19,'пр.взв.'!B19:E49,2,FALSE)</f>
        <v>Джулакян Рафик Рубенович</v>
      </c>
      <c r="S19" s="331" t="str">
        <f>VLOOKUP(U19,'пр.взв.'!B19:E49,3,FALSE)</f>
        <v>31.03.1996 кмс</v>
      </c>
      <c r="T19" s="331" t="str">
        <f>VLOOKUP(U19,'пр.взв.'!B19:E49,4,FALSE)</f>
        <v>Свердловская</v>
      </c>
      <c r="U19" s="367">
        <v>8</v>
      </c>
    </row>
    <row r="20" spans="1:21" ht="12.75" customHeight="1">
      <c r="A20" s="327"/>
      <c r="B20" s="332"/>
      <c r="C20" s="332"/>
      <c r="D20" s="332"/>
      <c r="E20" s="126">
        <v>15</v>
      </c>
      <c r="F20" s="120"/>
      <c r="G20" s="109"/>
      <c r="H20" s="64">
        <v>8</v>
      </c>
      <c r="I20" s="426" t="str">
        <f>VLOOKUP(H20,'пр.взв.'!B7:H38,2,FALSE)</f>
        <v>Джулакян Рафик Рубенович</v>
      </c>
      <c r="J20" s="427"/>
      <c r="K20" s="427"/>
      <c r="L20" s="427"/>
      <c r="M20" s="428"/>
      <c r="N20" s="105"/>
      <c r="O20" s="105"/>
      <c r="P20" s="121"/>
      <c r="Q20" s="126">
        <v>8</v>
      </c>
      <c r="R20" s="332"/>
      <c r="S20" s="332"/>
      <c r="T20" s="332"/>
      <c r="U20" s="365"/>
    </row>
    <row r="21" spans="1:21" ht="12.75" customHeight="1" thickBot="1">
      <c r="A21" s="327">
        <v>15</v>
      </c>
      <c r="B21" s="325" t="str">
        <f>VLOOKUP(A21,'пр.взв.'!B21:C51,2,FALSE)</f>
        <v>Гаджиев Расул Магомедшапиевич</v>
      </c>
      <c r="C21" s="325" t="str">
        <f>VLOOKUP(A21,'пр.взв.'!B7:E38,3,FALSE)</f>
        <v>09.07.1995 мс</v>
      </c>
      <c r="D21" s="325" t="str">
        <f>VLOOKUP(A21,'пр.взв.'!B7:E38,4,FALSE)</f>
        <v>Свердловская</v>
      </c>
      <c r="E21" s="127" t="s">
        <v>111</v>
      </c>
      <c r="F21" s="109"/>
      <c r="G21" s="109"/>
      <c r="H21" s="82"/>
      <c r="I21" s="429"/>
      <c r="J21" s="430"/>
      <c r="K21" s="430"/>
      <c r="L21" s="430"/>
      <c r="M21" s="431"/>
      <c r="N21" s="105"/>
      <c r="O21" s="105"/>
      <c r="P21" s="105"/>
      <c r="Q21" s="127"/>
      <c r="R21" s="369" t="e">
        <f>VLOOKUP(U21,'пр.взв.'!B21:E51,2,FALSE)</f>
        <v>#N/A</v>
      </c>
      <c r="S21" s="369" t="e">
        <f>VLOOKUP(U21,'пр.взв.'!B21:E51,3,FALSE)</f>
        <v>#N/A</v>
      </c>
      <c r="T21" s="369" t="e">
        <f>VLOOKUP(U21,'пр.взв.'!B7:E38,4,FALSE)</f>
        <v>#N/A</v>
      </c>
      <c r="U21" s="365">
        <v>16</v>
      </c>
    </row>
    <row r="22" spans="1:21" ht="12.75" customHeight="1" thickBot="1">
      <c r="A22" s="328"/>
      <c r="B22" s="326"/>
      <c r="C22" s="326"/>
      <c r="D22" s="326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70"/>
      <c r="S22" s="370"/>
      <c r="T22" s="370"/>
      <c r="U22" s="366"/>
    </row>
    <row r="23" spans="1:20" ht="12.75" customHeight="1">
      <c r="A23" s="1"/>
      <c r="B23" s="1"/>
      <c r="C23" s="7"/>
      <c r="D23" s="4"/>
      <c r="E23" s="69"/>
      <c r="F23" s="69"/>
      <c r="G23" s="69"/>
      <c r="H23" s="413" t="s">
        <v>27</v>
      </c>
      <c r="I23" s="413"/>
      <c r="J23" s="413"/>
      <c r="K23" s="413"/>
      <c r="L23" s="413"/>
      <c r="M23" s="413"/>
      <c r="N23" s="413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5</v>
      </c>
      <c r="B25" s="395" t="str">
        <f>VLOOKUP(A25,'пр.взв.'!B7:E38,2,FALSE)</f>
        <v>Дмитрина Илья Михайлович</v>
      </c>
      <c r="I25" s="131">
        <v>10</v>
      </c>
      <c r="J25" s="389" t="str">
        <f>VLOOKUP(I25,'пр.взв.'!B5:D38,2,FALSE)</f>
        <v>Бадалян Карен Овикович</v>
      </c>
      <c r="K25" s="399"/>
      <c r="L25" s="40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7"/>
      <c r="C26" s="138">
        <v>5</v>
      </c>
      <c r="D26" s="34"/>
      <c r="E26" s="36"/>
      <c r="F26" s="36"/>
      <c r="G26" s="36"/>
      <c r="H26" s="36"/>
      <c r="I26" s="132"/>
      <c r="J26" s="401"/>
      <c r="K26" s="402"/>
      <c r="L26" s="403"/>
      <c r="M26" s="105">
        <v>14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1</v>
      </c>
      <c r="B27" s="398" t="str">
        <f>VLOOKUP(A27,'пр.взв.'!B7:D38,2,FALSE)</f>
        <v>Мурзин Дмитрий Вячеславович</v>
      </c>
      <c r="C27" s="129" t="s">
        <v>109</v>
      </c>
      <c r="D27" s="34"/>
      <c r="E27" s="66"/>
      <c r="F27" s="66"/>
      <c r="G27" s="66"/>
      <c r="H27" s="66"/>
      <c r="I27" s="133">
        <v>14</v>
      </c>
      <c r="J27" s="414" t="str">
        <f>VLOOKUP(I27,'пр.взв.'!B7:D38,2,FALSE)</f>
        <v>Акаев Динислам Адилгереевич</v>
      </c>
      <c r="K27" s="415"/>
      <c r="L27" s="416"/>
      <c r="M27" s="129" t="s">
        <v>111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6"/>
      <c r="C28" s="123"/>
      <c r="D28" s="34"/>
      <c r="E28" s="65"/>
      <c r="F28" s="65"/>
      <c r="G28" s="66"/>
      <c r="H28" s="66"/>
      <c r="I28" s="133"/>
      <c r="J28" s="417"/>
      <c r="K28" s="418"/>
      <c r="L28" s="419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3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12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111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110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7</v>
      </c>
      <c r="B31" s="395" t="str">
        <f>VLOOKUP(A31,'пр.взв.'!B7:D38,2,FALSE)</f>
        <v>Азизов Мурад Абдулазизович</v>
      </c>
      <c r="C31" s="124"/>
      <c r="D31" s="25"/>
      <c r="E31" s="64"/>
      <c r="F31" s="65"/>
      <c r="G31" s="65"/>
      <c r="H31" s="65"/>
      <c r="I31" s="134">
        <v>12</v>
      </c>
      <c r="J31" s="389" t="str">
        <f>VLOOKUP(I31,'пр.взв.'!B7:D38,2,FALSE)</f>
        <v>Климкин Александр Андреевич</v>
      </c>
      <c r="K31" s="399"/>
      <c r="L31" s="400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7"/>
      <c r="C32" s="139">
        <v>3</v>
      </c>
      <c r="D32" s="25"/>
      <c r="E32" s="136">
        <v>2</v>
      </c>
      <c r="F32" s="404" t="str">
        <f>VLOOKUP(E32,'пр.взв.'!B7:D38,2,FALSE)</f>
        <v>Возов Александр Иванович</v>
      </c>
      <c r="G32" s="405"/>
      <c r="H32" s="406"/>
      <c r="I32" s="86"/>
      <c r="J32" s="401"/>
      <c r="K32" s="402"/>
      <c r="L32" s="403"/>
      <c r="M32" s="139">
        <v>12</v>
      </c>
      <c r="N32" s="81"/>
      <c r="O32" s="81"/>
      <c r="P32" s="41"/>
      <c r="Q32" s="136">
        <v>13</v>
      </c>
      <c r="R32" s="410" t="str">
        <f>VLOOKUP(Q32,'пр.взв.'!B7:D38,2,FALSE)</f>
        <v>Сырцов Егор Витальевич</v>
      </c>
      <c r="S32" s="81"/>
      <c r="T32" s="81"/>
      <c r="U32" s="81"/>
      <c r="V32" s="4"/>
    </row>
    <row r="33" spans="1:22" ht="13.5" customHeight="1" thickBot="1">
      <c r="A33" s="130">
        <v>3</v>
      </c>
      <c r="B33" s="398" t="str">
        <f>VLOOKUP(A33,'пр.взв.'!B7:E38,2,FALSE)</f>
        <v>Попов Виктор Андреевич</v>
      </c>
      <c r="C33" s="135" t="s">
        <v>117</v>
      </c>
      <c r="D33" s="25"/>
      <c r="E33" s="137" t="s">
        <v>109</v>
      </c>
      <c r="F33" s="407"/>
      <c r="G33" s="408"/>
      <c r="H33" s="409"/>
      <c r="I33" s="87"/>
      <c r="J33" s="420" t="e">
        <f>VLOOKUP(I33,'пр.взв.'!B7:D38,2,FALSE)</f>
        <v>#N/A</v>
      </c>
      <c r="K33" s="421"/>
      <c r="L33" s="422"/>
      <c r="M33" s="12"/>
      <c r="N33" s="81"/>
      <c r="O33" s="81"/>
      <c r="P33" s="41"/>
      <c r="Q33" s="135" t="s">
        <v>110</v>
      </c>
      <c r="R33" s="411"/>
      <c r="S33" s="81"/>
      <c r="T33" s="81"/>
      <c r="U33" s="81"/>
      <c r="V33" s="4"/>
    </row>
    <row r="34" spans="1:22" ht="13.5" customHeight="1" thickBot="1">
      <c r="A34" s="84"/>
      <c r="B34" s="396"/>
      <c r="C34" s="34"/>
      <c r="D34" s="25"/>
      <c r="E34" s="65"/>
      <c r="F34" s="65"/>
      <c r="G34" s="65"/>
      <c r="H34" s="65"/>
      <c r="I34" s="87"/>
      <c r="J34" s="423"/>
      <c r="K34" s="424"/>
      <c r="L34" s="425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2</v>
      </c>
      <c r="D35" s="395" t="str">
        <f>VLOOKUP(C35,'пр.взв.'!B7:D38,2,FALSE)</f>
        <v>Возов Александр Иванович</v>
      </c>
      <c r="E35" s="65"/>
      <c r="F35" s="65"/>
      <c r="G35" s="65"/>
      <c r="H35" s="65"/>
      <c r="I35" s="64"/>
      <c r="J35" s="66"/>
      <c r="K35" s="65"/>
      <c r="L35" s="65"/>
      <c r="M35" s="134">
        <v>13</v>
      </c>
      <c r="N35" s="389" t="str">
        <f>VLOOKUP(M35,'пр.взв.'!B7:D38,2,FALSE)</f>
        <v>Сырцов Егор Витальевич</v>
      </c>
      <c r="O35" s="390"/>
      <c r="P35" s="391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6"/>
      <c r="E36" s="65"/>
      <c r="F36" s="65"/>
      <c r="G36" s="65"/>
      <c r="H36" s="65"/>
      <c r="I36" s="65"/>
      <c r="J36" s="66"/>
      <c r="K36" s="65"/>
      <c r="L36" s="65"/>
      <c r="M36" s="65"/>
      <c r="N36" s="392"/>
      <c r="O36" s="393"/>
      <c r="P36" s="394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8" t="str">
        <f>HYPERLINK('[1]реквизиты'!$A$6)</f>
        <v>Гл. судья, судья МК</v>
      </c>
      <c r="B38" s="388"/>
      <c r="C38" s="388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2014-12-18T12:54:15Z</cp:lastPrinted>
  <dcterms:created xsi:type="dcterms:W3CDTF">1996-10-08T23:32:33Z</dcterms:created>
  <dcterms:modified xsi:type="dcterms:W3CDTF">2014-12-18T12:54:53Z</dcterms:modified>
  <cp:category/>
  <cp:version/>
  <cp:contentType/>
  <cp:contentStatus/>
</cp:coreProperties>
</file>