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<sst xmlns="http://schemas.openxmlformats.org/spreadsheetml/2006/main" count="433" uniqueCount="160">
  <si>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</si>
  <si>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</si>
  <si>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</si>
  <si>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</si>
  <si>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</si>
  <si>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</si>
  <si>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</si>
  <si>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</si>
  <si>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</si>
  <si>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</si>
  <si>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</si>
  <si>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</si>
  <si>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</si>
  <si>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</si>
  <si>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</si>
  <si>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</si>
  <si>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</si>
  <si>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</si>
  <si>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</si>
  <si>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</si>
  <si>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</si>
  <si>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</si>
  <si>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</si>
  <si>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</si>
  <si>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15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</si>
  <si>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</si>
  <si>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</si>
  <si>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</si>
  <si>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</si>
  <si>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</si>
  <si>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</si>
  <si>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</si>
  <si>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</si>
  <si>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</si>
  <si>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</si>
  <si>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</si>
  <si>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</si>
  <si>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</si>
  <si>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</si>
  <si>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</si>
  <si>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</si>
  <si>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</si>
  <si>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</si>
  <si>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</si>
  <si>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</si>
  <si>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</si>
  <si>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</si>
  <si>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</si>
  <si>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</si>
  <si>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</si>
  <si>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</si>
  <si>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</si>
  <si>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</si>
  <si>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</si>
  <si>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</si>
  <si>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</si>
  <si>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 СВ 100  кг.</t>
  </si>
  <si>
    <t>Деменков Александр Михайлович</t>
  </si>
  <si>
    <t>14.09.97,кмс</t>
  </si>
  <si>
    <t>Москва</t>
  </si>
  <si>
    <t>ГБОУ ЦСиО"Самбо-70"Москомсорта"</t>
  </si>
  <si>
    <t>Киселёв С.Н.    Фунтиков П.В.</t>
  </si>
  <si>
    <t>Пхакадзе Георгий Георгиевич</t>
  </si>
  <si>
    <t>03.05.97,кмс</t>
  </si>
  <si>
    <t>СШОР№9</t>
  </si>
  <si>
    <t>Мизонов А.В.</t>
  </si>
  <si>
    <t>ЮФО</t>
  </si>
  <si>
    <t>Красиков Олег Юрьевич</t>
  </si>
  <si>
    <t>01.04.96.кмс</t>
  </si>
  <si>
    <t>ПФО</t>
  </si>
  <si>
    <t>Самарская,   Самара</t>
  </si>
  <si>
    <t>Родомакин Ю.С.</t>
  </si>
  <si>
    <t>Полеян Артур Альбертович</t>
  </si>
  <si>
    <t>20.04.96,кмс</t>
  </si>
  <si>
    <t>КФО</t>
  </si>
  <si>
    <t>р.Крым,              Ялта</t>
  </si>
  <si>
    <t>Малов В.В.</t>
  </si>
  <si>
    <t>Хатков Замрат Мухарбиевич</t>
  </si>
  <si>
    <t>19.03.96,кмс</t>
  </si>
  <si>
    <t>СКФО</t>
  </si>
  <si>
    <t>КЧР,МО</t>
  </si>
  <si>
    <t>Кишмахов М.В.</t>
  </si>
  <si>
    <t>Тачков Иван Дмитриевич</t>
  </si>
  <si>
    <t>25.03.97,мс</t>
  </si>
  <si>
    <t>УФО</t>
  </si>
  <si>
    <t>Курганская,Курган,ОСДЮСШОР</t>
  </si>
  <si>
    <t>Бородин О.Б.  Воронов В.В.</t>
  </si>
  <si>
    <t>Борюшкин Никита Владимирович</t>
  </si>
  <si>
    <t>25.08.96,мс</t>
  </si>
  <si>
    <t>р.Татарстан,   Болгары,        ФСОП "Россия"</t>
  </si>
  <si>
    <t>Борюшкин В.Ф.</t>
  </si>
  <si>
    <t>Бухов Юрий Олегович</t>
  </si>
  <si>
    <t>24.08.97,кмс</t>
  </si>
  <si>
    <t>ДВФО</t>
  </si>
  <si>
    <t>Хабаровский кр. Хабаровск,МО</t>
  </si>
  <si>
    <t>Мурашко Н.П.</t>
  </si>
  <si>
    <t>Володин Виталий Викторович</t>
  </si>
  <si>
    <t>02.12.97, кмс</t>
  </si>
  <si>
    <t>Владимирская обл., Александров</t>
  </si>
  <si>
    <t>Савасеев И.М.</t>
  </si>
  <si>
    <t>Буков Юрий Олегович</t>
  </si>
  <si>
    <t>24.08.97, кмс</t>
  </si>
  <si>
    <t>ДФО</t>
  </si>
  <si>
    <t>Дмитриев Никита Кириллович</t>
  </si>
  <si>
    <t>22.10.97, кмс</t>
  </si>
  <si>
    <t>РК, Симферополь</t>
  </si>
  <si>
    <t>Щелканов В.В.</t>
  </si>
  <si>
    <t>Курнакин Александр Сергеевич</t>
  </si>
  <si>
    <t>19.02.98, кмс</t>
  </si>
  <si>
    <t>Самарская обл., Сызрань</t>
  </si>
  <si>
    <t>Арычков А.А., Брагин Д.В.</t>
  </si>
  <si>
    <t>Кошкарев Кирил Сергеевич</t>
  </si>
  <si>
    <t>27.06.97, 1р</t>
  </si>
  <si>
    <t>Волгоградская обл.,</t>
  </si>
  <si>
    <t>Лазарев В.И.</t>
  </si>
  <si>
    <t>Хасаев Гаджимурат Сайпудинович</t>
  </si>
  <si>
    <t>21.03.96, кмс</t>
  </si>
  <si>
    <t>Ставропольский кр., Невинномысск</t>
  </si>
  <si>
    <t>Тохунц С.Р., Мурадян С.В.</t>
  </si>
  <si>
    <t>Инасаридзе Анзори Малхазович</t>
  </si>
  <si>
    <t>19.08.96, кмс</t>
  </si>
  <si>
    <t>Ростов, МО</t>
  </si>
  <si>
    <t>Биналиев А.Т.</t>
  </si>
  <si>
    <t>Кольцов Станислав Игоревич</t>
  </si>
  <si>
    <t>03.05.96, кмс</t>
  </si>
  <si>
    <t>Красноярский кр. С-Енисейск</t>
  </si>
  <si>
    <t>Григорьев С.С.</t>
  </si>
  <si>
    <t>Ушаков Ярослав Сергеевич</t>
  </si>
  <si>
    <t>04.04.96, 1р</t>
  </si>
  <si>
    <t>Шпигарь Владислав Витальевич</t>
  </si>
  <si>
    <t>07.07.97, кмс</t>
  </si>
  <si>
    <t>ЦФО</t>
  </si>
  <si>
    <t>Брянск, ВС</t>
  </si>
  <si>
    <t>Фукс А.И., Портнов С.В.</t>
  </si>
  <si>
    <t>Трусов Сергей Сергеевич</t>
  </si>
  <si>
    <t>12.04.97, кмс</t>
  </si>
  <si>
    <t>Брянск, Динамо</t>
  </si>
  <si>
    <t>Терешок А.А., Терешок Андр.А.</t>
  </si>
  <si>
    <t>Алборов Леван Михайлович</t>
  </si>
  <si>
    <t>12.07.97, кмс</t>
  </si>
  <si>
    <t>РМ, Саранск</t>
  </si>
  <si>
    <t>Бадриашвили С.А., Засеев А.И.</t>
  </si>
  <si>
    <t>СФО</t>
  </si>
  <si>
    <t>Москалёв Максим Константинович</t>
  </si>
  <si>
    <t>24.04.97,кмс</t>
  </si>
  <si>
    <t>Воронежская</t>
  </si>
  <si>
    <t>Лукин А.А.</t>
  </si>
  <si>
    <t>4:0</t>
  </si>
  <si>
    <t>3:0</t>
  </si>
  <si>
    <t>3:1</t>
  </si>
  <si>
    <t>2:0</t>
  </si>
  <si>
    <t>СВ.100 кг.  УТЕШЕНИЕ</t>
  </si>
  <si>
    <t>св. 100 кг утешение</t>
  </si>
  <si>
    <t>кретарь,судья ВК</t>
  </si>
  <si>
    <t>СВ.100</t>
  </si>
  <si>
    <t>5-6</t>
  </si>
  <si>
    <t>9-12</t>
  </si>
  <si>
    <t>13-16</t>
  </si>
  <si>
    <t>17-20</t>
  </si>
  <si>
    <t>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</si>
</sst>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" fillId="0" borderId="0" xfId="42" applyAlignment="1" applyProtection="1">
      <alignment horizontal="center" vertical="center"/>
      <protection/>
    </xf>
    <xf numFmtId="0" fontId="13" fillId="33" borderId="34" xfId="42" applyFont="1" applyFill="1" applyBorder="1" applyAlignment="1" applyProtection="1">
      <alignment horizontal="center" vertical="center" wrapText="1"/>
      <protection/>
    </xf>
    <xf numFmtId="0" fontId="13" fillId="33" borderId="35" xfId="42" applyFont="1" applyFill="1" applyBorder="1" applyAlignment="1" applyProtection="1">
      <alignment horizontal="center" vertical="center" wrapText="1"/>
      <protection/>
    </xf>
    <xf numFmtId="0" fontId="13" fillId="33" borderId="36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" fontId="8" fillId="0" borderId="43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19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0" fontId="29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4" fillId="0" borderId="4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4" fillId="0" borderId="19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49" fontId="26" fillId="0" borderId="55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5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69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35" borderId="5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69" xfId="0" applyFont="1" applyFill="1" applyBorder="1" applyAlignment="1">
      <alignment horizontal="center" vertical="center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4" borderId="34" xfId="42" applyFont="1" applyFill="1" applyBorder="1" applyAlignment="1" applyProtection="1">
      <alignment horizontal="center" vertical="center"/>
      <protection/>
    </xf>
    <xf numFmtId="0" fontId="21" fillId="34" borderId="35" xfId="42" applyFont="1" applyFill="1" applyBorder="1" applyAlignment="1" applyProtection="1">
      <alignment horizontal="center" vertical="center"/>
      <protection/>
    </xf>
    <xf numFmtId="0" fontId="21" fillId="34" borderId="36" xfId="42" applyFont="1" applyFill="1" applyBorder="1" applyAlignment="1" applyProtection="1">
      <alignment horizontal="center" vertical="center"/>
      <protection/>
    </xf>
    <xf numFmtId="0" fontId="22" fillId="34" borderId="51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69" xfId="0" applyFont="1" applyFill="1" applyBorder="1" applyAlignment="1">
      <alignment horizontal="center" vertical="center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6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51" xfId="42" applyNumberFormat="1" applyFont="1" applyBorder="1" applyAlignment="1" applyProtection="1">
      <alignment horizontal="center" vertical="center"/>
      <protection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4" xfId="42" applyNumberFormat="1" applyFont="1" applyFill="1" applyBorder="1" applyAlignment="1" applyProtection="1">
      <alignment horizontal="center" vertical="center" wrapText="1"/>
      <protection/>
    </xf>
    <xf numFmtId="0" fontId="6" fillId="33" borderId="35" xfId="42" applyNumberFormat="1" applyFont="1" applyFill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</xdr:col>
      <xdr:colOff>95250</xdr:colOff>
      <xdr:row>1</xdr:row>
      <xdr:rowOff>257175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России по самбо среди юниоров и юниорок 19-20 лет (1996-97 г.р.)</v>
          </cell>
        </row>
        <row r="3">
          <cell r="A3" t="str">
            <v>15-19 февраля 2016 года, г. Сочи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МК</v>
          </cell>
          <cell r="G8" t="str">
            <v>/Москва/</v>
          </cell>
        </row>
        <row r="9">
          <cell r="G9" t="str">
            <v>Рожков В.И.</v>
          </cell>
        </row>
        <row r="10">
          <cell r="G10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7">
      <selection activeCell="A1" sqref="A1:H4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28125" style="0" customWidth="1"/>
    <col min="5" max="5" width="6.57421875" style="0" customWidth="1"/>
    <col min="6" max="6" width="19.140625" style="0" customWidth="1"/>
    <col min="7" max="7" width="10.28125" style="0" hidden="1" customWidth="1"/>
    <col min="8" max="8" width="15.28125" style="0" customWidth="1"/>
  </cols>
  <sheetData>
    <row r="1" spans="1:8" ht="18.75" thickBot="1">
      <c r="A1" s="166" t="s">
        <v>26</v>
      </c>
      <c r="B1" s="166"/>
      <c r="C1" s="166"/>
      <c r="D1" s="166"/>
      <c r="E1" s="166"/>
      <c r="F1" s="166"/>
      <c r="G1" s="166"/>
      <c r="H1" s="166"/>
    </row>
    <row r="2" spans="2:8" ht="31.5" customHeight="1" thickBot="1">
      <c r="B2" s="209" t="s">
        <v>28</v>
      </c>
      <c r="C2" s="209"/>
      <c r="D2" s="163" t="str">
        <f>HYPERLINK('[1]реквизиты'!$A$2)</f>
        <v>Первенство России по самбо среди юниоров и юниорок 19-20 лет (1996-97 г.р.)</v>
      </c>
      <c r="E2" s="164"/>
      <c r="F2" s="164"/>
      <c r="G2" s="164"/>
      <c r="H2" s="165"/>
    </row>
    <row r="3" spans="2:7" ht="15" customHeight="1" thickBot="1">
      <c r="B3" s="73"/>
      <c r="C3" s="206" t="str">
        <f>HYPERLINK('[1]реквизиты'!$A$3)</f>
        <v>15-19 февраля 2016 года, г. Сочи</v>
      </c>
      <c r="D3" s="206"/>
      <c r="F3" s="207" t="str">
        <f>HYPERLINK('пр.взв.'!D4)</f>
        <v>в.к. СВ 100  кг.</v>
      </c>
      <c r="G3" s="208"/>
    </row>
    <row r="4" spans="1:8" ht="12.75" customHeight="1">
      <c r="A4" s="180" t="s">
        <v>52</v>
      </c>
      <c r="B4" s="182" t="s">
        <v>5</v>
      </c>
      <c r="C4" s="184" t="s">
        <v>6</v>
      </c>
      <c r="D4" s="186" t="s">
        <v>7</v>
      </c>
      <c r="E4" s="199" t="s">
        <v>8</v>
      </c>
      <c r="F4" s="186"/>
      <c r="G4" s="191" t="s">
        <v>10</v>
      </c>
      <c r="H4" s="168" t="s">
        <v>9</v>
      </c>
    </row>
    <row r="5" spans="1:8" ht="9.75" customHeight="1" thickBot="1">
      <c r="A5" s="181"/>
      <c r="B5" s="183"/>
      <c r="C5" s="185"/>
      <c r="D5" s="187"/>
      <c r="E5" s="200"/>
      <c r="F5" s="187"/>
      <c r="G5" s="192"/>
      <c r="H5" s="169"/>
    </row>
    <row r="6" spans="1:8" ht="11.25" customHeight="1">
      <c r="A6" s="188">
        <v>1</v>
      </c>
      <c r="B6" s="190">
        <f>'пр.хода'!K17</f>
        <v>5</v>
      </c>
      <c r="C6" s="202" t="str">
        <f>VLOOKUP(B6,'пр.взв.'!B4:H131,2,FALSE)</f>
        <v>Деменков Александр Михайлович</v>
      </c>
      <c r="D6" s="203" t="str">
        <f>VLOOKUP(B6,'пр.взв.'!B7:H68,3,FALSE)</f>
        <v>14.09.97,кмс</v>
      </c>
      <c r="E6" s="193" t="str">
        <f>VLOOKUP(B6,'пр.взв.'!B7:H68,4,FALSE)</f>
        <v>Москва</v>
      </c>
      <c r="F6" s="197" t="str">
        <f>VLOOKUP(B6,'пр.взв.'!B7:H68,5,FALSE)</f>
        <v>ГБОУ ЦСиО"Самбо-70"Москомсорта"</v>
      </c>
      <c r="G6" s="195">
        <f>VLOOKUP(B6,'пр.взв.'!B7:H68,6,FALSE)</f>
        <v>0</v>
      </c>
      <c r="H6" s="170" t="str">
        <f>VLOOKUP(B6,'пр.взв.'!B7:H68,7,FALSE)</f>
        <v>Киселёв С.Н.    Фунтиков П.В.</v>
      </c>
    </row>
    <row r="7" spans="1:8" ht="11.25" customHeight="1">
      <c r="A7" s="189"/>
      <c r="B7" s="177"/>
      <c r="C7" s="172"/>
      <c r="D7" s="204"/>
      <c r="E7" s="194"/>
      <c r="F7" s="198"/>
      <c r="G7" s="196"/>
      <c r="H7" s="171"/>
    </row>
    <row r="8" spans="1:8" ht="11.25" customHeight="1">
      <c r="A8" s="189">
        <v>2</v>
      </c>
      <c r="B8" s="177">
        <f>'пр.хода'!K25</f>
        <v>12</v>
      </c>
      <c r="C8" s="201" t="str">
        <f>VLOOKUP(B8,'пр.взв.'!B1:H133,2,FALSE)</f>
        <v>Тачков Иван Дмитриевич</v>
      </c>
      <c r="D8" s="174" t="str">
        <f>VLOOKUP(B8,'пр.взв.'!B9:H70,3,FALSE)</f>
        <v>25.03.97,мс</v>
      </c>
      <c r="E8" s="175" t="str">
        <f>VLOOKUP(B8,'пр.взв.'!B9:H70,4,FALSE)</f>
        <v>УФО</v>
      </c>
      <c r="F8" s="178" t="str">
        <f>VLOOKUP(B8,'пр.взв.'!B9:H70,5,FALSE)</f>
        <v>Курганская,Курган,ОСДЮСШОР</v>
      </c>
      <c r="G8" s="179">
        <f>VLOOKUP(B8,'пр.взв.'!B9:H70,6,FALSE)</f>
        <v>0</v>
      </c>
      <c r="H8" s="167" t="str">
        <f>VLOOKUP(B8,'пр.взв.'!B9:H70,7,FALSE)</f>
        <v>Бородин О.Б.  Воронов В.В.</v>
      </c>
    </row>
    <row r="9" spans="1:8" ht="11.25" customHeight="1">
      <c r="A9" s="189"/>
      <c r="B9" s="177"/>
      <c r="C9" s="173"/>
      <c r="D9" s="174"/>
      <c r="E9" s="175"/>
      <c r="F9" s="178"/>
      <c r="G9" s="179"/>
      <c r="H9" s="167"/>
    </row>
    <row r="10" spans="1:8" ht="11.25" customHeight="1">
      <c r="A10" s="189">
        <v>3</v>
      </c>
      <c r="B10" s="177">
        <f>'пр.хода'!O6</f>
        <v>14</v>
      </c>
      <c r="C10" s="201" t="str">
        <f>VLOOKUP(B10,'пр.взв.'!B1:H135,2,FALSE)</f>
        <v>Трусов Сергей Сергеевич</v>
      </c>
      <c r="D10" s="174" t="str">
        <f>VLOOKUP(B10,'пр.взв.'!B1:H72,3,FALSE)</f>
        <v>12.04.97, кмс</v>
      </c>
      <c r="E10" s="175" t="str">
        <f>VLOOKUP(B10,'пр.взв.'!B1:H72,4,FALSE)</f>
        <v>ЦФО</v>
      </c>
      <c r="F10" s="178" t="str">
        <f>VLOOKUP(B10,'пр.взв.'!B1:H72,5,FALSE)</f>
        <v>Брянск, Динамо</v>
      </c>
      <c r="G10" s="179">
        <f>VLOOKUP(B10,'пр.взв.'!B1:H72,6,FALSE)</f>
        <v>0</v>
      </c>
      <c r="H10" s="167" t="str">
        <f>VLOOKUP(B10,'пр.взв.'!B1:H72,7,FALSE)</f>
        <v>Терешок А.А., Терешок Андр.А.</v>
      </c>
    </row>
    <row r="11" spans="1:8" ht="11.25" customHeight="1">
      <c r="A11" s="189"/>
      <c r="B11" s="177"/>
      <c r="C11" s="173"/>
      <c r="D11" s="174"/>
      <c r="E11" s="175"/>
      <c r="F11" s="178"/>
      <c r="G11" s="179"/>
      <c r="H11" s="167"/>
    </row>
    <row r="12" spans="1:8" ht="11.25" customHeight="1">
      <c r="A12" s="189">
        <v>3</v>
      </c>
      <c r="B12" s="177">
        <f>'пр.хода'!P39</f>
        <v>6</v>
      </c>
      <c r="C12" s="172" t="str">
        <f>VLOOKUP(B12,'пр.взв.'!B1:H137,2,FALSE)</f>
        <v>Пхакадзе Георгий Георгиевич</v>
      </c>
      <c r="D12" s="174" t="str">
        <f>VLOOKUP(B12,'пр.взв.'!B1:H74,3,FALSE)</f>
        <v>03.05.97,кмс</v>
      </c>
      <c r="E12" s="175" t="str">
        <f>VLOOKUP(B12,'пр.взв.'!B1:H74,4,FALSE)</f>
        <v>Москва</v>
      </c>
      <c r="F12" s="178" t="str">
        <f>VLOOKUP(B12,'пр.взв.'!B1:H74,5,FALSE)</f>
        <v>СШОР№9</v>
      </c>
      <c r="G12" s="179">
        <f>VLOOKUP(B12,'пр.взв.'!B1:H74,6,FALSE)</f>
        <v>0</v>
      </c>
      <c r="H12" s="167" t="str">
        <f>VLOOKUP(B12,'пр.взв.'!B1:H74,7,FALSE)</f>
        <v>Мизонов А.В.</v>
      </c>
    </row>
    <row r="13" spans="1:8" ht="11.25" customHeight="1">
      <c r="A13" s="189"/>
      <c r="B13" s="177"/>
      <c r="C13" s="173"/>
      <c r="D13" s="174"/>
      <c r="E13" s="175"/>
      <c r="F13" s="178"/>
      <c r="G13" s="179"/>
      <c r="H13" s="167"/>
    </row>
    <row r="14" spans="1:8" ht="11.25" customHeight="1">
      <c r="A14" s="176" t="s">
        <v>155</v>
      </c>
      <c r="B14" s="177">
        <v>17</v>
      </c>
      <c r="C14" s="172" t="str">
        <f>VLOOKUP(B14,'пр.взв.'!B1:H139,2,FALSE)</f>
        <v>Красиков Олег Юрьевич</v>
      </c>
      <c r="D14" s="174" t="str">
        <f>VLOOKUP(B14,'пр.взв.'!B1:H76,3,FALSE)</f>
        <v>01.04.96.кмс</v>
      </c>
      <c r="E14" s="175" t="str">
        <f>VLOOKUP(B14,'пр.взв.'!B1:H76,4,FALSE)</f>
        <v>ПФО</v>
      </c>
      <c r="F14" s="178" t="str">
        <f>VLOOKUP(B14,'пр.взв.'!B1:H76,5,FALSE)</f>
        <v>Самарская,   Самара</v>
      </c>
      <c r="G14" s="179">
        <f>VLOOKUP(B14,'пр.взв.'!B1:H76,6,FALSE)</f>
        <v>0</v>
      </c>
      <c r="H14" s="167" t="str">
        <f>VLOOKUP(B14,'пр.взв.'!B1:H76,7,FALSE)</f>
        <v>Родомакин Ю.С.</v>
      </c>
    </row>
    <row r="15" spans="1:8" ht="11.25" customHeight="1">
      <c r="A15" s="176"/>
      <c r="B15" s="177"/>
      <c r="C15" s="173"/>
      <c r="D15" s="174"/>
      <c r="E15" s="175"/>
      <c r="F15" s="178"/>
      <c r="G15" s="179"/>
      <c r="H15" s="167"/>
    </row>
    <row r="16" spans="1:8" ht="11.25" customHeight="1">
      <c r="A16" s="205" t="s">
        <v>155</v>
      </c>
      <c r="B16" s="177">
        <v>15</v>
      </c>
      <c r="C16" s="172" t="str">
        <f>VLOOKUP(B16,'пр.взв.'!B1:H141,2,FALSE)</f>
        <v>Москалёв Максим Константинович</v>
      </c>
      <c r="D16" s="174" t="str">
        <f>VLOOKUP(B16,'пр.взв.'!B1:H78,3,FALSE)</f>
        <v>24.04.97,кмс</v>
      </c>
      <c r="E16" s="175" t="str">
        <f>VLOOKUP(B16,'пр.взв.'!B1:H78,4,FALSE)</f>
        <v>ЦФО</v>
      </c>
      <c r="F16" s="178" t="str">
        <f>VLOOKUP(B16,'пр.взв.'!B1:H78,5,FALSE)</f>
        <v>Воронежская</v>
      </c>
      <c r="G16" s="179">
        <f>VLOOKUP(B16,'пр.взв.'!B1:H78,6,FALSE)</f>
        <v>0</v>
      </c>
      <c r="H16" s="167" t="str">
        <f>VLOOKUP(B16,'пр.взв.'!B1:H78,7,FALSE)</f>
        <v>Лукин А.А.</v>
      </c>
    </row>
    <row r="17" spans="1:8" ht="11.25" customHeight="1">
      <c r="A17" s="189"/>
      <c r="B17" s="177"/>
      <c r="C17" s="173"/>
      <c r="D17" s="174"/>
      <c r="E17" s="175"/>
      <c r="F17" s="178"/>
      <c r="G17" s="179"/>
      <c r="H17" s="167"/>
    </row>
    <row r="18" spans="1:8" ht="11.25" customHeight="1">
      <c r="A18" s="176" t="s">
        <v>53</v>
      </c>
      <c r="B18" s="177">
        <v>7</v>
      </c>
      <c r="C18" s="172" t="str">
        <f>VLOOKUP(B18,'пр.взв.'!B1:H143,2,FALSE)</f>
        <v>Дмитриев Никита Кириллович</v>
      </c>
      <c r="D18" s="174" t="str">
        <f>VLOOKUP(B18,'пр.взв.'!B1:H80,3,FALSE)</f>
        <v>22.10.97, кмс</v>
      </c>
      <c r="E18" s="175" t="str">
        <f>VLOOKUP(B18,'пр.взв.'!B1:H80,4,FALSE)</f>
        <v>КФО</v>
      </c>
      <c r="F18" s="178" t="str">
        <f>VLOOKUP(B18,'пр.взв.'!B1:H80,5,FALSE)</f>
        <v>РК, Симферополь</v>
      </c>
      <c r="G18" s="179">
        <f>VLOOKUP(B18,'пр.взв.'!B1:H80,6,FALSE)</f>
        <v>0</v>
      </c>
      <c r="H18" s="167" t="str">
        <f>VLOOKUP(B18,'пр.взв.'!B1:H80,7,FALSE)</f>
        <v>Щелканов В.В.</v>
      </c>
    </row>
    <row r="19" spans="1:8" ht="11.25" customHeight="1">
      <c r="A19" s="176"/>
      <c r="B19" s="177"/>
      <c r="C19" s="173"/>
      <c r="D19" s="174"/>
      <c r="E19" s="175"/>
      <c r="F19" s="178"/>
      <c r="G19" s="179"/>
      <c r="H19" s="167"/>
    </row>
    <row r="20" spans="1:8" ht="11.25" customHeight="1">
      <c r="A20" s="176" t="s">
        <v>53</v>
      </c>
      <c r="B20" s="177">
        <v>20</v>
      </c>
      <c r="C20" s="172" t="str">
        <f>VLOOKUP(B20,'пр.взв.'!B1:H145,2,FALSE)</f>
        <v>Борюшкин Никита Владимирович</v>
      </c>
      <c r="D20" s="174" t="str">
        <f>VLOOKUP(B20,'пр.взв.'!B2:H82,3,FALSE)</f>
        <v>25.08.96,мс</v>
      </c>
      <c r="E20" s="175" t="str">
        <f>VLOOKUP(B20,'пр.взв.'!B2:H82,4,FALSE)</f>
        <v>ПФО</v>
      </c>
      <c r="F20" s="178" t="str">
        <f>VLOOKUP(B20,'пр.взв.'!B2:H82,5,FALSE)</f>
        <v>р.Татарстан,   Болгары,        ФСОП "Россия"</v>
      </c>
      <c r="G20" s="179">
        <f>VLOOKUP(B20,'пр.взв.'!B2:H82,6,FALSE)</f>
        <v>0</v>
      </c>
      <c r="H20" s="167" t="str">
        <f>VLOOKUP(B20,'пр.взв.'!B2:H82,7,FALSE)</f>
        <v>Борюшкин В.Ф.</v>
      </c>
    </row>
    <row r="21" spans="1:8" ht="11.25" customHeight="1">
      <c r="A21" s="176"/>
      <c r="B21" s="177"/>
      <c r="C21" s="173"/>
      <c r="D21" s="174"/>
      <c r="E21" s="175"/>
      <c r="F21" s="178"/>
      <c r="G21" s="179"/>
      <c r="H21" s="167"/>
    </row>
    <row r="22" spans="1:8" ht="11.25" customHeight="1">
      <c r="A22" s="176" t="s">
        <v>156</v>
      </c>
      <c r="B22" s="177">
        <v>13</v>
      </c>
      <c r="C22" s="172" t="str">
        <f>VLOOKUP(B22,'пр.взв.'!B2:H147,2,FALSE)</f>
        <v>Кошкарев Кирил Сергеевич</v>
      </c>
      <c r="D22" s="174" t="str">
        <f>VLOOKUP(B22,'пр.взв.'!B2:H84,3,FALSE)</f>
        <v>27.06.97, 1р</v>
      </c>
      <c r="E22" s="175" t="str">
        <f>VLOOKUP(B22,'пр.взв.'!B2:H84,4,FALSE)</f>
        <v>ЮФО</v>
      </c>
      <c r="F22" s="178" t="str">
        <f>VLOOKUP(B22,'пр.взв.'!B2:H84,5,FALSE)</f>
        <v>Волгоградская обл.,</v>
      </c>
      <c r="G22" s="179">
        <f>VLOOKUP(B22,'пр.взв.'!B2:H84,6,FALSE)</f>
        <v>0</v>
      </c>
      <c r="H22" s="167" t="str">
        <f>VLOOKUP(B22,'пр.взв.'!B2:H84,7,FALSE)</f>
        <v>Лазарев В.И.</v>
      </c>
    </row>
    <row r="23" spans="1:8" ht="11.25" customHeight="1">
      <c r="A23" s="176"/>
      <c r="B23" s="177"/>
      <c r="C23" s="173"/>
      <c r="D23" s="174"/>
      <c r="E23" s="175"/>
      <c r="F23" s="178"/>
      <c r="G23" s="179"/>
      <c r="H23" s="167"/>
    </row>
    <row r="24" spans="1:8" ht="11.25" customHeight="1">
      <c r="A24" s="176" t="s">
        <v>156</v>
      </c>
      <c r="B24" s="177">
        <v>11</v>
      </c>
      <c r="C24" s="172" t="str">
        <f>VLOOKUP(B24,'пр.взв.'!B2:H149,2,FALSE)</f>
        <v>Хасаев Гаджимурат Сайпудинович</v>
      </c>
      <c r="D24" s="174" t="str">
        <f>VLOOKUP(B24,'пр.взв.'!B2:H86,3,FALSE)</f>
        <v>21.03.96, кмс</v>
      </c>
      <c r="E24" s="175" t="str">
        <f>VLOOKUP(B24,'пр.взв.'!B2:H86,4,FALSE)</f>
        <v>СКФО</v>
      </c>
      <c r="F24" s="178" t="str">
        <f>VLOOKUP(B24,'пр.взв.'!B2:H86,5,FALSE)</f>
        <v>Ставропольский кр., Невинномысск</v>
      </c>
      <c r="G24" s="179">
        <f>VLOOKUP(B24,'пр.взв.'!B2:H86,6,FALSE)</f>
        <v>0</v>
      </c>
      <c r="H24" s="167" t="str">
        <f>VLOOKUP(B24,'пр.взв.'!B2:H86,7,FALSE)</f>
        <v>Тохунц С.Р., Мурадян С.В.</v>
      </c>
    </row>
    <row r="25" spans="1:8" ht="11.25" customHeight="1">
      <c r="A25" s="176"/>
      <c r="B25" s="177"/>
      <c r="C25" s="173"/>
      <c r="D25" s="174"/>
      <c r="E25" s="175"/>
      <c r="F25" s="178"/>
      <c r="G25" s="179"/>
      <c r="H25" s="167"/>
    </row>
    <row r="26" spans="1:8" ht="11.25" customHeight="1">
      <c r="A26" s="176" t="s">
        <v>156</v>
      </c>
      <c r="B26" s="177">
        <v>10</v>
      </c>
      <c r="C26" s="172" t="str">
        <f>VLOOKUP(B26,'пр.взв.'!B2:H151,2,FALSE)</f>
        <v>Полеян Артур Альбертович</v>
      </c>
      <c r="D26" s="174" t="str">
        <f>VLOOKUP(B26,'пр.взв.'!B2:H88,3,FALSE)</f>
        <v>20.04.96,кмс</v>
      </c>
      <c r="E26" s="175" t="str">
        <f>VLOOKUP(B26,'пр.взв.'!B2:H88,4,FALSE)</f>
        <v>КФО</v>
      </c>
      <c r="F26" s="178" t="str">
        <f>VLOOKUP(B26,'пр.взв.'!B2:H88,5,FALSE)</f>
        <v>р.Крым,              Ялта</v>
      </c>
      <c r="G26" s="179">
        <f>VLOOKUP(B26,'пр.взв.'!B2:H88,6,FALSE)</f>
        <v>0</v>
      </c>
      <c r="H26" s="167" t="str">
        <f>VLOOKUP(B26,'пр.взв.'!B2:H88,7,FALSE)</f>
        <v>Малов В.В.</v>
      </c>
    </row>
    <row r="27" spans="1:8" ht="11.25" customHeight="1">
      <c r="A27" s="176"/>
      <c r="B27" s="177"/>
      <c r="C27" s="173"/>
      <c r="D27" s="174"/>
      <c r="E27" s="175"/>
      <c r="F27" s="178"/>
      <c r="G27" s="179"/>
      <c r="H27" s="167"/>
    </row>
    <row r="28" spans="1:8" ht="11.25" customHeight="1">
      <c r="A28" s="176" t="s">
        <v>156</v>
      </c>
      <c r="B28" s="177">
        <v>8</v>
      </c>
      <c r="C28" s="172" t="str">
        <f>VLOOKUP(B28,'пр.взв.'!B2:H153,2,FALSE)</f>
        <v>Володин Виталий Викторович</v>
      </c>
      <c r="D28" s="174" t="str">
        <f>VLOOKUP(B28,'пр.взв.'!B2:H90,3,FALSE)</f>
        <v>02.12.97, кмс</v>
      </c>
      <c r="E28" s="175" t="str">
        <f>VLOOKUP(B28,'пр.взв.'!B2:H90,4,FALSE)</f>
        <v>ЦФО</v>
      </c>
      <c r="F28" s="178" t="str">
        <f>VLOOKUP(B28,'пр.взв.'!B2:H90,5,FALSE)</f>
        <v>Владимирская обл., Александров</v>
      </c>
      <c r="G28" s="179">
        <f>VLOOKUP(B28,'пр.взв.'!B2:H90,6,FALSE)</f>
        <v>0</v>
      </c>
      <c r="H28" s="167" t="str">
        <f>VLOOKUP(B28,'пр.взв.'!B2:H90,7,FALSE)</f>
        <v>Савасеев И.М.</v>
      </c>
    </row>
    <row r="29" spans="1:8" ht="11.25" customHeight="1">
      <c r="A29" s="176"/>
      <c r="B29" s="177"/>
      <c r="C29" s="173"/>
      <c r="D29" s="174"/>
      <c r="E29" s="175"/>
      <c r="F29" s="178"/>
      <c r="G29" s="179"/>
      <c r="H29" s="167"/>
    </row>
    <row r="30" spans="1:8" ht="11.25" customHeight="1">
      <c r="A30" s="176" t="s">
        <v>157</v>
      </c>
      <c r="B30" s="177">
        <v>19</v>
      </c>
      <c r="C30" s="172" t="str">
        <f>VLOOKUP(B30,'пр.взв.'!B2:H155,2,FALSE)</f>
        <v>Алборов Леван Михайлович</v>
      </c>
      <c r="D30" s="174" t="str">
        <f>VLOOKUP(B30,'пр.взв.'!B3:H92,3,FALSE)</f>
        <v>12.07.97, кмс</v>
      </c>
      <c r="E30" s="175" t="str">
        <f>VLOOKUP(B30,'пр.взв.'!B3:H92,4,FALSE)</f>
        <v>ПФО</v>
      </c>
      <c r="F30" s="178" t="str">
        <f>VLOOKUP(B30,'пр.взв.'!B3:H92,5,FALSE)</f>
        <v>РМ, Саранск</v>
      </c>
      <c r="G30" s="179">
        <f>VLOOKUP(B30,'пр.взв.'!B3:H92,6,FALSE)</f>
        <v>0</v>
      </c>
      <c r="H30" s="167" t="str">
        <f>VLOOKUP(B30,'пр.взв.'!B3:H92,7,FALSE)</f>
        <v>Бадриашвили С.А., Засеев А.И.</v>
      </c>
    </row>
    <row r="31" spans="1:8" ht="11.25" customHeight="1">
      <c r="A31" s="176"/>
      <c r="B31" s="177"/>
      <c r="C31" s="173"/>
      <c r="D31" s="174"/>
      <c r="E31" s="175"/>
      <c r="F31" s="178"/>
      <c r="G31" s="179"/>
      <c r="H31" s="167"/>
    </row>
    <row r="32" spans="1:8" ht="11.25" customHeight="1">
      <c r="A32" s="176" t="s">
        <v>157</v>
      </c>
      <c r="B32" s="177">
        <v>9</v>
      </c>
      <c r="C32" s="172" t="str">
        <f>VLOOKUP(B32,'пр.взв.'!B3:H157,2,FALSE)</f>
        <v>Шпигарь Владислав Витальевич</v>
      </c>
      <c r="D32" s="174" t="str">
        <f>VLOOKUP(B32,'пр.взв.'!B3:H94,3,FALSE)</f>
        <v>07.07.97, кмс</v>
      </c>
      <c r="E32" s="175" t="str">
        <f>VLOOKUP(B32,'пр.взв.'!B3:H94,4,FALSE)</f>
        <v>ЦФО</v>
      </c>
      <c r="F32" s="178" t="str">
        <f>VLOOKUP(B32,'пр.взв.'!B3:H94,5,FALSE)</f>
        <v>Брянск, ВС</v>
      </c>
      <c r="G32" s="179">
        <f>VLOOKUP(B32,'пр.взв.'!B3:H94,6,FALSE)</f>
        <v>0</v>
      </c>
      <c r="H32" s="167" t="str">
        <f>VLOOKUP(B32,'пр.взв.'!B3:H94,7,FALSE)</f>
        <v>Фукс А.И., Портнов С.В.</v>
      </c>
    </row>
    <row r="33" spans="1:8" ht="11.25" customHeight="1">
      <c r="A33" s="176"/>
      <c r="B33" s="177"/>
      <c r="C33" s="173"/>
      <c r="D33" s="174"/>
      <c r="E33" s="175"/>
      <c r="F33" s="178"/>
      <c r="G33" s="179"/>
      <c r="H33" s="167"/>
    </row>
    <row r="34" spans="1:8" ht="11.25" customHeight="1">
      <c r="A34" s="176" t="s">
        <v>157</v>
      </c>
      <c r="B34" s="177">
        <v>18</v>
      </c>
      <c r="C34" s="172" t="str">
        <f>VLOOKUP(B34,'пр.взв.'!B3:H159,2,FALSE)</f>
        <v>Кольцов Станислав Игоревич</v>
      </c>
      <c r="D34" s="174" t="str">
        <f>VLOOKUP(B34,'пр.взв.'!B3:H96,3,FALSE)</f>
        <v>03.05.96, кмс</v>
      </c>
      <c r="E34" s="175" t="str">
        <f>VLOOKUP(B34,'пр.взв.'!B3:H96,4,FALSE)</f>
        <v>СФО</v>
      </c>
      <c r="F34" s="178" t="str">
        <f>VLOOKUP(B34,'пр.взв.'!B3:H96,5,FALSE)</f>
        <v>Красноярский кр. С-Енисейск</v>
      </c>
      <c r="G34" s="179">
        <f>VLOOKUP(B34,'пр.взв.'!B3:H96,6,FALSE)</f>
        <v>0</v>
      </c>
      <c r="H34" s="167" t="str">
        <f>VLOOKUP(B34,'пр.взв.'!B3:H96,7,FALSE)</f>
        <v>Григорьев С.С.</v>
      </c>
    </row>
    <row r="35" spans="1:8" ht="11.25" customHeight="1">
      <c r="A35" s="176"/>
      <c r="B35" s="177"/>
      <c r="C35" s="173"/>
      <c r="D35" s="174"/>
      <c r="E35" s="175"/>
      <c r="F35" s="178"/>
      <c r="G35" s="179"/>
      <c r="H35" s="167"/>
    </row>
    <row r="36" spans="1:8" ht="11.25" customHeight="1">
      <c r="A36" s="176" t="s">
        <v>157</v>
      </c>
      <c r="B36" s="177">
        <v>16</v>
      </c>
      <c r="C36" s="172" t="str">
        <f>VLOOKUP(B36,'пр.взв.'!B3:H161,2,FALSE)</f>
        <v>Инасаридзе Анзори Малхазович</v>
      </c>
      <c r="D36" s="174" t="str">
        <f>VLOOKUP(B36,'пр.взв.'!B3:H98,3,FALSE)</f>
        <v>19.08.96, кмс</v>
      </c>
      <c r="E36" s="175" t="str">
        <f>VLOOKUP(B36,'пр.взв.'!B5:H98,4,FALSE)</f>
        <v>ЮФО</v>
      </c>
      <c r="F36" s="178" t="str">
        <f>VLOOKUP(B36,'пр.взв.'!B3:H98,5,FALSE)</f>
        <v>Ростов, МО</v>
      </c>
      <c r="G36" s="179">
        <f>VLOOKUP(B36,'пр.взв.'!B3:H98,6,FALSE)</f>
        <v>0</v>
      </c>
      <c r="H36" s="167" t="str">
        <f>VLOOKUP(B36,'пр.взв.'!B3:H98,7,FALSE)</f>
        <v>Биналиев А.Т.</v>
      </c>
    </row>
    <row r="37" spans="1:8" ht="11.25" customHeight="1">
      <c r="A37" s="176"/>
      <c r="B37" s="177"/>
      <c r="C37" s="173"/>
      <c r="D37" s="174"/>
      <c r="E37" s="175"/>
      <c r="F37" s="178"/>
      <c r="G37" s="179"/>
      <c r="H37" s="167"/>
    </row>
    <row r="38" spans="1:8" ht="11.25" customHeight="1">
      <c r="A38" s="176" t="s">
        <v>158</v>
      </c>
      <c r="B38" s="177">
        <v>1</v>
      </c>
      <c r="C38" s="172" t="str">
        <f>VLOOKUP(B38,'пр.взв.'!B3:H163,2,FALSE)</f>
        <v>Буков Юрий Олегович</v>
      </c>
      <c r="D38" s="174" t="str">
        <f>VLOOKUP(B38,'пр.взв.'!B3:H100,3,FALSE)</f>
        <v>24.08.97, кмс</v>
      </c>
      <c r="E38" s="175" t="str">
        <f>VLOOKUP(B38,'пр.взв.'!B3:H100,4,FALSE)</f>
        <v>ДФО</v>
      </c>
      <c r="F38" s="178" t="str">
        <f>VLOOKUP(B38,'пр.взв.'!B3:H100,5,FALSE)</f>
        <v>Хабаровский кр. Хабаровск,МО</v>
      </c>
      <c r="G38" s="179">
        <f>VLOOKUP(B38,'пр.взв.'!B3:H100,6,FALSE)</f>
        <v>0</v>
      </c>
      <c r="H38" s="167" t="str">
        <f>VLOOKUP(B38,'пр.взв.'!B3:H100,7,FALSE)</f>
        <v>Мурашко Н.П.</v>
      </c>
    </row>
    <row r="39" spans="1:8" ht="11.25" customHeight="1">
      <c r="A39" s="176"/>
      <c r="B39" s="177"/>
      <c r="C39" s="173"/>
      <c r="D39" s="174"/>
      <c r="E39" s="175"/>
      <c r="F39" s="178"/>
      <c r="G39" s="179"/>
      <c r="H39" s="167"/>
    </row>
    <row r="40" spans="1:8" ht="11.25" customHeight="1">
      <c r="A40" s="176" t="s">
        <v>158</v>
      </c>
      <c r="B40" s="177">
        <v>3</v>
      </c>
      <c r="C40" s="172" t="str">
        <f>VLOOKUP(B40,'пр.взв.'!B3:H165,2,FALSE)</f>
        <v>Ушаков Ярослав Сергеевич</v>
      </c>
      <c r="D40" s="174" t="str">
        <f>VLOOKUP(B40,'пр.взв.'!B4:H102,3,FALSE)</f>
        <v>04.04.96, 1р</v>
      </c>
      <c r="E40" s="175" t="str">
        <f>VLOOKUP(B40,'пр.взв.'!B4:H102,4,FALSE)</f>
        <v>СФО</v>
      </c>
      <c r="F40" s="178" t="str">
        <f>VLOOKUP(B40,'пр.взв.'!B4:H102,5,FALSE)</f>
        <v>Красноярский кр. С-Енисейск</v>
      </c>
      <c r="G40" s="179">
        <f>VLOOKUP(B40,'пр.взв.'!B4:H102,6,FALSE)</f>
        <v>0</v>
      </c>
      <c r="H40" s="167" t="str">
        <f>VLOOKUP(B40,'пр.взв.'!B4:H102,7,FALSE)</f>
        <v>Григорьев С.С.</v>
      </c>
    </row>
    <row r="41" spans="1:8" ht="11.25" customHeight="1">
      <c r="A41" s="176"/>
      <c r="B41" s="177"/>
      <c r="C41" s="173"/>
      <c r="D41" s="174"/>
      <c r="E41" s="175"/>
      <c r="F41" s="178"/>
      <c r="G41" s="179"/>
      <c r="H41" s="167"/>
    </row>
    <row r="42" spans="1:8" ht="11.25" customHeight="1">
      <c r="A42" s="176" t="s">
        <v>158</v>
      </c>
      <c r="B42" s="177">
        <v>2</v>
      </c>
      <c r="C42" s="172" t="str">
        <f>VLOOKUP(B42,'пр.взв.'!B4:H167,2,FALSE)</f>
        <v>Курнакин Александр Сергеевич</v>
      </c>
      <c r="D42" s="174" t="str">
        <f>VLOOKUP(B42,'пр.взв.'!B6:H104,3,FALSE)</f>
        <v>19.02.98, кмс</v>
      </c>
      <c r="E42" s="175" t="str">
        <f>VLOOKUP(B42,'пр.взв.'!B4:H104,4,FALSE)</f>
        <v>ПФО</v>
      </c>
      <c r="F42" s="178" t="str">
        <f>VLOOKUP(B42,'пр.взв.'!B4:H104,5,FALSE)</f>
        <v>Самарская обл., Сызрань</v>
      </c>
      <c r="G42" s="179">
        <f>VLOOKUP(B42,'пр.взв.'!B4:H104,6,FALSE)</f>
        <v>0</v>
      </c>
      <c r="H42" s="167" t="str">
        <f>VLOOKUP(B42,'пр.взв.'!B4:H104,7,FALSE)</f>
        <v>Арычков А.А., Брагин Д.В.</v>
      </c>
    </row>
    <row r="43" spans="1:8" ht="11.25" customHeight="1">
      <c r="A43" s="176"/>
      <c r="B43" s="177"/>
      <c r="C43" s="173"/>
      <c r="D43" s="174"/>
      <c r="E43" s="175"/>
      <c r="F43" s="178"/>
      <c r="G43" s="179"/>
      <c r="H43" s="167"/>
    </row>
    <row r="44" spans="1:8" ht="11.25" customHeight="1">
      <c r="A44" s="176" t="s">
        <v>158</v>
      </c>
      <c r="B44" s="177">
        <v>4</v>
      </c>
      <c r="C44" s="172" t="str">
        <f>VLOOKUP(B44,'пр.взв.'!B4:H169,2,FALSE)</f>
        <v>Хатков Замрат Мухарбиевич</v>
      </c>
      <c r="D44" s="174" t="str">
        <f>VLOOKUP(B44,'пр.взв.'!B4:H106,3,FALSE)</f>
        <v>19.03.96,кмс</v>
      </c>
      <c r="E44" s="175" t="str">
        <f>VLOOKUP(B44,'пр.взв.'!B4:H106,4,FALSE)</f>
        <v>СКФО</v>
      </c>
      <c r="F44" s="178" t="str">
        <f>VLOOKUP(B44,'пр.взв.'!B4:H106,5,FALSE)</f>
        <v>КЧР,МО</v>
      </c>
      <c r="G44" s="179">
        <f>VLOOKUP(B44,'пр.взв.'!B4:H106,6,FALSE)</f>
        <v>0</v>
      </c>
      <c r="H44" s="167" t="str">
        <f>VLOOKUP(B44,'пр.взв.'!B4:H106,7,FALSE)</f>
        <v>Кишмахов М.В.</v>
      </c>
    </row>
    <row r="45" spans="1:8" ht="11.25" customHeight="1">
      <c r="A45" s="176"/>
      <c r="B45" s="177"/>
      <c r="C45" s="173"/>
      <c r="D45" s="174"/>
      <c r="E45" s="175"/>
      <c r="F45" s="178"/>
      <c r="G45" s="179"/>
      <c r="H45" s="167"/>
    </row>
    <row r="46" spans="1:7" ht="12.75">
      <c r="A46" s="71" t="str">
        <f>HYPERLINK('[1]реквизиты'!$A$6)</f>
        <v>Гл. судья, судья МК</v>
      </c>
      <c r="B46" s="31"/>
      <c r="C46" s="72"/>
      <c r="D46" s="72"/>
      <c r="E46" s="146" t="str">
        <f>'[1]реквизиты'!$G$7</f>
        <v>Лебедев А.А.</v>
      </c>
      <c r="G46" s="158" t="str">
        <f>'[1]реквизиты'!$G$8</f>
        <v>/Москва/</v>
      </c>
    </row>
    <row r="47" spans="1:7" ht="12.75">
      <c r="A47" s="71" t="str">
        <f>HYPERLINK('[1]реквизиты'!$A$8)</f>
        <v>Гл. секретарь, судья МК</v>
      </c>
      <c r="B47" s="31"/>
      <c r="C47" s="72" t="s">
        <v>159</v>
      </c>
      <c r="D47" s="72"/>
      <c r="E47" s="157" t="str">
        <f>'[1]реквизиты'!$G$9</f>
        <v>Рожков В.И.</v>
      </c>
      <c r="G47" s="158" t="str">
        <f>'[1]реквизиты'!$G$10</f>
        <v>/Саратов/</v>
      </c>
    </row>
    <row r="48" spans="1:7" ht="12.75">
      <c r="A48" s="31"/>
      <c r="B48" s="31"/>
      <c r="C48" s="31"/>
      <c r="D48" s="72"/>
      <c r="E48" s="31"/>
      <c r="F48" s="31"/>
      <c r="G48" s="31"/>
    </row>
    <row r="49" spans="1:4" ht="12.75">
      <c r="A49" s="31"/>
      <c r="B49" s="31"/>
      <c r="C49" s="31"/>
      <c r="D49" s="31"/>
    </row>
    <row r="50" spans="1:4" ht="12.75">
      <c r="A50" s="31"/>
      <c r="B50" s="31"/>
      <c r="C50" s="31"/>
      <c r="D50" s="31"/>
    </row>
    <row r="51" spans="1:5" ht="27.75" customHeight="1">
      <c r="A51" s="29"/>
      <c r="C51" s="36"/>
      <c r="D51" s="36"/>
      <c r="E51" s="36"/>
    </row>
    <row r="52" spans="1:5" ht="12.75">
      <c r="A52" s="29"/>
      <c r="B52" s="37"/>
      <c r="C52" s="37"/>
      <c r="D52" s="37"/>
      <c r="E52" s="37"/>
    </row>
    <row r="53" spans="1:6" ht="12.75">
      <c r="A53" s="29"/>
      <c r="B53" s="37"/>
      <c r="C53" s="37"/>
      <c r="D53" s="37"/>
      <c r="E53" s="37"/>
      <c r="F53" s="37"/>
    </row>
    <row r="54" spans="1:6" ht="12.75">
      <c r="A54" s="29"/>
      <c r="B54" s="37"/>
      <c r="C54" s="37"/>
      <c r="D54" s="37"/>
      <c r="E54" s="37"/>
      <c r="F54" s="37"/>
    </row>
    <row r="55" ht="12.75">
      <c r="A55" s="29"/>
    </row>
    <row r="56" ht="12.75">
      <c r="A56" s="29"/>
    </row>
  </sheetData>
  <sheetProtection/>
  <mergeCells count="172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G42:G43"/>
    <mergeCell ref="F44:F45"/>
    <mergeCell ref="G44:G45"/>
    <mergeCell ref="F38:F39"/>
    <mergeCell ref="G38:G39"/>
    <mergeCell ref="F40:F41"/>
    <mergeCell ref="G40:G41"/>
    <mergeCell ref="A36:A37"/>
    <mergeCell ref="B36:B37"/>
    <mergeCell ref="A32:A33"/>
    <mergeCell ref="B32:B33"/>
    <mergeCell ref="C32:C33"/>
    <mergeCell ref="D32:D33"/>
    <mergeCell ref="A34:A35"/>
    <mergeCell ref="B34:B35"/>
    <mergeCell ref="C34:C35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H18:H19"/>
    <mergeCell ref="H32:H33"/>
    <mergeCell ref="H34:H35"/>
    <mergeCell ref="C44:C45"/>
    <mergeCell ref="D44:D45"/>
    <mergeCell ref="C40:C41"/>
    <mergeCell ref="D40:D41"/>
    <mergeCell ref="E44:E45"/>
    <mergeCell ref="E32:E33"/>
    <mergeCell ref="F42:F43"/>
    <mergeCell ref="H10:H11"/>
    <mergeCell ref="H28:H29"/>
    <mergeCell ref="H30:H31"/>
    <mergeCell ref="H20:H21"/>
    <mergeCell ref="H22:H23"/>
    <mergeCell ref="H24:H25"/>
    <mergeCell ref="H26:H27"/>
    <mergeCell ref="H12:H13"/>
    <mergeCell ref="H14:H15"/>
    <mergeCell ref="H16:H17"/>
    <mergeCell ref="D2:H2"/>
    <mergeCell ref="A1:H1"/>
    <mergeCell ref="H44:H45"/>
    <mergeCell ref="H36:H37"/>
    <mergeCell ref="H38:H39"/>
    <mergeCell ref="H40:H41"/>
    <mergeCell ref="H42:H43"/>
    <mergeCell ref="H4:H5"/>
    <mergeCell ref="H6:H7"/>
    <mergeCell ref="H8:H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68"/>
  <sheetViews>
    <sheetView zoomScalePageLayoutView="0" workbookViewId="0" topLeftCell="A13">
      <selection activeCell="C17" sqref="C17:C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140625" style="0" customWidth="1"/>
    <col min="5" max="5" width="5.28125" style="0" customWidth="1"/>
    <col min="6" max="6" width="13.140625" style="0" customWidth="1"/>
    <col min="7" max="7" width="2.140625" style="0" hidden="1" customWidth="1"/>
    <col min="8" max="8" width="22.00390625" style="0" customWidth="1"/>
  </cols>
  <sheetData>
    <row r="1" spans="1:8" ht="29.25" customHeight="1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3:9" ht="27.75" customHeight="1" thickBot="1">
      <c r="C2" s="163" t="str">
        <f>HYPERLINK('[1]реквизиты'!$A$2)</f>
        <v>Первенство России по самбо среди юниоров и юниорок 19-20 лет (1996-97 г.р.)</v>
      </c>
      <c r="D2" s="164"/>
      <c r="E2" s="164"/>
      <c r="F2" s="164"/>
      <c r="G2" s="164"/>
      <c r="H2" s="165"/>
      <c r="I2" s="69"/>
    </row>
    <row r="3" spans="1:8" ht="12.75" customHeight="1">
      <c r="A3" s="212" t="str">
        <f>HYPERLINK('[1]реквизиты'!$A$3)</f>
        <v>15-19 февраля 2016 года, г. Сочи</v>
      </c>
      <c r="B3" s="212"/>
      <c r="C3" s="212"/>
      <c r="D3" s="212"/>
      <c r="E3" s="212"/>
      <c r="F3" s="212"/>
      <c r="G3" s="212"/>
      <c r="H3" s="212"/>
    </row>
    <row r="4" spans="4:5" ht="12.75">
      <c r="D4" s="238" t="s">
        <v>56</v>
      </c>
      <c r="E4" s="238"/>
    </row>
    <row r="5" spans="1:8" ht="12.75" customHeight="1">
      <c r="A5" s="224" t="s">
        <v>4</v>
      </c>
      <c r="B5" s="229" t="s">
        <v>5</v>
      </c>
      <c r="C5" s="224" t="s">
        <v>6</v>
      </c>
      <c r="D5" s="224" t="s">
        <v>7</v>
      </c>
      <c r="E5" s="220" t="s">
        <v>8</v>
      </c>
      <c r="F5" s="221"/>
      <c r="G5" s="224" t="s">
        <v>10</v>
      </c>
      <c r="H5" s="224" t="s">
        <v>9</v>
      </c>
    </row>
    <row r="6" spans="1:8" ht="12.75" customHeight="1">
      <c r="A6" s="225"/>
      <c r="B6" s="230"/>
      <c r="C6" s="225"/>
      <c r="D6" s="225"/>
      <c r="E6" s="222"/>
      <c r="F6" s="223"/>
      <c r="G6" s="225"/>
      <c r="H6" s="225"/>
    </row>
    <row r="7" spans="1:8" ht="12.75" customHeight="1">
      <c r="A7" s="219"/>
      <c r="B7" s="232">
        <v>1</v>
      </c>
      <c r="C7" s="236" t="s">
        <v>100</v>
      </c>
      <c r="D7" s="218" t="s">
        <v>101</v>
      </c>
      <c r="E7" s="220" t="s">
        <v>102</v>
      </c>
      <c r="F7" s="228" t="s">
        <v>94</v>
      </c>
      <c r="G7" s="226"/>
      <c r="H7" s="218" t="s">
        <v>95</v>
      </c>
    </row>
    <row r="8" spans="1:8" ht="15" customHeight="1">
      <c r="A8" s="219"/>
      <c r="B8" s="232"/>
      <c r="C8" s="236"/>
      <c r="D8" s="218"/>
      <c r="E8" s="222"/>
      <c r="F8" s="228"/>
      <c r="G8" s="226"/>
      <c r="H8" s="218"/>
    </row>
    <row r="9" spans="1:8" ht="12.75" customHeight="1">
      <c r="A9" s="219"/>
      <c r="B9" s="232">
        <v>2</v>
      </c>
      <c r="C9" s="236" t="s">
        <v>107</v>
      </c>
      <c r="D9" s="218" t="s">
        <v>108</v>
      </c>
      <c r="E9" s="220" t="s">
        <v>69</v>
      </c>
      <c r="F9" s="228" t="s">
        <v>109</v>
      </c>
      <c r="G9" s="226"/>
      <c r="H9" s="218" t="s">
        <v>110</v>
      </c>
    </row>
    <row r="10" spans="1:8" ht="15" customHeight="1">
      <c r="A10" s="219"/>
      <c r="B10" s="232"/>
      <c r="C10" s="236"/>
      <c r="D10" s="218"/>
      <c r="E10" s="222"/>
      <c r="F10" s="228"/>
      <c r="G10" s="226"/>
      <c r="H10" s="218"/>
    </row>
    <row r="11" spans="1:8" ht="12.75" customHeight="1">
      <c r="A11" s="219"/>
      <c r="B11" s="232">
        <v>3</v>
      </c>
      <c r="C11" s="215" t="s">
        <v>127</v>
      </c>
      <c r="D11" s="235" t="s">
        <v>128</v>
      </c>
      <c r="E11" s="220" t="s">
        <v>142</v>
      </c>
      <c r="F11" s="228" t="s">
        <v>125</v>
      </c>
      <c r="G11" s="226"/>
      <c r="H11" s="215" t="s">
        <v>126</v>
      </c>
    </row>
    <row r="12" spans="1:8" ht="15" customHeight="1">
      <c r="A12" s="219"/>
      <c r="B12" s="232"/>
      <c r="C12" s="215"/>
      <c r="D12" s="219"/>
      <c r="E12" s="222"/>
      <c r="F12" s="228"/>
      <c r="G12" s="226"/>
      <c r="H12" s="215"/>
    </row>
    <row r="13" spans="1:8" ht="12.75" customHeight="1">
      <c r="A13" s="219"/>
      <c r="B13" s="232">
        <v>4</v>
      </c>
      <c r="C13" s="236" t="s">
        <v>77</v>
      </c>
      <c r="D13" s="218" t="s">
        <v>78</v>
      </c>
      <c r="E13" s="220" t="s">
        <v>79</v>
      </c>
      <c r="F13" s="228" t="s">
        <v>80</v>
      </c>
      <c r="G13" s="226"/>
      <c r="H13" s="218" t="s">
        <v>81</v>
      </c>
    </row>
    <row r="14" spans="1:8" ht="15" customHeight="1">
      <c r="A14" s="219"/>
      <c r="B14" s="232"/>
      <c r="C14" s="236" t="s">
        <v>77</v>
      </c>
      <c r="D14" s="218" t="s">
        <v>78</v>
      </c>
      <c r="E14" s="222" t="s">
        <v>79</v>
      </c>
      <c r="F14" s="228" t="s">
        <v>80</v>
      </c>
      <c r="G14" s="226"/>
      <c r="H14" s="218" t="s">
        <v>81</v>
      </c>
    </row>
    <row r="15" spans="1:8" ht="12.75" customHeight="1">
      <c r="A15" s="219"/>
      <c r="B15" s="237">
        <v>5</v>
      </c>
      <c r="C15" s="179" t="s">
        <v>57</v>
      </c>
      <c r="D15" s="178" t="s">
        <v>58</v>
      </c>
      <c r="E15" s="220" t="s">
        <v>59</v>
      </c>
      <c r="F15" s="228" t="s">
        <v>60</v>
      </c>
      <c r="G15" s="178"/>
      <c r="H15" s="179" t="s">
        <v>61</v>
      </c>
    </row>
    <row r="16" spans="1:8" ht="15" customHeight="1">
      <c r="A16" s="219"/>
      <c r="B16" s="237"/>
      <c r="C16" s="179" t="s">
        <v>57</v>
      </c>
      <c r="D16" s="178" t="s">
        <v>58</v>
      </c>
      <c r="E16" s="222" t="s">
        <v>59</v>
      </c>
      <c r="F16" s="228" t="s">
        <v>60</v>
      </c>
      <c r="G16" s="178"/>
      <c r="H16" s="179" t="s">
        <v>61</v>
      </c>
    </row>
    <row r="17" spans="1:8" ht="12.75" customHeight="1">
      <c r="A17" s="219"/>
      <c r="B17" s="232">
        <v>6</v>
      </c>
      <c r="C17" s="236" t="s">
        <v>62</v>
      </c>
      <c r="D17" s="218" t="s">
        <v>63</v>
      </c>
      <c r="E17" s="220" t="s">
        <v>59</v>
      </c>
      <c r="F17" s="228" t="s">
        <v>64</v>
      </c>
      <c r="G17" s="226"/>
      <c r="H17" s="218" t="s">
        <v>65</v>
      </c>
    </row>
    <row r="18" spans="1:8" ht="15" customHeight="1">
      <c r="A18" s="219"/>
      <c r="B18" s="232"/>
      <c r="C18" s="236" t="s">
        <v>62</v>
      </c>
      <c r="D18" s="218" t="s">
        <v>63</v>
      </c>
      <c r="E18" s="222" t="s">
        <v>59</v>
      </c>
      <c r="F18" s="228" t="s">
        <v>64</v>
      </c>
      <c r="G18" s="226"/>
      <c r="H18" s="218" t="s">
        <v>65</v>
      </c>
    </row>
    <row r="19" spans="1:8" ht="12.75" customHeight="1">
      <c r="A19" s="219"/>
      <c r="B19" s="232">
        <v>7</v>
      </c>
      <c r="C19" s="236" t="s">
        <v>103</v>
      </c>
      <c r="D19" s="218" t="s">
        <v>104</v>
      </c>
      <c r="E19" s="220" t="s">
        <v>74</v>
      </c>
      <c r="F19" s="228" t="s">
        <v>105</v>
      </c>
      <c r="G19" s="226"/>
      <c r="H19" s="218" t="s">
        <v>106</v>
      </c>
    </row>
    <row r="20" spans="1:8" ht="15" customHeight="1">
      <c r="A20" s="219"/>
      <c r="B20" s="232"/>
      <c r="C20" s="236"/>
      <c r="D20" s="218"/>
      <c r="E20" s="222"/>
      <c r="F20" s="228"/>
      <c r="G20" s="226"/>
      <c r="H20" s="218"/>
    </row>
    <row r="21" spans="1:8" ht="12.75" customHeight="1">
      <c r="A21" s="219"/>
      <c r="B21" s="232">
        <v>8</v>
      </c>
      <c r="C21" s="236" t="s">
        <v>96</v>
      </c>
      <c r="D21" s="218" t="s">
        <v>97</v>
      </c>
      <c r="E21" s="220" t="s">
        <v>131</v>
      </c>
      <c r="F21" s="228" t="s">
        <v>98</v>
      </c>
      <c r="G21" s="226"/>
      <c r="H21" s="218" t="s">
        <v>99</v>
      </c>
    </row>
    <row r="22" spans="1:8" ht="15" customHeight="1">
      <c r="A22" s="219"/>
      <c r="B22" s="232"/>
      <c r="C22" s="236"/>
      <c r="D22" s="218"/>
      <c r="E22" s="222"/>
      <c r="F22" s="228"/>
      <c r="G22" s="226"/>
      <c r="H22" s="218"/>
    </row>
    <row r="23" spans="1:8" ht="12.75" customHeight="1">
      <c r="A23" s="219"/>
      <c r="B23" s="232">
        <v>9</v>
      </c>
      <c r="C23" s="215" t="s">
        <v>129</v>
      </c>
      <c r="D23" s="235" t="s">
        <v>130</v>
      </c>
      <c r="E23" s="220" t="s">
        <v>131</v>
      </c>
      <c r="F23" s="228" t="s">
        <v>132</v>
      </c>
      <c r="G23" s="226"/>
      <c r="H23" s="215" t="s">
        <v>133</v>
      </c>
    </row>
    <row r="24" spans="1:8" ht="15" customHeight="1">
      <c r="A24" s="219"/>
      <c r="B24" s="232"/>
      <c r="C24" s="215"/>
      <c r="D24" s="219"/>
      <c r="E24" s="222"/>
      <c r="F24" s="228"/>
      <c r="G24" s="226"/>
      <c r="H24" s="215"/>
    </row>
    <row r="25" spans="1:8" ht="12.75" customHeight="1">
      <c r="A25" s="219"/>
      <c r="B25" s="232">
        <v>10</v>
      </c>
      <c r="C25" s="236" t="s">
        <v>72</v>
      </c>
      <c r="D25" s="218" t="s">
        <v>73</v>
      </c>
      <c r="E25" s="220" t="s">
        <v>74</v>
      </c>
      <c r="F25" s="228" t="s">
        <v>75</v>
      </c>
      <c r="G25" s="226"/>
      <c r="H25" s="218" t="s">
        <v>76</v>
      </c>
    </row>
    <row r="26" spans="1:8" ht="15" customHeight="1">
      <c r="A26" s="219"/>
      <c r="B26" s="232"/>
      <c r="C26" s="236" t="s">
        <v>72</v>
      </c>
      <c r="D26" s="218" t="s">
        <v>73</v>
      </c>
      <c r="E26" s="222" t="s">
        <v>74</v>
      </c>
      <c r="F26" s="228" t="s">
        <v>75</v>
      </c>
      <c r="G26" s="226"/>
      <c r="H26" s="218" t="s">
        <v>76</v>
      </c>
    </row>
    <row r="27" spans="1:8" ht="15.75" customHeight="1">
      <c r="A27" s="219"/>
      <c r="B27" s="232">
        <v>11</v>
      </c>
      <c r="C27" s="236" t="s">
        <v>115</v>
      </c>
      <c r="D27" s="218" t="s">
        <v>116</v>
      </c>
      <c r="E27" s="220" t="s">
        <v>79</v>
      </c>
      <c r="F27" s="228" t="s">
        <v>117</v>
      </c>
      <c r="G27" s="226"/>
      <c r="H27" s="218" t="s">
        <v>118</v>
      </c>
    </row>
    <row r="28" spans="1:8" ht="15" customHeight="1">
      <c r="A28" s="219"/>
      <c r="B28" s="232"/>
      <c r="C28" s="236"/>
      <c r="D28" s="218"/>
      <c r="E28" s="222"/>
      <c r="F28" s="228"/>
      <c r="G28" s="226"/>
      <c r="H28" s="218"/>
    </row>
    <row r="29" spans="1:8" ht="12.75" customHeight="1">
      <c r="A29" s="219"/>
      <c r="B29" s="232">
        <v>12</v>
      </c>
      <c r="C29" s="236" t="s">
        <v>82</v>
      </c>
      <c r="D29" s="218" t="s">
        <v>83</v>
      </c>
      <c r="E29" s="220" t="s">
        <v>84</v>
      </c>
      <c r="F29" s="228" t="s">
        <v>85</v>
      </c>
      <c r="G29" s="226"/>
      <c r="H29" s="218" t="s">
        <v>86</v>
      </c>
    </row>
    <row r="30" spans="1:8" ht="15" customHeight="1">
      <c r="A30" s="219"/>
      <c r="B30" s="232"/>
      <c r="C30" s="236" t="s">
        <v>82</v>
      </c>
      <c r="D30" s="218" t="s">
        <v>83</v>
      </c>
      <c r="E30" s="222" t="s">
        <v>84</v>
      </c>
      <c r="F30" s="228" t="s">
        <v>85</v>
      </c>
      <c r="G30" s="226"/>
      <c r="H30" s="218" t="s">
        <v>86</v>
      </c>
    </row>
    <row r="31" spans="1:8" ht="12.75" customHeight="1">
      <c r="A31" s="219"/>
      <c r="B31" s="232">
        <v>13</v>
      </c>
      <c r="C31" s="236" t="s">
        <v>111</v>
      </c>
      <c r="D31" s="218" t="s">
        <v>112</v>
      </c>
      <c r="E31" s="220" t="s">
        <v>66</v>
      </c>
      <c r="F31" s="228" t="s">
        <v>113</v>
      </c>
      <c r="G31" s="226"/>
      <c r="H31" s="218" t="s">
        <v>114</v>
      </c>
    </row>
    <row r="32" spans="1:8" ht="15" customHeight="1">
      <c r="A32" s="219"/>
      <c r="B32" s="232"/>
      <c r="C32" s="236"/>
      <c r="D32" s="218"/>
      <c r="E32" s="222"/>
      <c r="F32" s="228"/>
      <c r="G32" s="226"/>
      <c r="H32" s="218"/>
    </row>
    <row r="33" spans="1:8" ht="12.75" customHeight="1">
      <c r="A33" s="219"/>
      <c r="B33" s="232">
        <v>14</v>
      </c>
      <c r="C33" s="215" t="s">
        <v>134</v>
      </c>
      <c r="D33" s="235" t="s">
        <v>135</v>
      </c>
      <c r="E33" s="220" t="s">
        <v>131</v>
      </c>
      <c r="F33" s="228" t="s">
        <v>136</v>
      </c>
      <c r="G33" s="226"/>
      <c r="H33" s="215" t="s">
        <v>137</v>
      </c>
    </row>
    <row r="34" spans="1:8" ht="15" customHeight="1">
      <c r="A34" s="219"/>
      <c r="B34" s="232"/>
      <c r="C34" s="215"/>
      <c r="D34" s="219"/>
      <c r="E34" s="222"/>
      <c r="F34" s="228"/>
      <c r="G34" s="226"/>
      <c r="H34" s="215"/>
    </row>
    <row r="35" spans="1:8" ht="15.75" customHeight="1">
      <c r="A35" s="219"/>
      <c r="B35" s="232">
        <v>15</v>
      </c>
      <c r="C35" s="215" t="s">
        <v>143</v>
      </c>
      <c r="D35" s="235" t="s">
        <v>144</v>
      </c>
      <c r="E35" s="220" t="s">
        <v>131</v>
      </c>
      <c r="F35" s="228" t="s">
        <v>145</v>
      </c>
      <c r="G35" s="226"/>
      <c r="H35" s="215" t="s">
        <v>146</v>
      </c>
    </row>
    <row r="36" spans="1:8" ht="12.75" customHeight="1">
      <c r="A36" s="219"/>
      <c r="B36" s="232"/>
      <c r="C36" s="215"/>
      <c r="D36" s="219"/>
      <c r="E36" s="222"/>
      <c r="F36" s="228"/>
      <c r="G36" s="226"/>
      <c r="H36" s="215"/>
    </row>
    <row r="37" spans="1:8" ht="12.75" customHeight="1">
      <c r="A37" s="231"/>
      <c r="B37" s="232">
        <v>16</v>
      </c>
      <c r="C37" s="233" t="s">
        <v>119</v>
      </c>
      <c r="D37" s="213" t="s">
        <v>120</v>
      </c>
      <c r="E37" s="220" t="s">
        <v>66</v>
      </c>
      <c r="F37" s="228" t="s">
        <v>121</v>
      </c>
      <c r="G37" s="216"/>
      <c r="H37" s="213" t="s">
        <v>122</v>
      </c>
    </row>
    <row r="38" spans="1:8" ht="12.75" customHeight="1">
      <c r="A38" s="231"/>
      <c r="B38" s="232"/>
      <c r="C38" s="234"/>
      <c r="D38" s="214"/>
      <c r="E38" s="222"/>
      <c r="F38" s="228"/>
      <c r="G38" s="217"/>
      <c r="H38" s="214"/>
    </row>
    <row r="39" spans="1:8" ht="12.75" customHeight="1">
      <c r="A39" s="231"/>
      <c r="B39" s="232">
        <v>17</v>
      </c>
      <c r="C39" s="233" t="s">
        <v>67</v>
      </c>
      <c r="D39" s="213" t="s">
        <v>68</v>
      </c>
      <c r="E39" s="220" t="s">
        <v>69</v>
      </c>
      <c r="F39" s="228" t="s">
        <v>70</v>
      </c>
      <c r="G39" s="216"/>
      <c r="H39" s="216" t="s">
        <v>71</v>
      </c>
    </row>
    <row r="40" spans="1:8" ht="12.75" customHeight="1">
      <c r="A40" s="231"/>
      <c r="B40" s="232"/>
      <c r="C40" s="234" t="s">
        <v>67</v>
      </c>
      <c r="D40" s="214" t="s">
        <v>68</v>
      </c>
      <c r="E40" s="222" t="s">
        <v>69</v>
      </c>
      <c r="F40" s="228" t="s">
        <v>70</v>
      </c>
      <c r="G40" s="217"/>
      <c r="H40" s="217" t="s">
        <v>71</v>
      </c>
    </row>
    <row r="41" spans="1:8" ht="12.75" customHeight="1">
      <c r="A41" s="231"/>
      <c r="B41" s="232">
        <v>18</v>
      </c>
      <c r="C41" s="233" t="s">
        <v>123</v>
      </c>
      <c r="D41" s="213" t="s">
        <v>124</v>
      </c>
      <c r="E41" s="220" t="s">
        <v>142</v>
      </c>
      <c r="F41" s="228" t="s">
        <v>125</v>
      </c>
      <c r="G41" s="216"/>
      <c r="H41" s="213" t="s">
        <v>126</v>
      </c>
    </row>
    <row r="42" spans="1:8" ht="12.75" customHeight="1">
      <c r="A42" s="231"/>
      <c r="B42" s="232"/>
      <c r="C42" s="234"/>
      <c r="D42" s="214"/>
      <c r="E42" s="222"/>
      <c r="F42" s="228"/>
      <c r="G42" s="217"/>
      <c r="H42" s="214"/>
    </row>
    <row r="43" spans="1:8" ht="12.75" customHeight="1">
      <c r="A43" s="231"/>
      <c r="B43" s="232">
        <v>19</v>
      </c>
      <c r="C43" s="210" t="s">
        <v>138</v>
      </c>
      <c r="D43" s="227" t="s">
        <v>139</v>
      </c>
      <c r="E43" s="220" t="s">
        <v>69</v>
      </c>
      <c r="F43" s="228" t="s">
        <v>140</v>
      </c>
      <c r="G43" s="216"/>
      <c r="H43" s="210" t="s">
        <v>141</v>
      </c>
    </row>
    <row r="44" spans="1:8" ht="12.75" customHeight="1">
      <c r="A44" s="231"/>
      <c r="B44" s="232"/>
      <c r="C44" s="211"/>
      <c r="D44" s="225"/>
      <c r="E44" s="222"/>
      <c r="F44" s="228"/>
      <c r="G44" s="217"/>
      <c r="H44" s="211"/>
    </row>
    <row r="45" spans="1:8" ht="12.75" customHeight="1">
      <c r="A45" s="231"/>
      <c r="B45" s="232">
        <v>20</v>
      </c>
      <c r="C45" s="233" t="s">
        <v>87</v>
      </c>
      <c r="D45" s="213" t="s">
        <v>88</v>
      </c>
      <c r="E45" s="220" t="s">
        <v>69</v>
      </c>
      <c r="F45" s="228" t="s">
        <v>89</v>
      </c>
      <c r="G45" s="216"/>
      <c r="H45" s="213" t="s">
        <v>90</v>
      </c>
    </row>
    <row r="46" spans="1:8" ht="12.75" customHeight="1">
      <c r="A46" s="231"/>
      <c r="B46" s="232"/>
      <c r="C46" s="234" t="s">
        <v>91</v>
      </c>
      <c r="D46" s="214" t="s">
        <v>92</v>
      </c>
      <c r="E46" s="222" t="s">
        <v>93</v>
      </c>
      <c r="F46" s="228" t="s">
        <v>94</v>
      </c>
      <c r="G46" s="217"/>
      <c r="H46" s="214" t="s">
        <v>95</v>
      </c>
    </row>
    <row r="47" spans="1:8" ht="12.75" customHeight="1">
      <c r="A47" s="231"/>
      <c r="B47" s="232"/>
      <c r="C47" s="210"/>
      <c r="D47" s="227"/>
      <c r="E47" s="220"/>
      <c r="F47" s="228"/>
      <c r="G47" s="216"/>
      <c r="H47" s="210"/>
    </row>
    <row r="48" spans="1:8" ht="12.75" customHeight="1">
      <c r="A48" s="231"/>
      <c r="B48" s="232"/>
      <c r="C48" s="211"/>
      <c r="D48" s="225"/>
      <c r="E48" s="222"/>
      <c r="F48" s="228"/>
      <c r="G48" s="217"/>
      <c r="H48" s="211"/>
    </row>
    <row r="49" spans="1:8" ht="12.75" customHeight="1">
      <c r="A49" s="231"/>
      <c r="B49" s="232"/>
      <c r="C49" s="210"/>
      <c r="D49" s="227"/>
      <c r="E49" s="220"/>
      <c r="F49" s="228"/>
      <c r="G49" s="216"/>
      <c r="H49" s="210"/>
    </row>
    <row r="50" spans="1:8" ht="12.75" customHeight="1">
      <c r="A50" s="231"/>
      <c r="B50" s="232"/>
      <c r="C50" s="211"/>
      <c r="D50" s="225"/>
      <c r="E50" s="222"/>
      <c r="F50" s="228"/>
      <c r="G50" s="217"/>
      <c r="H50" s="211"/>
    </row>
    <row r="51" spans="1:8" ht="12.75" customHeight="1">
      <c r="A51" s="231"/>
      <c r="B51" s="232"/>
      <c r="C51" s="210"/>
      <c r="D51" s="227"/>
      <c r="E51" s="220"/>
      <c r="F51" s="228"/>
      <c r="G51" s="216"/>
      <c r="H51" s="210"/>
    </row>
    <row r="52" spans="1:8" ht="12.75" customHeight="1">
      <c r="A52" s="231"/>
      <c r="B52" s="232"/>
      <c r="C52" s="211"/>
      <c r="D52" s="225"/>
      <c r="E52" s="222"/>
      <c r="F52" s="228"/>
      <c r="G52" s="217"/>
      <c r="H52" s="211"/>
    </row>
    <row r="53" spans="1:8" ht="12.75" customHeight="1">
      <c r="A53" s="231"/>
      <c r="B53" s="232"/>
      <c r="C53" s="210"/>
      <c r="D53" s="227"/>
      <c r="E53" s="220"/>
      <c r="F53" s="228"/>
      <c r="G53" s="216"/>
      <c r="H53" s="210"/>
    </row>
    <row r="54" spans="1:8" ht="12.75" customHeight="1">
      <c r="A54" s="231"/>
      <c r="B54" s="232"/>
      <c r="C54" s="211"/>
      <c r="D54" s="225"/>
      <c r="E54" s="222"/>
      <c r="F54" s="228"/>
      <c r="G54" s="217"/>
      <c r="H54" s="211"/>
    </row>
    <row r="55" spans="1:8" ht="12.75" customHeight="1">
      <c r="A55" s="231"/>
      <c r="B55" s="232"/>
      <c r="C55" s="210"/>
      <c r="D55" s="227"/>
      <c r="E55" s="220"/>
      <c r="F55" s="228"/>
      <c r="G55" s="216"/>
      <c r="H55" s="210"/>
    </row>
    <row r="56" spans="1:8" ht="12.75" customHeight="1">
      <c r="A56" s="231"/>
      <c r="B56" s="232"/>
      <c r="C56" s="211"/>
      <c r="D56" s="225"/>
      <c r="E56" s="222"/>
      <c r="F56" s="228"/>
      <c r="G56" s="217"/>
      <c r="H56" s="211"/>
    </row>
    <row r="57" spans="1:8" ht="12.75" customHeight="1">
      <c r="A57" s="231"/>
      <c r="B57" s="232"/>
      <c r="C57" s="210"/>
      <c r="D57" s="227"/>
      <c r="E57" s="220"/>
      <c r="F57" s="228"/>
      <c r="G57" s="216"/>
      <c r="H57" s="210"/>
    </row>
    <row r="58" spans="1:8" ht="12.75" customHeight="1">
      <c r="A58" s="231"/>
      <c r="B58" s="232"/>
      <c r="C58" s="211"/>
      <c r="D58" s="225"/>
      <c r="E58" s="222"/>
      <c r="F58" s="228"/>
      <c r="G58" s="217"/>
      <c r="H58" s="211"/>
    </row>
    <row r="59" spans="1:8" ht="12.75" customHeight="1">
      <c r="A59" s="231"/>
      <c r="B59" s="232"/>
      <c r="C59" s="210"/>
      <c r="D59" s="227"/>
      <c r="E59" s="220"/>
      <c r="F59" s="228"/>
      <c r="G59" s="216"/>
      <c r="H59" s="210"/>
    </row>
    <row r="60" spans="1:8" ht="12.75" customHeight="1">
      <c r="A60" s="231"/>
      <c r="B60" s="232"/>
      <c r="C60" s="211"/>
      <c r="D60" s="225"/>
      <c r="E60" s="222"/>
      <c r="F60" s="228"/>
      <c r="G60" s="217"/>
      <c r="H60" s="211"/>
    </row>
    <row r="61" spans="1:8" ht="12.75" customHeight="1">
      <c r="A61" s="231"/>
      <c r="B61" s="232"/>
      <c r="C61" s="210"/>
      <c r="D61" s="227"/>
      <c r="E61" s="220"/>
      <c r="F61" s="228"/>
      <c r="G61" s="216"/>
      <c r="H61" s="210"/>
    </row>
    <row r="62" spans="1:8" ht="12.75" customHeight="1">
      <c r="A62" s="231"/>
      <c r="B62" s="232"/>
      <c r="C62" s="211"/>
      <c r="D62" s="225"/>
      <c r="E62" s="222"/>
      <c r="F62" s="228"/>
      <c r="G62" s="217"/>
      <c r="H62" s="211"/>
    </row>
    <row r="63" spans="1:8" ht="12.75" customHeight="1">
      <c r="A63" s="231"/>
      <c r="B63" s="232"/>
      <c r="C63" s="210"/>
      <c r="D63" s="227"/>
      <c r="E63" s="220"/>
      <c r="F63" s="228"/>
      <c r="G63" s="216"/>
      <c r="H63" s="210"/>
    </row>
    <row r="64" spans="1:8" ht="12.75" customHeight="1">
      <c r="A64" s="231"/>
      <c r="B64" s="232"/>
      <c r="C64" s="211"/>
      <c r="D64" s="225"/>
      <c r="E64" s="222"/>
      <c r="F64" s="228"/>
      <c r="G64" s="217"/>
      <c r="H64" s="211"/>
    </row>
    <row r="65" spans="1:8" ht="12.75">
      <c r="A65" s="231"/>
      <c r="B65" s="232"/>
      <c r="C65" s="210"/>
      <c r="D65" s="227"/>
      <c r="E65" s="220"/>
      <c r="F65" s="228"/>
      <c r="G65" s="216"/>
      <c r="H65" s="210"/>
    </row>
    <row r="66" spans="1:8" ht="12.75">
      <c r="A66" s="231"/>
      <c r="B66" s="232"/>
      <c r="C66" s="211"/>
      <c r="D66" s="225"/>
      <c r="E66" s="222"/>
      <c r="F66" s="228"/>
      <c r="G66" s="217"/>
      <c r="H66" s="211"/>
    </row>
    <row r="67" spans="1:8" ht="12.75">
      <c r="A67" s="231"/>
      <c r="B67" s="232"/>
      <c r="C67" s="210"/>
      <c r="D67" s="227"/>
      <c r="E67" s="220"/>
      <c r="F67" s="228"/>
      <c r="G67" s="216"/>
      <c r="H67" s="210"/>
    </row>
    <row r="68" spans="1:8" ht="12.75">
      <c r="A68" s="231"/>
      <c r="B68" s="232"/>
      <c r="C68" s="211"/>
      <c r="D68" s="225"/>
      <c r="E68" s="222"/>
      <c r="F68" s="228"/>
      <c r="G68" s="217"/>
      <c r="H68" s="211"/>
    </row>
  </sheetData>
  <sheetProtection/>
  <mergeCells count="259">
    <mergeCell ref="D31:D32"/>
    <mergeCell ref="C57:C58"/>
    <mergeCell ref="C27:C28"/>
    <mergeCell ref="D45:D46"/>
    <mergeCell ref="C45:C46"/>
    <mergeCell ref="D41:D42"/>
    <mergeCell ref="C41:C42"/>
    <mergeCell ref="C33:C34"/>
    <mergeCell ref="D33:D34"/>
    <mergeCell ref="C37:C38"/>
    <mergeCell ref="C31:C32"/>
    <mergeCell ref="G67:G68"/>
    <mergeCell ref="C67:C68"/>
    <mergeCell ref="D67:D68"/>
    <mergeCell ref="E67:E68"/>
    <mergeCell ref="F67:F68"/>
    <mergeCell ref="C65:C66"/>
    <mergeCell ref="D65:D66"/>
    <mergeCell ref="G65:G66"/>
    <mergeCell ref="G29:G30"/>
    <mergeCell ref="F29:F30"/>
    <mergeCell ref="D4:E4"/>
    <mergeCell ref="D19:D20"/>
    <mergeCell ref="E17:E18"/>
    <mergeCell ref="G17:G18"/>
    <mergeCell ref="E9:E10"/>
    <mergeCell ref="E27:E28"/>
    <mergeCell ref="G27:G28"/>
    <mergeCell ref="G19:G20"/>
    <mergeCell ref="D27:D28"/>
    <mergeCell ref="G31:G32"/>
    <mergeCell ref="A29:A30"/>
    <mergeCell ref="B29:B30"/>
    <mergeCell ref="C29:C30"/>
    <mergeCell ref="D29:D30"/>
    <mergeCell ref="A31:A32"/>
    <mergeCell ref="B31:B32"/>
    <mergeCell ref="F31:F32"/>
    <mergeCell ref="E29:E30"/>
    <mergeCell ref="A25:A26"/>
    <mergeCell ref="B25:B26"/>
    <mergeCell ref="A27:A28"/>
    <mergeCell ref="B27:B28"/>
    <mergeCell ref="E25:E26"/>
    <mergeCell ref="G25:G26"/>
    <mergeCell ref="C25:C26"/>
    <mergeCell ref="D25:D26"/>
    <mergeCell ref="F25:F26"/>
    <mergeCell ref="F27:F28"/>
    <mergeCell ref="G21:G22"/>
    <mergeCell ref="E23:E24"/>
    <mergeCell ref="G23:G24"/>
    <mergeCell ref="F21:F22"/>
    <mergeCell ref="F23:F24"/>
    <mergeCell ref="A23:A24"/>
    <mergeCell ref="B23:B24"/>
    <mergeCell ref="B17:B18"/>
    <mergeCell ref="A21:A22"/>
    <mergeCell ref="B21:B22"/>
    <mergeCell ref="C21:C22"/>
    <mergeCell ref="D21:D22"/>
    <mergeCell ref="C19:C20"/>
    <mergeCell ref="B13:B14"/>
    <mergeCell ref="C13:C14"/>
    <mergeCell ref="D13:D14"/>
    <mergeCell ref="A19:A20"/>
    <mergeCell ref="B19:B20"/>
    <mergeCell ref="C15:C16"/>
    <mergeCell ref="D15:D16"/>
    <mergeCell ref="A15:A16"/>
    <mergeCell ref="B15:B16"/>
    <mergeCell ref="A17:A18"/>
    <mergeCell ref="A9:A10"/>
    <mergeCell ref="G15:G16"/>
    <mergeCell ref="E11:E12"/>
    <mergeCell ref="G11:G12"/>
    <mergeCell ref="E13:E14"/>
    <mergeCell ref="G13:G14"/>
    <mergeCell ref="F11:F12"/>
    <mergeCell ref="F13:F14"/>
    <mergeCell ref="F15:F16"/>
    <mergeCell ref="A13:A14"/>
    <mergeCell ref="B11:B12"/>
    <mergeCell ref="C11:C12"/>
    <mergeCell ref="D11:D12"/>
    <mergeCell ref="B7:B8"/>
    <mergeCell ref="C7:C8"/>
    <mergeCell ref="B9:B10"/>
    <mergeCell ref="C9:C10"/>
    <mergeCell ref="B33:B34"/>
    <mergeCell ref="D9:D10"/>
    <mergeCell ref="E15:E16"/>
    <mergeCell ref="C23:C24"/>
    <mergeCell ref="D23:D24"/>
    <mergeCell ref="E19:E20"/>
    <mergeCell ref="E31:E32"/>
    <mergeCell ref="C17:C18"/>
    <mergeCell ref="D17:D18"/>
    <mergeCell ref="E21:E22"/>
    <mergeCell ref="G33:G34"/>
    <mergeCell ref="F33:F34"/>
    <mergeCell ref="C35:C36"/>
    <mergeCell ref="D35:D36"/>
    <mergeCell ref="E35:E36"/>
    <mergeCell ref="G35:G36"/>
    <mergeCell ref="F35:F36"/>
    <mergeCell ref="E33:E34"/>
    <mergeCell ref="A33:A34"/>
    <mergeCell ref="A35:A36"/>
    <mergeCell ref="A37:A38"/>
    <mergeCell ref="A39:A40"/>
    <mergeCell ref="E37:E38"/>
    <mergeCell ref="G37:G38"/>
    <mergeCell ref="F37:F38"/>
    <mergeCell ref="C39:C40"/>
    <mergeCell ref="D39:D40"/>
    <mergeCell ref="E39:E40"/>
    <mergeCell ref="B41:B42"/>
    <mergeCell ref="E41:E42"/>
    <mergeCell ref="G41:G42"/>
    <mergeCell ref="B35:B36"/>
    <mergeCell ref="B37:B38"/>
    <mergeCell ref="B39:B40"/>
    <mergeCell ref="G39:G40"/>
    <mergeCell ref="F39:F40"/>
    <mergeCell ref="D37:D38"/>
    <mergeCell ref="G45:G46"/>
    <mergeCell ref="E43:E44"/>
    <mergeCell ref="G43:G44"/>
    <mergeCell ref="F41:F42"/>
    <mergeCell ref="F43:F44"/>
    <mergeCell ref="A43:A44"/>
    <mergeCell ref="B43:B44"/>
    <mergeCell ref="C43:C44"/>
    <mergeCell ref="D43:D44"/>
    <mergeCell ref="A41:A42"/>
    <mergeCell ref="F45:F46"/>
    <mergeCell ref="F47:F48"/>
    <mergeCell ref="A47:A48"/>
    <mergeCell ref="B47:B48"/>
    <mergeCell ref="C47:C48"/>
    <mergeCell ref="D47:D48"/>
    <mergeCell ref="A45:A46"/>
    <mergeCell ref="B45:B46"/>
    <mergeCell ref="E45:E46"/>
    <mergeCell ref="E49:E50"/>
    <mergeCell ref="G49:G50"/>
    <mergeCell ref="D49:D50"/>
    <mergeCell ref="C49:C50"/>
    <mergeCell ref="E47:E48"/>
    <mergeCell ref="G47:G48"/>
    <mergeCell ref="E51:E52"/>
    <mergeCell ref="G51:G52"/>
    <mergeCell ref="F49:F50"/>
    <mergeCell ref="F51:F52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E57:E58"/>
    <mergeCell ref="G57:G58"/>
    <mergeCell ref="D57:D58"/>
    <mergeCell ref="E55:E56"/>
    <mergeCell ref="G55:G56"/>
    <mergeCell ref="F53:F54"/>
    <mergeCell ref="F55:F56"/>
    <mergeCell ref="E53:E54"/>
    <mergeCell ref="G53:G54"/>
    <mergeCell ref="E59:E60"/>
    <mergeCell ref="G59:G60"/>
    <mergeCell ref="F57:F58"/>
    <mergeCell ref="F59:F60"/>
    <mergeCell ref="A59:A60"/>
    <mergeCell ref="B59:B60"/>
    <mergeCell ref="C59:C60"/>
    <mergeCell ref="D59:D60"/>
    <mergeCell ref="A57:A58"/>
    <mergeCell ref="B57:B58"/>
    <mergeCell ref="G63:G64"/>
    <mergeCell ref="F61:F62"/>
    <mergeCell ref="F63:F64"/>
    <mergeCell ref="G61:G62"/>
    <mergeCell ref="A67:A68"/>
    <mergeCell ref="B67:B68"/>
    <mergeCell ref="F65:F66"/>
    <mergeCell ref="A61:A62"/>
    <mergeCell ref="B61:B62"/>
    <mergeCell ref="E61:E62"/>
    <mergeCell ref="A65:A66"/>
    <mergeCell ref="B65:B66"/>
    <mergeCell ref="E65:E66"/>
    <mergeCell ref="A63:A64"/>
    <mergeCell ref="B63:B64"/>
    <mergeCell ref="C63:C64"/>
    <mergeCell ref="E63:E64"/>
    <mergeCell ref="D63:D64"/>
    <mergeCell ref="C61:C62"/>
    <mergeCell ref="D61:D62"/>
    <mergeCell ref="F17:F18"/>
    <mergeCell ref="F19:F20"/>
    <mergeCell ref="A5:A6"/>
    <mergeCell ref="F7:F8"/>
    <mergeCell ref="F9:F10"/>
    <mergeCell ref="B5:B6"/>
    <mergeCell ref="C5:C6"/>
    <mergeCell ref="D5:D6"/>
    <mergeCell ref="E5:F6"/>
    <mergeCell ref="H5:H6"/>
    <mergeCell ref="H7:H8"/>
    <mergeCell ref="H9:H10"/>
    <mergeCell ref="G5:G6"/>
    <mergeCell ref="G7:G8"/>
    <mergeCell ref="G9:G10"/>
    <mergeCell ref="E7:E8"/>
    <mergeCell ref="A7:A8"/>
    <mergeCell ref="D7:D8"/>
    <mergeCell ref="H17:H18"/>
    <mergeCell ref="H19:H20"/>
    <mergeCell ref="H21:H22"/>
    <mergeCell ref="H23:H24"/>
    <mergeCell ref="H11:H12"/>
    <mergeCell ref="H13:H14"/>
    <mergeCell ref="H15:H16"/>
    <mergeCell ref="A11:A12"/>
    <mergeCell ref="H33:H34"/>
    <mergeCell ref="H35:H36"/>
    <mergeCell ref="H37:H38"/>
    <mergeCell ref="H39:H40"/>
    <mergeCell ref="H25:H26"/>
    <mergeCell ref="H27:H28"/>
    <mergeCell ref="H29:H30"/>
    <mergeCell ref="H31:H32"/>
    <mergeCell ref="H51:H52"/>
    <mergeCell ref="H53:H54"/>
    <mergeCell ref="H55:H56"/>
    <mergeCell ref="H41:H42"/>
    <mergeCell ref="H43:H44"/>
    <mergeCell ref="H45:H46"/>
    <mergeCell ref="H47:H48"/>
    <mergeCell ref="H65:H66"/>
    <mergeCell ref="H67:H68"/>
    <mergeCell ref="C2:H2"/>
    <mergeCell ref="A1:H1"/>
    <mergeCell ref="A3:H3"/>
    <mergeCell ref="H57:H58"/>
    <mergeCell ref="H59:H60"/>
    <mergeCell ref="H61:H62"/>
    <mergeCell ref="H63:H64"/>
    <mergeCell ref="H49:H5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85">
      <selection activeCell="J100" sqref="J100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0.4218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0.57421875" style="0" customWidth="1"/>
  </cols>
  <sheetData>
    <row r="1" spans="2:18" ht="15.75" customHeight="1">
      <c r="B1" s="299" t="s">
        <v>44</v>
      </c>
      <c r="C1" s="299"/>
      <c r="D1" s="299"/>
      <c r="E1" s="299"/>
      <c r="F1" s="299"/>
      <c r="G1" s="299"/>
      <c r="H1" s="299"/>
      <c r="I1" s="299"/>
      <c r="K1" s="299" t="s">
        <v>44</v>
      </c>
      <c r="L1" s="299"/>
      <c r="M1" s="299"/>
      <c r="N1" s="299"/>
      <c r="O1" s="299"/>
      <c r="P1" s="299"/>
      <c r="Q1" s="299"/>
      <c r="R1" s="299"/>
    </row>
    <row r="2" spans="2:18" ht="15.75" customHeight="1">
      <c r="B2" s="300" t="str">
        <f>'пр.взв.'!D4</f>
        <v>в.к. СВ 100  кг.</v>
      </c>
      <c r="C2" s="301"/>
      <c r="D2" s="301"/>
      <c r="E2" s="301"/>
      <c r="F2" s="301"/>
      <c r="G2" s="301"/>
      <c r="H2" s="301"/>
      <c r="I2" s="301"/>
      <c r="K2" s="300" t="str">
        <f>'пр.взв.'!D4</f>
        <v>в.к. СВ 100  кг.</v>
      </c>
      <c r="L2" s="301"/>
      <c r="M2" s="301"/>
      <c r="N2" s="301"/>
      <c r="O2" s="301"/>
      <c r="P2" s="301"/>
      <c r="Q2" s="301"/>
      <c r="R2" s="301"/>
    </row>
    <row r="3" spans="2:18" ht="16.5" thickBot="1">
      <c r="B3" s="83" t="s">
        <v>37</v>
      </c>
      <c r="C3" s="85" t="s">
        <v>45</v>
      </c>
      <c r="D3" s="84" t="s">
        <v>38</v>
      </c>
      <c r="E3" s="85"/>
      <c r="F3" s="83"/>
      <c r="G3" s="85"/>
      <c r="H3" s="85"/>
      <c r="I3" s="85"/>
      <c r="J3" s="85"/>
      <c r="K3" s="83" t="s">
        <v>1</v>
      </c>
      <c r="L3" s="85" t="s">
        <v>45</v>
      </c>
      <c r="M3" s="84" t="s">
        <v>38</v>
      </c>
      <c r="N3" s="85"/>
      <c r="O3" s="83"/>
      <c r="P3" s="85"/>
      <c r="Q3" s="85"/>
      <c r="R3" s="85"/>
    </row>
    <row r="4" spans="1:18" ht="12.75" customHeight="1">
      <c r="A4" s="276" t="s">
        <v>46</v>
      </c>
      <c r="B4" s="278" t="s">
        <v>5</v>
      </c>
      <c r="C4" s="272" t="s">
        <v>6</v>
      </c>
      <c r="D4" s="272" t="s">
        <v>15</v>
      </c>
      <c r="E4" s="272" t="s">
        <v>16</v>
      </c>
      <c r="F4" s="272" t="s">
        <v>17</v>
      </c>
      <c r="G4" s="274" t="s">
        <v>47</v>
      </c>
      <c r="H4" s="268" t="s">
        <v>48</v>
      </c>
      <c r="I4" s="270" t="s">
        <v>19</v>
      </c>
      <c r="J4" s="276" t="s">
        <v>46</v>
      </c>
      <c r="K4" s="278" t="s">
        <v>5</v>
      </c>
      <c r="L4" s="272" t="s">
        <v>6</v>
      </c>
      <c r="M4" s="272" t="s">
        <v>15</v>
      </c>
      <c r="N4" s="272" t="s">
        <v>16</v>
      </c>
      <c r="O4" s="272" t="s">
        <v>17</v>
      </c>
      <c r="P4" s="274" t="s">
        <v>47</v>
      </c>
      <c r="Q4" s="268" t="s">
        <v>48</v>
      </c>
      <c r="R4" s="270" t="s">
        <v>19</v>
      </c>
    </row>
    <row r="5" spans="1:18" ht="13.5" customHeight="1" thickBot="1">
      <c r="A5" s="277"/>
      <c r="B5" s="294" t="s">
        <v>40</v>
      </c>
      <c r="C5" s="273"/>
      <c r="D5" s="273"/>
      <c r="E5" s="273"/>
      <c r="F5" s="273"/>
      <c r="G5" s="275"/>
      <c r="H5" s="269"/>
      <c r="I5" s="271" t="s">
        <v>41</v>
      </c>
      <c r="J5" s="277"/>
      <c r="K5" s="294" t="s">
        <v>40</v>
      </c>
      <c r="L5" s="273"/>
      <c r="M5" s="273"/>
      <c r="N5" s="273"/>
      <c r="O5" s="273"/>
      <c r="P5" s="275"/>
      <c r="Q5" s="269"/>
      <c r="R5" s="271" t="s">
        <v>41</v>
      </c>
    </row>
    <row r="6" spans="1:18" ht="12.75">
      <c r="A6" s="289">
        <v>1</v>
      </c>
      <c r="B6" s="295">
        <v>1</v>
      </c>
      <c r="C6" s="255" t="str">
        <f>VLOOKUP(B6,'пр.взв.'!B7:G68,2,FALSE)</f>
        <v>Буков Юрий Олегович</v>
      </c>
      <c r="D6" s="252" t="str">
        <f>VLOOKUP(B6,'пр.взв.'!B7:G68,3,FALSE)</f>
        <v>24.08.97, кмс</v>
      </c>
      <c r="E6" s="252" t="str">
        <f>VLOOKUP(B6,'пр.взв.'!B7:G68,4,FALSE)</f>
        <v>ДФО</v>
      </c>
      <c r="F6" s="246"/>
      <c r="G6" s="253"/>
      <c r="H6" s="217"/>
      <c r="I6" s="225"/>
      <c r="J6" s="262">
        <v>3</v>
      </c>
      <c r="K6" s="295">
        <v>2</v>
      </c>
      <c r="L6" s="255" t="str">
        <f>VLOOKUP(K6,'пр.взв.'!B7:G68,2,FALSE)</f>
        <v>Курнакин Александр Сергеевич</v>
      </c>
      <c r="M6" s="252" t="str">
        <f>VLOOKUP(K6,'пр.взв.'!B7:G68,3,FALSE)</f>
        <v>19.02.98, кмс</v>
      </c>
      <c r="N6" s="252" t="str">
        <f>VLOOKUP(K6,'пр.взв.'!B7:G68,4,FALSE)</f>
        <v>ПФО</v>
      </c>
      <c r="O6" s="246"/>
      <c r="P6" s="253"/>
      <c r="Q6" s="217"/>
      <c r="R6" s="225"/>
    </row>
    <row r="7" spans="1:18" ht="12.75">
      <c r="A7" s="290"/>
      <c r="B7" s="296"/>
      <c r="C7" s="242"/>
      <c r="D7" s="244"/>
      <c r="E7" s="244"/>
      <c r="F7" s="244"/>
      <c r="G7" s="244"/>
      <c r="H7" s="226"/>
      <c r="I7" s="219"/>
      <c r="J7" s="249"/>
      <c r="K7" s="296"/>
      <c r="L7" s="242"/>
      <c r="M7" s="244"/>
      <c r="N7" s="244"/>
      <c r="O7" s="244"/>
      <c r="P7" s="244"/>
      <c r="Q7" s="226"/>
      <c r="R7" s="219"/>
    </row>
    <row r="8" spans="1:18" ht="12.75">
      <c r="A8" s="290"/>
      <c r="B8" s="297">
        <v>17</v>
      </c>
      <c r="C8" s="241" t="str">
        <f>VLOOKUP(B8,'пр.взв.'!B9:G70,2,FALSE)</f>
        <v>Красиков Олег Юрьевич</v>
      </c>
      <c r="D8" s="243" t="str">
        <f>VLOOKUP(B8,'пр.взв.'!B1:G70,3,FALSE)</f>
        <v>01.04.96.кмс</v>
      </c>
      <c r="E8" s="243" t="str">
        <f>VLOOKUP(B8,'пр.взв.'!B1:G70,4,FALSE)</f>
        <v>ПФО</v>
      </c>
      <c r="F8" s="245"/>
      <c r="G8" s="245"/>
      <c r="H8" s="224"/>
      <c r="I8" s="224"/>
      <c r="J8" s="249"/>
      <c r="K8" s="297">
        <v>18</v>
      </c>
      <c r="L8" s="241" t="str">
        <f>VLOOKUP(K8,'пр.взв.'!B1:G70,2,FALSE)</f>
        <v>Кольцов Станислав Игоревич</v>
      </c>
      <c r="M8" s="243" t="str">
        <f>VLOOKUP(K8,'пр.взв.'!B1:G70,3,FALSE)</f>
        <v>03.05.96, кмс</v>
      </c>
      <c r="N8" s="243" t="str">
        <f>VLOOKUP(K8,'пр.взв.'!B1:G70,4,FALSE)</f>
        <v>СФО</v>
      </c>
      <c r="O8" s="245"/>
      <c r="P8" s="245"/>
      <c r="Q8" s="224"/>
      <c r="R8" s="224"/>
    </row>
    <row r="9" spans="1:18" ht="13.5" thickBot="1">
      <c r="A9" s="293"/>
      <c r="B9" s="298"/>
      <c r="C9" s="257"/>
      <c r="D9" s="258"/>
      <c r="E9" s="258"/>
      <c r="F9" s="259"/>
      <c r="G9" s="259"/>
      <c r="H9" s="192"/>
      <c r="I9" s="192"/>
      <c r="J9" s="260"/>
      <c r="K9" s="298"/>
      <c r="L9" s="257"/>
      <c r="M9" s="258"/>
      <c r="N9" s="258"/>
      <c r="O9" s="259"/>
      <c r="P9" s="259"/>
      <c r="Q9" s="192"/>
      <c r="R9" s="192"/>
    </row>
    <row r="10" spans="1:18" ht="12.75">
      <c r="A10" s="289">
        <v>2</v>
      </c>
      <c r="B10" s="295">
        <v>3</v>
      </c>
      <c r="C10" s="263" t="str">
        <f>VLOOKUP(B10,'пр.взв.'!B1:G72,2,FALSE)</f>
        <v>Ушаков Ярослав Сергеевич</v>
      </c>
      <c r="D10" s="261" t="str">
        <f>VLOOKUP(B10,'пр.взв.'!B1:G72,3,FALSE)</f>
        <v>04.04.96, 1р</v>
      </c>
      <c r="E10" s="261" t="str">
        <f>VLOOKUP(B10,'пр.взв.'!B11:G72,4,FALSE)</f>
        <v>СФО</v>
      </c>
      <c r="F10" s="266"/>
      <c r="G10" s="267"/>
      <c r="H10" s="264"/>
      <c r="I10" s="261"/>
      <c r="J10" s="262">
        <v>4</v>
      </c>
      <c r="K10" s="295">
        <v>4</v>
      </c>
      <c r="L10" s="263" t="str">
        <f>VLOOKUP(K10,'пр.взв.'!B1:G72,2,FALSE)</f>
        <v>Хатков Замрат Мухарбиевич</v>
      </c>
      <c r="M10" s="261" t="str">
        <f>VLOOKUP(K10,'пр.взв.'!B1:G72,3,FALSE)</f>
        <v>19.03.96,кмс</v>
      </c>
      <c r="N10" s="261" t="str">
        <f>VLOOKUP(K10,'пр.взв.'!B1:G72,4,FALSE)</f>
        <v>СКФО</v>
      </c>
      <c r="O10" s="266"/>
      <c r="P10" s="267"/>
      <c r="Q10" s="264"/>
      <c r="R10" s="261"/>
    </row>
    <row r="11" spans="1:18" ht="12.75">
      <c r="A11" s="290"/>
      <c r="B11" s="296"/>
      <c r="C11" s="242"/>
      <c r="D11" s="244"/>
      <c r="E11" s="244"/>
      <c r="F11" s="244"/>
      <c r="G11" s="244"/>
      <c r="H11" s="226"/>
      <c r="I11" s="219"/>
      <c r="J11" s="249"/>
      <c r="K11" s="296"/>
      <c r="L11" s="242"/>
      <c r="M11" s="244"/>
      <c r="N11" s="244"/>
      <c r="O11" s="244"/>
      <c r="P11" s="244"/>
      <c r="Q11" s="226"/>
      <c r="R11" s="219"/>
    </row>
    <row r="12" spans="1:18" ht="12.75">
      <c r="A12" s="290"/>
      <c r="B12" s="297">
        <v>19</v>
      </c>
      <c r="C12" s="241" t="str">
        <f>VLOOKUP(B12,'пр.взв.'!B1:G74,2,FALSE)</f>
        <v>Алборов Леван Михайлович</v>
      </c>
      <c r="D12" s="243" t="str">
        <f>VLOOKUP(B12,'пр.взв.'!B1:G74,3,FALSE)</f>
        <v>12.07.97, кмс</v>
      </c>
      <c r="E12" s="243" t="str">
        <f>VLOOKUP(B12,'пр.взв.'!B11:G74,4,FALSE)</f>
        <v>ПФО</v>
      </c>
      <c r="F12" s="245"/>
      <c r="G12" s="245"/>
      <c r="H12" s="224"/>
      <c r="I12" s="224"/>
      <c r="J12" s="249"/>
      <c r="K12" s="297">
        <v>20</v>
      </c>
      <c r="L12" s="241" t="str">
        <f>VLOOKUP(K12,'пр.взв.'!B1:G74,2,FALSE)</f>
        <v>Борюшкин Никита Владимирович</v>
      </c>
      <c r="M12" s="243" t="str">
        <f>VLOOKUP(K12,'пр.взв.'!B1:G74,3,FALSE)</f>
        <v>25.08.96,мс</v>
      </c>
      <c r="N12" s="243" t="str">
        <f>VLOOKUP(K12,'пр.взв.'!B1:G74,4,FALSE)</f>
        <v>ПФО</v>
      </c>
      <c r="O12" s="245"/>
      <c r="P12" s="245"/>
      <c r="Q12" s="224"/>
      <c r="R12" s="224"/>
    </row>
    <row r="13" spans="1:18" ht="13.5" thickBot="1">
      <c r="A13" s="293"/>
      <c r="B13" s="298"/>
      <c r="C13" s="257"/>
      <c r="D13" s="258"/>
      <c r="E13" s="258"/>
      <c r="F13" s="259"/>
      <c r="G13" s="259"/>
      <c r="H13" s="192"/>
      <c r="I13" s="192"/>
      <c r="J13" s="260"/>
      <c r="K13" s="298"/>
      <c r="L13" s="257"/>
      <c r="M13" s="258"/>
      <c r="N13" s="258"/>
      <c r="O13" s="259"/>
      <c r="P13" s="259"/>
      <c r="Q13" s="192"/>
      <c r="R13" s="192"/>
    </row>
    <row r="14" spans="1:18" ht="12.75">
      <c r="A14" s="289">
        <v>3</v>
      </c>
      <c r="B14" s="295"/>
      <c r="C14" s="255"/>
      <c r="D14" s="252"/>
      <c r="E14" s="252"/>
      <c r="F14" s="246"/>
      <c r="G14" s="253"/>
      <c r="H14" s="217"/>
      <c r="I14" s="225"/>
      <c r="J14" s="262"/>
      <c r="K14" s="295"/>
      <c r="L14" s="255"/>
      <c r="M14" s="252"/>
      <c r="N14" s="252"/>
      <c r="O14" s="246"/>
      <c r="P14" s="253"/>
      <c r="Q14" s="217"/>
      <c r="R14" s="225"/>
    </row>
    <row r="15" spans="1:18" ht="12.75">
      <c r="A15" s="290"/>
      <c r="B15" s="296"/>
      <c r="C15" s="242"/>
      <c r="D15" s="244"/>
      <c r="E15" s="244"/>
      <c r="F15" s="244"/>
      <c r="G15" s="244"/>
      <c r="H15" s="226"/>
      <c r="I15" s="219"/>
      <c r="J15" s="249"/>
      <c r="K15" s="296"/>
      <c r="L15" s="242"/>
      <c r="M15" s="244"/>
      <c r="N15" s="244"/>
      <c r="O15" s="244"/>
      <c r="P15" s="244"/>
      <c r="Q15" s="226"/>
      <c r="R15" s="219"/>
    </row>
    <row r="16" spans="1:18" ht="12.75">
      <c r="A16" s="290"/>
      <c r="B16" s="297"/>
      <c r="C16" s="241"/>
      <c r="D16" s="243"/>
      <c r="E16" s="243"/>
      <c r="F16" s="245"/>
      <c r="G16" s="245"/>
      <c r="H16" s="224"/>
      <c r="I16" s="224"/>
      <c r="J16" s="249"/>
      <c r="K16" s="297"/>
      <c r="L16" s="241"/>
      <c r="M16" s="243"/>
      <c r="N16" s="243"/>
      <c r="O16" s="245"/>
      <c r="P16" s="245"/>
      <c r="Q16" s="224"/>
      <c r="R16" s="224"/>
    </row>
    <row r="17" spans="1:18" ht="13.5" thickBot="1">
      <c r="A17" s="293"/>
      <c r="B17" s="298"/>
      <c r="C17" s="257"/>
      <c r="D17" s="258"/>
      <c r="E17" s="258"/>
      <c r="F17" s="259"/>
      <c r="G17" s="259"/>
      <c r="H17" s="192"/>
      <c r="I17" s="192"/>
      <c r="J17" s="260"/>
      <c r="K17" s="298"/>
      <c r="L17" s="257"/>
      <c r="M17" s="258"/>
      <c r="N17" s="258"/>
      <c r="O17" s="259"/>
      <c r="P17" s="259"/>
      <c r="Q17" s="192"/>
      <c r="R17" s="192"/>
    </row>
    <row r="18" spans="1:18" ht="12.75">
      <c r="A18" s="289">
        <v>4</v>
      </c>
      <c r="B18" s="295">
        <v>13</v>
      </c>
      <c r="C18" s="263" t="str">
        <f>VLOOKUP(B18,'пр.взв.'!B1:G80,2,FALSE)</f>
        <v>Кошкарев Кирил Сергеевич</v>
      </c>
      <c r="D18" s="261" t="str">
        <f>VLOOKUP(B18,'пр.взв.'!B1:G80,3,FALSE)</f>
        <v>27.06.97, 1р</v>
      </c>
      <c r="E18" s="261" t="str">
        <f>VLOOKUP(B18,'пр.взв.'!B17:G80,4,FALSE)</f>
        <v>ЮФО</v>
      </c>
      <c r="F18" s="266"/>
      <c r="G18" s="267"/>
      <c r="H18" s="264"/>
      <c r="I18" s="261"/>
      <c r="J18" s="262">
        <v>12</v>
      </c>
      <c r="K18" s="295">
        <v>14</v>
      </c>
      <c r="L18" s="263" t="str">
        <f>VLOOKUP(K18,'пр.взв.'!B1:G80,2,FALSE)</f>
        <v>Трусов Сергей Сергеевич</v>
      </c>
      <c r="M18" s="261" t="str">
        <f>VLOOKUP(K18,'пр.взв.'!B1:G80,3,FALSE)</f>
        <v>12.04.97, кмс</v>
      </c>
      <c r="N18" s="261" t="str">
        <f>VLOOKUP(K18,'пр.взв.'!B1:G80,4,FALSE)</f>
        <v>ЦФО</v>
      </c>
      <c r="O18" s="244"/>
      <c r="P18" s="247"/>
      <c r="Q18" s="226"/>
      <c r="R18" s="243"/>
    </row>
    <row r="19" spans="1:18" ht="12.75">
      <c r="A19" s="290"/>
      <c r="B19" s="296"/>
      <c r="C19" s="242"/>
      <c r="D19" s="244"/>
      <c r="E19" s="244"/>
      <c r="F19" s="244"/>
      <c r="G19" s="244"/>
      <c r="H19" s="226"/>
      <c r="I19" s="219"/>
      <c r="J19" s="249"/>
      <c r="K19" s="296"/>
      <c r="L19" s="242"/>
      <c r="M19" s="244"/>
      <c r="N19" s="244"/>
      <c r="O19" s="244"/>
      <c r="P19" s="244"/>
      <c r="Q19" s="226"/>
      <c r="R19" s="219"/>
    </row>
    <row r="20" spans="1:18" ht="12.75">
      <c r="A20" s="290"/>
      <c r="B20" s="297">
        <v>29</v>
      </c>
      <c r="C20" s="241" t="e">
        <f>VLOOKUP(B20,'пр.взв.'!B2:G82,2,FALSE)</f>
        <v>#N/A</v>
      </c>
      <c r="D20" s="243" t="e">
        <f>VLOOKUP(B20,'пр.взв.'!B2:G82,3,FALSE)</f>
        <v>#N/A</v>
      </c>
      <c r="E20" s="243" t="e">
        <f>VLOOKUP(B20,'пр.взв.'!B19:G82,4,FALSE)</f>
        <v>#N/A</v>
      </c>
      <c r="F20" s="245"/>
      <c r="G20" s="245"/>
      <c r="H20" s="224"/>
      <c r="I20" s="224"/>
      <c r="J20" s="249"/>
      <c r="K20" s="297">
        <v>30</v>
      </c>
      <c r="L20" s="241" t="e">
        <f>VLOOKUP(K20,'пр.взв.'!B2:G82,2,FALSE)</f>
        <v>#N/A</v>
      </c>
      <c r="M20" s="243" t="e">
        <f>VLOOKUP(K20,'пр.взв.'!B2:G82,3,FALSE)</f>
        <v>#N/A</v>
      </c>
      <c r="N20" s="243" t="e">
        <f>VLOOKUP(K20,'пр.взв.'!B2:G82,4,FALSE)</f>
        <v>#N/A</v>
      </c>
      <c r="O20" s="245"/>
      <c r="P20" s="245"/>
      <c r="Q20" s="224"/>
      <c r="R20" s="224"/>
    </row>
    <row r="21" spans="1:18" ht="13.5" thickBot="1">
      <c r="A21" s="293"/>
      <c r="B21" s="298"/>
      <c r="C21" s="257"/>
      <c r="D21" s="258"/>
      <c r="E21" s="258"/>
      <c r="F21" s="259"/>
      <c r="G21" s="259"/>
      <c r="H21" s="192"/>
      <c r="I21" s="192"/>
      <c r="J21" s="260"/>
      <c r="K21" s="298"/>
      <c r="L21" s="257"/>
      <c r="M21" s="258"/>
      <c r="N21" s="258"/>
      <c r="O21" s="259"/>
      <c r="P21" s="259"/>
      <c r="Q21" s="192"/>
      <c r="R21" s="192"/>
    </row>
    <row r="22" spans="1:18" ht="12.75">
      <c r="A22" s="290">
        <v>5</v>
      </c>
      <c r="B22" s="295">
        <v>3</v>
      </c>
      <c r="C22" s="255" t="str">
        <f>VLOOKUP(B22,'пр.взв.'!B2:G84,2,FALSE)</f>
        <v>Ушаков Ярослав Сергеевич</v>
      </c>
      <c r="D22" s="252" t="str">
        <f>VLOOKUP(B22,'пр.взв.'!B2:G84,3,FALSE)</f>
        <v>04.04.96, 1р</v>
      </c>
      <c r="E22" s="252" t="str">
        <f>VLOOKUP(B22,'пр.взв.'!B3:G84,4,FALSE)</f>
        <v>СФО</v>
      </c>
      <c r="F22" s="246"/>
      <c r="G22" s="253"/>
      <c r="H22" s="217"/>
      <c r="I22" s="225"/>
      <c r="J22" s="262">
        <v>13</v>
      </c>
      <c r="K22" s="295">
        <v>4</v>
      </c>
      <c r="L22" s="255" t="str">
        <f>VLOOKUP(K22,'пр.взв.'!B2:G84,2,FALSE)</f>
        <v>Хатков Замрат Мухарбиевич</v>
      </c>
      <c r="M22" s="252" t="str">
        <f>VLOOKUP(K22,'пр.взв.'!B2:G84,3,FALSE)</f>
        <v>19.03.96,кмс</v>
      </c>
      <c r="N22" s="252" t="str">
        <f>VLOOKUP(K22,'пр.взв.'!B2:G84,4,FALSE)</f>
        <v>СКФО</v>
      </c>
      <c r="O22" s="246"/>
      <c r="P22" s="253"/>
      <c r="Q22" s="217"/>
      <c r="R22" s="225"/>
    </row>
    <row r="23" spans="1:18" ht="12.75">
      <c r="A23" s="290"/>
      <c r="B23" s="296"/>
      <c r="C23" s="242"/>
      <c r="D23" s="244"/>
      <c r="E23" s="244"/>
      <c r="F23" s="244"/>
      <c r="G23" s="244"/>
      <c r="H23" s="226"/>
      <c r="I23" s="219"/>
      <c r="J23" s="249"/>
      <c r="K23" s="296"/>
      <c r="L23" s="242"/>
      <c r="M23" s="244"/>
      <c r="N23" s="244"/>
      <c r="O23" s="244"/>
      <c r="P23" s="244"/>
      <c r="Q23" s="226"/>
      <c r="R23" s="219"/>
    </row>
    <row r="24" spans="1:18" ht="12.75">
      <c r="A24" s="290"/>
      <c r="B24" s="297">
        <v>19</v>
      </c>
      <c r="C24" s="241" t="str">
        <f>VLOOKUP(B24,'пр.взв.'!B2:G86,2,FALSE)</f>
        <v>Алборов Леван Михайлович</v>
      </c>
      <c r="D24" s="243" t="str">
        <f>VLOOKUP(B24,'пр.взв.'!B2:G86,3,FALSE)</f>
        <v>12.07.97, кмс</v>
      </c>
      <c r="E24" s="243" t="str">
        <f>VLOOKUP(B24,'пр.взв.'!B23:G86,4,FALSE)</f>
        <v>ПФО</v>
      </c>
      <c r="F24" s="245"/>
      <c r="G24" s="245"/>
      <c r="H24" s="224"/>
      <c r="I24" s="224"/>
      <c r="J24" s="249"/>
      <c r="K24" s="297">
        <v>20</v>
      </c>
      <c r="L24" s="241" t="str">
        <f>VLOOKUP(K24,'пр.взв.'!B2:G86,2,FALSE)</f>
        <v>Борюшкин Никита Владимирович</v>
      </c>
      <c r="M24" s="243" t="str">
        <f>VLOOKUP(K24,'пр.взв.'!B2:G86,3,FALSE)</f>
        <v>25.08.96,мс</v>
      </c>
      <c r="N24" s="243" t="str">
        <f>VLOOKUP(K24,'пр.взв.'!B2:G86,4,FALSE)</f>
        <v>ПФО</v>
      </c>
      <c r="O24" s="245"/>
      <c r="P24" s="245"/>
      <c r="Q24" s="224"/>
      <c r="R24" s="224"/>
    </row>
    <row r="25" spans="1:18" ht="13.5" thickBot="1">
      <c r="A25" s="293"/>
      <c r="B25" s="298"/>
      <c r="C25" s="257"/>
      <c r="D25" s="258"/>
      <c r="E25" s="258"/>
      <c r="F25" s="259"/>
      <c r="G25" s="259"/>
      <c r="H25" s="192"/>
      <c r="I25" s="192"/>
      <c r="J25" s="260"/>
      <c r="K25" s="298"/>
      <c r="L25" s="257"/>
      <c r="M25" s="258"/>
      <c r="N25" s="258"/>
      <c r="O25" s="259"/>
      <c r="P25" s="259"/>
      <c r="Q25" s="192"/>
      <c r="R25" s="192"/>
    </row>
    <row r="26" spans="1:18" ht="12.75">
      <c r="A26" s="289">
        <v>6</v>
      </c>
      <c r="B26" s="295">
        <v>11</v>
      </c>
      <c r="C26" s="263" t="str">
        <f>VLOOKUP(B26,'пр.взв.'!B2:G88,2,FALSE)</f>
        <v>Хасаев Гаджимурат Сайпудинович</v>
      </c>
      <c r="D26" s="261" t="str">
        <f>VLOOKUP(B26,'пр.взв.'!B25:G88,3,FALSE)</f>
        <v>21.03.96, кмс</v>
      </c>
      <c r="E26" s="261" t="str">
        <f>VLOOKUP(B26,'пр.взв.'!B25:G88,4,FALSE)</f>
        <v>СКФО</v>
      </c>
      <c r="F26" s="266"/>
      <c r="G26" s="267"/>
      <c r="H26" s="264"/>
      <c r="I26" s="261"/>
      <c r="J26" s="262">
        <v>14</v>
      </c>
      <c r="K26" s="295">
        <v>12</v>
      </c>
      <c r="L26" s="263" t="str">
        <f>VLOOKUP(K26,'пр.взв.'!B2:G88,2,FALSE)</f>
        <v>Тачков Иван Дмитриевич</v>
      </c>
      <c r="M26" s="261" t="str">
        <f>VLOOKUP(K26,'пр.взв.'!B2:G88,3,FALSE)</f>
        <v>25.03.97,мс</v>
      </c>
      <c r="N26" s="261" t="str">
        <f>VLOOKUP(K26,'пр.взв.'!B2:G88,4,FALSE)</f>
        <v>УФО</v>
      </c>
      <c r="O26" s="266"/>
      <c r="P26" s="267"/>
      <c r="Q26" s="264"/>
      <c r="R26" s="261"/>
    </row>
    <row r="27" spans="1:18" ht="12.75">
      <c r="A27" s="290"/>
      <c r="B27" s="296"/>
      <c r="C27" s="242"/>
      <c r="D27" s="244"/>
      <c r="E27" s="244"/>
      <c r="F27" s="244"/>
      <c r="G27" s="244"/>
      <c r="H27" s="226"/>
      <c r="I27" s="219"/>
      <c r="J27" s="249"/>
      <c r="K27" s="296"/>
      <c r="L27" s="242"/>
      <c r="M27" s="244"/>
      <c r="N27" s="244"/>
      <c r="O27" s="244"/>
      <c r="P27" s="244"/>
      <c r="Q27" s="226"/>
      <c r="R27" s="219"/>
    </row>
    <row r="28" spans="1:18" ht="12.75">
      <c r="A28" s="290"/>
      <c r="B28" s="297">
        <v>27</v>
      </c>
      <c r="C28" s="241" t="e">
        <f>VLOOKUP(B28,'пр.взв.'!B2:G90,2,FALSE)</f>
        <v>#N/A</v>
      </c>
      <c r="D28" s="243" t="e">
        <f>VLOOKUP(B28,'пр.взв.'!B27:G90,3,FALSE)</f>
        <v>#N/A</v>
      </c>
      <c r="E28" s="243" t="e">
        <f>VLOOKUP(B28,'пр.взв.'!B27:G90,4,FALSE)</f>
        <v>#N/A</v>
      </c>
      <c r="F28" s="245"/>
      <c r="G28" s="245"/>
      <c r="H28" s="224"/>
      <c r="I28" s="224"/>
      <c r="J28" s="249"/>
      <c r="K28" s="297">
        <v>28</v>
      </c>
      <c r="L28" s="241" t="e">
        <f>VLOOKUP(K28,'пр.взв.'!B2:G90,2,FALSE)</f>
        <v>#N/A</v>
      </c>
      <c r="M28" s="243" t="e">
        <f>VLOOKUP(K28,'пр.взв.'!B2:G90,3,FALSE)</f>
        <v>#N/A</v>
      </c>
      <c r="N28" s="243" t="e">
        <f>VLOOKUP(K28,'пр.взв.'!B2:G90,4,FALSE)</f>
        <v>#N/A</v>
      </c>
      <c r="O28" s="245"/>
      <c r="P28" s="245"/>
      <c r="Q28" s="224"/>
      <c r="R28" s="224"/>
    </row>
    <row r="29" spans="1:18" ht="13.5" thickBot="1">
      <c r="A29" s="291"/>
      <c r="B29" s="298"/>
      <c r="C29" s="257"/>
      <c r="D29" s="258"/>
      <c r="E29" s="258"/>
      <c r="F29" s="259"/>
      <c r="G29" s="259"/>
      <c r="H29" s="192"/>
      <c r="I29" s="192"/>
      <c r="J29" s="260"/>
      <c r="K29" s="298"/>
      <c r="L29" s="257"/>
      <c r="M29" s="258"/>
      <c r="N29" s="258"/>
      <c r="O29" s="259"/>
      <c r="P29" s="259"/>
      <c r="Q29" s="192"/>
      <c r="R29" s="192"/>
    </row>
    <row r="30" spans="1:18" ht="12.75">
      <c r="A30" s="289">
        <v>7</v>
      </c>
      <c r="B30" s="295">
        <v>7</v>
      </c>
      <c r="C30" s="255" t="str">
        <f>VLOOKUP(B30,'пр.взв.'!B3:G92,2,FALSE)</f>
        <v>Дмитриев Никита Кириллович</v>
      </c>
      <c r="D30" s="252" t="str">
        <f>VLOOKUP(B30,'пр.взв.'!B3:G92,3,FALSE)</f>
        <v>22.10.97, кмс</v>
      </c>
      <c r="E30" s="252" t="str">
        <f>VLOOKUP(B30,'пр.взв.'!B1:G92,4,FALSE)</f>
        <v>КФО</v>
      </c>
      <c r="F30" s="246"/>
      <c r="G30" s="253"/>
      <c r="H30" s="217"/>
      <c r="I30" s="225"/>
      <c r="J30" s="262">
        <v>15</v>
      </c>
      <c r="K30" s="295">
        <v>8</v>
      </c>
      <c r="L30" s="255" t="str">
        <f>VLOOKUP(K30,'пр.взв.'!B3:G92,2,FALSE)</f>
        <v>Володин Виталий Викторович</v>
      </c>
      <c r="M30" s="252" t="str">
        <f>VLOOKUP(K30,'пр.взв.'!B3:G92,3,FALSE)</f>
        <v>02.12.97, кмс</v>
      </c>
      <c r="N30" s="252" t="str">
        <f>VLOOKUP(K30,'пр.взв.'!B3:G92,4,FALSE)</f>
        <v>ЦФО</v>
      </c>
      <c r="O30" s="246"/>
      <c r="P30" s="253"/>
      <c r="Q30" s="217"/>
      <c r="R30" s="225"/>
    </row>
    <row r="31" spans="1:18" ht="12.75">
      <c r="A31" s="290"/>
      <c r="B31" s="296"/>
      <c r="C31" s="242"/>
      <c r="D31" s="244"/>
      <c r="E31" s="244"/>
      <c r="F31" s="244"/>
      <c r="G31" s="244"/>
      <c r="H31" s="226"/>
      <c r="I31" s="219"/>
      <c r="J31" s="249"/>
      <c r="K31" s="296"/>
      <c r="L31" s="242"/>
      <c r="M31" s="244"/>
      <c r="N31" s="244"/>
      <c r="O31" s="244"/>
      <c r="P31" s="244"/>
      <c r="Q31" s="226"/>
      <c r="R31" s="219"/>
    </row>
    <row r="32" spans="1:18" ht="12.75">
      <c r="A32" s="290"/>
      <c r="B32" s="297">
        <v>23</v>
      </c>
      <c r="C32" s="241" t="e">
        <f>VLOOKUP(B32,'пр.взв.'!B3:G94,2,FALSE)</f>
        <v>#N/A</v>
      </c>
      <c r="D32" s="243" t="e">
        <f>VLOOKUP(B32,'пр.взв.'!B31:G94,3,FALSE)</f>
        <v>#N/A</v>
      </c>
      <c r="E32" s="243" t="e">
        <f>VLOOKUP(B32,'пр.взв.'!B31:G94,4,FALSE)</f>
        <v>#N/A</v>
      </c>
      <c r="F32" s="245"/>
      <c r="G32" s="245"/>
      <c r="H32" s="224"/>
      <c r="I32" s="224"/>
      <c r="J32" s="249"/>
      <c r="K32" s="297">
        <v>24</v>
      </c>
      <c r="L32" s="241" t="e">
        <f>VLOOKUP(K32,'пр.взв.'!B3:G94,2,FALSE)</f>
        <v>#N/A</v>
      </c>
      <c r="M32" s="243" t="e">
        <f>VLOOKUP(K32,'пр.взв.'!B3:G94,3,FALSE)</f>
        <v>#N/A</v>
      </c>
      <c r="N32" s="243" t="e">
        <f>VLOOKUP(K32,'пр.взв.'!B3:G94,4,FALSE)</f>
        <v>#N/A</v>
      </c>
      <c r="O32" s="245"/>
      <c r="P32" s="245"/>
      <c r="Q32" s="224"/>
      <c r="R32" s="224"/>
    </row>
    <row r="33" spans="1:18" ht="13.5" thickBot="1">
      <c r="A33" s="293"/>
      <c r="B33" s="298"/>
      <c r="C33" s="257"/>
      <c r="D33" s="258"/>
      <c r="E33" s="258"/>
      <c r="F33" s="259"/>
      <c r="G33" s="259"/>
      <c r="H33" s="192"/>
      <c r="I33" s="192"/>
      <c r="J33" s="260"/>
      <c r="K33" s="298"/>
      <c r="L33" s="257"/>
      <c r="M33" s="258"/>
      <c r="N33" s="258"/>
      <c r="O33" s="259"/>
      <c r="P33" s="259"/>
      <c r="Q33" s="192"/>
      <c r="R33" s="192"/>
    </row>
    <row r="34" spans="1:18" ht="12.75">
      <c r="A34" s="289">
        <v>8</v>
      </c>
      <c r="B34" s="295">
        <v>15</v>
      </c>
      <c r="C34" s="255" t="str">
        <f>VLOOKUP(B34,'пр.взв.'!B3:G96,2,FALSE)</f>
        <v>Москалёв Максим Константинович</v>
      </c>
      <c r="D34" s="252" t="str">
        <f>VLOOKUP(B34,'пр.взв.'!B33:G96,3,FALSE)</f>
        <v>24.04.97,кмс</v>
      </c>
      <c r="E34" s="252" t="str">
        <f>VLOOKUP(B34,'пр.взв.'!B33:G96,4,FALSE)</f>
        <v>ЦФО</v>
      </c>
      <c r="F34" s="244"/>
      <c r="G34" s="247"/>
      <c r="H34" s="226"/>
      <c r="I34" s="243"/>
      <c r="J34" s="262">
        <v>16</v>
      </c>
      <c r="K34" s="295">
        <v>16</v>
      </c>
      <c r="L34" s="255" t="str">
        <f>VLOOKUP(K34,'пр.взв.'!B3:G96,2,FALSE)</f>
        <v>Инасаридзе Анзори Малхазович</v>
      </c>
      <c r="M34" s="252" t="str">
        <f>VLOOKUP(K34,'пр.взв.'!B3:G96,3,FALSE)</f>
        <v>19.08.96, кмс</v>
      </c>
      <c r="N34" s="252" t="str">
        <f>VLOOKUP(K34,'пр.взв.'!B3:G96,4,FALSE)</f>
        <v>ЮФО</v>
      </c>
      <c r="O34" s="244"/>
      <c r="P34" s="247"/>
      <c r="Q34" s="226"/>
      <c r="R34" s="243"/>
    </row>
    <row r="35" spans="1:18" ht="12.75">
      <c r="A35" s="290"/>
      <c r="B35" s="296"/>
      <c r="C35" s="242"/>
      <c r="D35" s="244"/>
      <c r="E35" s="244"/>
      <c r="F35" s="244"/>
      <c r="G35" s="244"/>
      <c r="H35" s="226"/>
      <c r="I35" s="219"/>
      <c r="J35" s="249"/>
      <c r="K35" s="296"/>
      <c r="L35" s="242"/>
      <c r="M35" s="244"/>
      <c r="N35" s="244"/>
      <c r="O35" s="244"/>
      <c r="P35" s="244"/>
      <c r="Q35" s="226"/>
      <c r="R35" s="219"/>
    </row>
    <row r="36" spans="1:18" ht="12.75">
      <c r="A36" s="290"/>
      <c r="B36" s="297">
        <v>31</v>
      </c>
      <c r="C36" s="241" t="e">
        <f>VLOOKUP(B36,'пр.взв.'!B3:G98,2,FALSE)</f>
        <v>#N/A</v>
      </c>
      <c r="D36" s="243" t="e">
        <f>VLOOKUP(B36,'пр.взв.'!B35:G98,3,FALSE)</f>
        <v>#N/A</v>
      </c>
      <c r="E36" s="243" t="e">
        <f>VLOOKUP(B36,'пр.взв.'!B35:G98,4,FALSE)</f>
        <v>#N/A</v>
      </c>
      <c r="F36" s="245"/>
      <c r="G36" s="245"/>
      <c r="H36" s="224"/>
      <c r="I36" s="224"/>
      <c r="J36" s="249"/>
      <c r="K36" s="297">
        <v>32</v>
      </c>
      <c r="L36" s="241" t="e">
        <f>VLOOKUP(K36,'пр.взв.'!B3:G98,2,FALSE)</f>
        <v>#N/A</v>
      </c>
      <c r="M36" s="243" t="e">
        <f>VLOOKUP(K36,'пр.взв.'!B3:G98,3,FALSE)</f>
        <v>#N/A</v>
      </c>
      <c r="N36" s="243" t="e">
        <f>VLOOKUP(K36,'пр.взв.'!B3:G98,4,FALSE)</f>
        <v>#N/A</v>
      </c>
      <c r="O36" s="245"/>
      <c r="P36" s="245"/>
      <c r="Q36" s="224"/>
      <c r="R36" s="224"/>
    </row>
    <row r="37" spans="1:18" ht="12.75">
      <c r="A37" s="291"/>
      <c r="B37" s="296"/>
      <c r="C37" s="242"/>
      <c r="D37" s="244"/>
      <c r="E37" s="244"/>
      <c r="F37" s="246"/>
      <c r="G37" s="246"/>
      <c r="H37" s="225"/>
      <c r="I37" s="225"/>
      <c r="J37" s="250"/>
      <c r="K37" s="296"/>
      <c r="L37" s="242"/>
      <c r="M37" s="244"/>
      <c r="N37" s="244"/>
      <c r="O37" s="246"/>
      <c r="P37" s="246"/>
      <c r="Q37" s="225"/>
      <c r="R37" s="225"/>
    </row>
    <row r="39" spans="2:18" ht="16.5" thickBot="1">
      <c r="B39" s="83" t="s">
        <v>37</v>
      </c>
      <c r="C39" s="85" t="s">
        <v>45</v>
      </c>
      <c r="D39" s="84" t="s">
        <v>42</v>
      </c>
      <c r="E39" s="85"/>
      <c r="F39" s="83" t="str">
        <f>'пр.взв.'!D4</f>
        <v>в.к. СВ 100  кг.</v>
      </c>
      <c r="G39" s="85"/>
      <c r="H39" s="85"/>
      <c r="I39" s="85"/>
      <c r="J39" s="85"/>
      <c r="K39" s="83" t="s">
        <v>1</v>
      </c>
      <c r="L39" s="85" t="s">
        <v>45</v>
      </c>
      <c r="M39" s="84" t="s">
        <v>42</v>
      </c>
      <c r="N39" s="85"/>
      <c r="O39" s="83" t="str">
        <f>F39</f>
        <v>в.к. СВ 100  кг.</v>
      </c>
      <c r="P39" s="85"/>
      <c r="Q39" s="85"/>
      <c r="R39" s="85"/>
    </row>
    <row r="40" spans="1:18" ht="12.75" customHeight="1">
      <c r="A40" s="276" t="s">
        <v>46</v>
      </c>
      <c r="B40" s="278" t="s">
        <v>5</v>
      </c>
      <c r="C40" s="272" t="s">
        <v>6</v>
      </c>
      <c r="D40" s="272" t="s">
        <v>15</v>
      </c>
      <c r="E40" s="272" t="s">
        <v>16</v>
      </c>
      <c r="F40" s="272" t="s">
        <v>17</v>
      </c>
      <c r="G40" s="274" t="s">
        <v>47</v>
      </c>
      <c r="H40" s="268" t="s">
        <v>48</v>
      </c>
      <c r="I40" s="270" t="s">
        <v>19</v>
      </c>
      <c r="J40" s="276" t="s">
        <v>46</v>
      </c>
      <c r="K40" s="278" t="s">
        <v>5</v>
      </c>
      <c r="L40" s="272" t="s">
        <v>6</v>
      </c>
      <c r="M40" s="272" t="s">
        <v>15</v>
      </c>
      <c r="N40" s="272" t="s">
        <v>16</v>
      </c>
      <c r="O40" s="272" t="s">
        <v>17</v>
      </c>
      <c r="P40" s="274" t="s">
        <v>47</v>
      </c>
      <c r="Q40" s="268" t="s">
        <v>48</v>
      </c>
      <c r="R40" s="270" t="s">
        <v>19</v>
      </c>
    </row>
    <row r="41" spans="1:18" ht="13.5" customHeight="1" thickBot="1">
      <c r="A41" s="277"/>
      <c r="B41" s="294" t="s">
        <v>40</v>
      </c>
      <c r="C41" s="273"/>
      <c r="D41" s="273"/>
      <c r="E41" s="273"/>
      <c r="F41" s="273"/>
      <c r="G41" s="275"/>
      <c r="H41" s="269"/>
      <c r="I41" s="271" t="s">
        <v>41</v>
      </c>
      <c r="J41" s="277"/>
      <c r="K41" s="294" t="s">
        <v>40</v>
      </c>
      <c r="L41" s="273"/>
      <c r="M41" s="273"/>
      <c r="N41" s="273"/>
      <c r="O41" s="273"/>
      <c r="P41" s="275"/>
      <c r="Q41" s="269"/>
      <c r="R41" s="271" t="s">
        <v>41</v>
      </c>
    </row>
    <row r="42" spans="1:18" ht="12.75">
      <c r="A42" s="289">
        <v>1</v>
      </c>
      <c r="B42" s="288">
        <f>'пр.хода'!E8</f>
        <v>17</v>
      </c>
      <c r="C42" s="255" t="str">
        <f>VLOOKUP(B42,'пр.взв.'!B4:G104,2,FALSE)</f>
        <v>Красиков Олег Юрьевич</v>
      </c>
      <c r="D42" s="252" t="str">
        <f>VLOOKUP(B42,'пр.взв.'!B4:G104,3,FALSE)</f>
        <v>01.04.96.кмс</v>
      </c>
      <c r="E42" s="252" t="str">
        <f>VLOOKUP(B42,'пр.взв.'!B3:G104,4,FALSE)</f>
        <v>ПФО</v>
      </c>
      <c r="F42" s="246"/>
      <c r="G42" s="253"/>
      <c r="H42" s="217"/>
      <c r="I42" s="225"/>
      <c r="J42" s="262">
        <v>5</v>
      </c>
      <c r="K42" s="288">
        <f>'пр.хода'!T8</f>
        <v>18</v>
      </c>
      <c r="L42" s="255" t="str">
        <f>VLOOKUP(K42,'пр.взв.'!B4:G104,2,FALSE)</f>
        <v>Кольцов Станислав Игоревич</v>
      </c>
      <c r="M42" s="252" t="str">
        <f>VLOOKUP(K42,'пр.взв.'!B4:G104,3,FALSE)</f>
        <v>03.05.96, кмс</v>
      </c>
      <c r="N42" s="252" t="str">
        <f>VLOOKUP(K42,'пр.взв.'!B4:G104,4,FALSE)</f>
        <v>СФО</v>
      </c>
      <c r="O42" s="246"/>
      <c r="P42" s="253"/>
      <c r="Q42" s="217"/>
      <c r="R42" s="225"/>
    </row>
    <row r="43" spans="1:18" ht="12.75">
      <c r="A43" s="290"/>
      <c r="B43" s="287"/>
      <c r="C43" s="242"/>
      <c r="D43" s="244"/>
      <c r="E43" s="244"/>
      <c r="F43" s="244"/>
      <c r="G43" s="244"/>
      <c r="H43" s="226"/>
      <c r="I43" s="219"/>
      <c r="J43" s="249"/>
      <c r="K43" s="287"/>
      <c r="L43" s="242"/>
      <c r="M43" s="244"/>
      <c r="N43" s="244"/>
      <c r="O43" s="244"/>
      <c r="P43" s="244"/>
      <c r="Q43" s="226"/>
      <c r="R43" s="219"/>
    </row>
    <row r="44" spans="1:18" ht="12.75">
      <c r="A44" s="290"/>
      <c r="B44" s="286">
        <f>'пр.хода'!E12</f>
        <v>9</v>
      </c>
      <c r="C44" s="241" t="str">
        <f>VLOOKUP(B44,'пр.взв.'!B4:G106,2,FALSE)</f>
        <v>Шпигарь Владислав Витальевич</v>
      </c>
      <c r="D44" s="243" t="str">
        <f>VLOOKUP(B44,'пр.взв.'!B3:G106,3,FALSE)</f>
        <v>07.07.97, кмс</v>
      </c>
      <c r="E44" s="243" t="str">
        <f>VLOOKUP(B44,'пр.взв.'!B3:G106,4,FALSE)</f>
        <v>ЦФО</v>
      </c>
      <c r="F44" s="245"/>
      <c r="G44" s="245"/>
      <c r="H44" s="224"/>
      <c r="I44" s="224"/>
      <c r="J44" s="249"/>
      <c r="K44" s="286">
        <f>'пр.хода'!T12</f>
        <v>10</v>
      </c>
      <c r="L44" s="241" t="str">
        <f>VLOOKUP(K44,'пр.взв.'!B3:G106,2,FALSE)</f>
        <v>Полеян Артур Альбертович</v>
      </c>
      <c r="M44" s="243" t="str">
        <f>VLOOKUP(K44,'пр.взв.'!B3:G106,3,FALSE)</f>
        <v>20.04.96,кмс</v>
      </c>
      <c r="N44" s="243" t="str">
        <f>VLOOKUP(K44,'пр.взв.'!B3:G106,4,FALSE)</f>
        <v>КФО</v>
      </c>
      <c r="O44" s="245"/>
      <c r="P44" s="245"/>
      <c r="Q44" s="224"/>
      <c r="R44" s="224"/>
    </row>
    <row r="45" spans="1:18" ht="13.5" thickBot="1">
      <c r="A45" s="293"/>
      <c r="B45" s="292"/>
      <c r="C45" s="257"/>
      <c r="D45" s="258"/>
      <c r="E45" s="258"/>
      <c r="F45" s="259"/>
      <c r="G45" s="259"/>
      <c r="H45" s="192"/>
      <c r="I45" s="192"/>
      <c r="J45" s="260"/>
      <c r="K45" s="292"/>
      <c r="L45" s="257"/>
      <c r="M45" s="258"/>
      <c r="N45" s="258"/>
      <c r="O45" s="259"/>
      <c r="P45" s="259"/>
      <c r="Q45" s="192"/>
      <c r="R45" s="192"/>
    </row>
    <row r="46" spans="1:18" ht="12.75">
      <c r="A46" s="289">
        <v>2</v>
      </c>
      <c r="B46" s="288">
        <f>'пр.хода'!E16</f>
        <v>5</v>
      </c>
      <c r="C46" s="263" t="str">
        <f>VLOOKUP(B46,'пр.взв.'!B3:G108,2,FALSE)</f>
        <v>Деменков Александр Михайлович</v>
      </c>
      <c r="D46" s="261" t="str">
        <f>VLOOKUP(B46,'пр.взв.'!B3:G108,3,FALSE)</f>
        <v>14.09.97,кмс</v>
      </c>
      <c r="E46" s="261" t="str">
        <f>VLOOKUP(B46,'пр.взв.'!B4:G108,4,FALSE)</f>
        <v>Москва</v>
      </c>
      <c r="F46" s="266"/>
      <c r="G46" s="267"/>
      <c r="H46" s="264"/>
      <c r="I46" s="261"/>
      <c r="J46" s="262">
        <v>6</v>
      </c>
      <c r="K46" s="288">
        <f>'пр.хода'!T16</f>
        <v>6</v>
      </c>
      <c r="L46" s="263" t="str">
        <f>VLOOKUP(K46,'пр.взв.'!B3:G108,2,FALSE)</f>
        <v>Пхакадзе Георгий Георгиевич</v>
      </c>
      <c r="M46" s="261" t="str">
        <f>VLOOKUP(K46,'пр.взв.'!B3:G108,3,FALSE)</f>
        <v>03.05.97,кмс</v>
      </c>
      <c r="N46" s="261" t="str">
        <f>VLOOKUP(K46,'пр.взв.'!B3:G108,4,FALSE)</f>
        <v>Москва</v>
      </c>
      <c r="O46" s="266"/>
      <c r="P46" s="267"/>
      <c r="Q46" s="264"/>
      <c r="R46" s="261"/>
    </row>
    <row r="47" spans="1:18" ht="12.75">
      <c r="A47" s="290"/>
      <c r="B47" s="287"/>
      <c r="C47" s="242"/>
      <c r="D47" s="244"/>
      <c r="E47" s="244"/>
      <c r="F47" s="244"/>
      <c r="G47" s="244"/>
      <c r="H47" s="226"/>
      <c r="I47" s="219"/>
      <c r="J47" s="249"/>
      <c r="K47" s="287"/>
      <c r="L47" s="242"/>
      <c r="M47" s="244"/>
      <c r="N47" s="244"/>
      <c r="O47" s="244"/>
      <c r="P47" s="244"/>
      <c r="Q47" s="226"/>
      <c r="R47" s="219"/>
    </row>
    <row r="48" spans="1:18" ht="12.75">
      <c r="A48" s="290"/>
      <c r="B48" s="286">
        <f>'пр.хода'!E20</f>
        <v>13</v>
      </c>
      <c r="C48" s="241" t="str">
        <f>VLOOKUP(B48,'пр.взв.'!B3:G110,2,FALSE)</f>
        <v>Кошкарев Кирил Сергеевич</v>
      </c>
      <c r="D48" s="243" t="str">
        <f>VLOOKUP(B48,'пр.взв.'!B3:G110,3,FALSE)</f>
        <v>27.06.97, 1р</v>
      </c>
      <c r="E48" s="243" t="str">
        <f>VLOOKUP(B48,'пр.взв.'!B4:G110,4,FALSE)</f>
        <v>ЮФО</v>
      </c>
      <c r="F48" s="245"/>
      <c r="G48" s="245"/>
      <c r="H48" s="224"/>
      <c r="I48" s="224"/>
      <c r="J48" s="249"/>
      <c r="K48" s="286">
        <f>'пр.хода'!T20</f>
        <v>14</v>
      </c>
      <c r="L48" s="241" t="str">
        <f>VLOOKUP(K48,'пр.взв.'!B3:G110,2,FALSE)</f>
        <v>Трусов Сергей Сергеевич</v>
      </c>
      <c r="M48" s="243" t="str">
        <f>VLOOKUP(K48,'пр.взв.'!B3:G110,3,FALSE)</f>
        <v>12.04.97, кмс</v>
      </c>
      <c r="N48" s="243" t="str">
        <f>VLOOKUP(K48,'пр.взв.'!B3:G110,4,FALSE)</f>
        <v>ЦФО</v>
      </c>
      <c r="O48" s="245"/>
      <c r="P48" s="245"/>
      <c r="Q48" s="224"/>
      <c r="R48" s="224"/>
    </row>
    <row r="49" spans="1:18" ht="13.5" thickBot="1">
      <c r="A49" s="293"/>
      <c r="B49" s="292"/>
      <c r="C49" s="257"/>
      <c r="D49" s="258"/>
      <c r="E49" s="258"/>
      <c r="F49" s="259"/>
      <c r="G49" s="259"/>
      <c r="H49" s="192"/>
      <c r="I49" s="192"/>
      <c r="J49" s="260"/>
      <c r="K49" s="292"/>
      <c r="L49" s="257"/>
      <c r="M49" s="258"/>
      <c r="N49" s="258"/>
      <c r="O49" s="259"/>
      <c r="P49" s="259"/>
      <c r="Q49" s="192"/>
      <c r="R49" s="192"/>
    </row>
    <row r="50" spans="1:18" ht="12.75">
      <c r="A50" s="289">
        <v>3</v>
      </c>
      <c r="B50" s="288">
        <f>'пр.хода'!E24</f>
        <v>19</v>
      </c>
      <c r="C50" s="255" t="str">
        <f>VLOOKUP(B50,'пр.взв.'!B3:G112,2,FALSE)</f>
        <v>Алборов Леван Михайлович</v>
      </c>
      <c r="D50" s="252" t="str">
        <f>VLOOKUP(B50,'пр.взв.'!B3:G112,3,FALSE)</f>
        <v>12.07.97, кмс</v>
      </c>
      <c r="E50" s="252" t="str">
        <f>VLOOKUP(B50,'пр.взв.'!B5:G112,4,FALSE)</f>
        <v>ПФО</v>
      </c>
      <c r="F50" s="246"/>
      <c r="G50" s="253"/>
      <c r="H50" s="217"/>
      <c r="I50" s="225"/>
      <c r="J50" s="262">
        <v>7</v>
      </c>
      <c r="K50" s="288">
        <f>'пр.хода'!T24</f>
        <v>20</v>
      </c>
      <c r="L50" s="255" t="str">
        <f>VLOOKUP(K50,'пр.взв.'!B3:G112,2,FALSE)</f>
        <v>Борюшкин Никита Владимирович</v>
      </c>
      <c r="M50" s="252" t="str">
        <f>VLOOKUP(K50,'пр.взв.'!B3:G112,3,FALSE)</f>
        <v>25.08.96,мс</v>
      </c>
      <c r="N50" s="252" t="str">
        <f>VLOOKUP(K50,'пр.взв.'!B3:G112,4,FALSE)</f>
        <v>ПФО</v>
      </c>
      <c r="O50" s="246"/>
      <c r="P50" s="253"/>
      <c r="Q50" s="217"/>
      <c r="R50" s="225"/>
    </row>
    <row r="51" spans="1:18" ht="12.75">
      <c r="A51" s="290"/>
      <c r="B51" s="287"/>
      <c r="C51" s="242"/>
      <c r="D51" s="244"/>
      <c r="E51" s="244"/>
      <c r="F51" s="244"/>
      <c r="G51" s="244"/>
      <c r="H51" s="226"/>
      <c r="I51" s="219"/>
      <c r="J51" s="249"/>
      <c r="K51" s="287"/>
      <c r="L51" s="242"/>
      <c r="M51" s="244"/>
      <c r="N51" s="244"/>
      <c r="O51" s="244"/>
      <c r="P51" s="244"/>
      <c r="Q51" s="226"/>
      <c r="R51" s="219"/>
    </row>
    <row r="52" spans="1:18" ht="12.75">
      <c r="A52" s="290"/>
      <c r="B52" s="286">
        <f>'пр.хода'!E28</f>
        <v>11</v>
      </c>
      <c r="C52" s="241" t="str">
        <f>VLOOKUP(B52,'пр.взв.'!B3:G114,2,FALSE)</f>
        <v>Хасаев Гаджимурат Сайпудинович</v>
      </c>
      <c r="D52" s="243" t="str">
        <f>VLOOKUP(B52,'пр.взв.'!B3:G114,3,FALSE)</f>
        <v>21.03.96, кмс</v>
      </c>
      <c r="E52" s="243" t="str">
        <f>VLOOKUP(B52,'пр.взв.'!B5:G114,4,FALSE)</f>
        <v>СКФО</v>
      </c>
      <c r="F52" s="245"/>
      <c r="G52" s="245"/>
      <c r="H52" s="224"/>
      <c r="I52" s="224"/>
      <c r="J52" s="249"/>
      <c r="K52" s="286">
        <f>'пр.хода'!T28</f>
        <v>12</v>
      </c>
      <c r="L52" s="241" t="str">
        <f>VLOOKUP(K52,'пр.взв.'!B3:G114,2,FALSE)</f>
        <v>Тачков Иван Дмитриевич</v>
      </c>
      <c r="M52" s="243" t="str">
        <f>VLOOKUP(K52,'пр.взв.'!B3:G114,3,FALSE)</f>
        <v>25.03.97,мс</v>
      </c>
      <c r="N52" s="243" t="str">
        <f>VLOOKUP(K52,'пр.взв.'!B3:G114,4,FALSE)</f>
        <v>УФО</v>
      </c>
      <c r="O52" s="245"/>
      <c r="P52" s="245"/>
      <c r="Q52" s="224"/>
      <c r="R52" s="224"/>
    </row>
    <row r="53" spans="1:18" ht="13.5" thickBot="1">
      <c r="A53" s="293"/>
      <c r="B53" s="292"/>
      <c r="C53" s="257"/>
      <c r="D53" s="258"/>
      <c r="E53" s="258"/>
      <c r="F53" s="259"/>
      <c r="G53" s="259"/>
      <c r="H53" s="192"/>
      <c r="I53" s="192"/>
      <c r="J53" s="260"/>
      <c r="K53" s="292"/>
      <c r="L53" s="257"/>
      <c r="M53" s="258"/>
      <c r="N53" s="258"/>
      <c r="O53" s="259"/>
      <c r="P53" s="259"/>
      <c r="Q53" s="192"/>
      <c r="R53" s="192"/>
    </row>
    <row r="54" spans="1:18" ht="12.75">
      <c r="A54" s="289">
        <v>4</v>
      </c>
      <c r="B54" s="288">
        <f>'пр.хода'!E32</f>
        <v>7</v>
      </c>
      <c r="C54" s="263" t="str">
        <f>VLOOKUP(B54,'пр.взв.'!B3:G116,2,FALSE)</f>
        <v>Дмитриев Никита Кириллович</v>
      </c>
      <c r="D54" s="261" t="str">
        <f>VLOOKUP(B54,'пр.взв.'!B3:G116,3,FALSE)</f>
        <v>22.10.97, кмс</v>
      </c>
      <c r="E54" s="261" t="str">
        <f>VLOOKUP(B54,'пр.взв.'!B5:G116,4,FALSE)</f>
        <v>КФО</v>
      </c>
      <c r="F54" s="244"/>
      <c r="G54" s="247"/>
      <c r="H54" s="226"/>
      <c r="I54" s="243"/>
      <c r="J54" s="262">
        <v>8</v>
      </c>
      <c r="K54" s="288">
        <f>'пр.хода'!T32</f>
        <v>8</v>
      </c>
      <c r="L54" s="263" t="str">
        <f>VLOOKUP(K54,'пр.взв.'!B3:G116,2,FALSE)</f>
        <v>Володин Виталий Викторович</v>
      </c>
      <c r="M54" s="261" t="str">
        <f>VLOOKUP(K54,'пр.взв.'!B3:G116,3,FALSE)</f>
        <v>02.12.97, кмс</v>
      </c>
      <c r="N54" s="261" t="str">
        <f>VLOOKUP(K54,'пр.взв.'!B3:G116,4,FALSE)</f>
        <v>ЦФО</v>
      </c>
      <c r="O54" s="244"/>
      <c r="P54" s="247"/>
      <c r="Q54" s="226"/>
      <c r="R54" s="243"/>
    </row>
    <row r="55" spans="1:18" ht="12.75">
      <c r="A55" s="290"/>
      <c r="B55" s="287"/>
      <c r="C55" s="242"/>
      <c r="D55" s="244"/>
      <c r="E55" s="244"/>
      <c r="F55" s="244"/>
      <c r="G55" s="244"/>
      <c r="H55" s="226"/>
      <c r="I55" s="219"/>
      <c r="J55" s="249"/>
      <c r="K55" s="287"/>
      <c r="L55" s="242"/>
      <c r="M55" s="244"/>
      <c r="N55" s="244"/>
      <c r="O55" s="244"/>
      <c r="P55" s="244"/>
      <c r="Q55" s="226"/>
      <c r="R55" s="219"/>
    </row>
    <row r="56" spans="1:18" ht="12.75">
      <c r="A56" s="290"/>
      <c r="B56" s="286">
        <f>'пр.хода'!E36</f>
        <v>15</v>
      </c>
      <c r="C56" s="241" t="str">
        <f>VLOOKUP(B56,'пр.взв.'!B3:G118,2,FALSE)</f>
        <v>Москалёв Максим Константинович</v>
      </c>
      <c r="D56" s="243" t="str">
        <f>VLOOKUP(B56,'пр.взв.'!B3:G118,3,FALSE)</f>
        <v>24.04.97,кмс</v>
      </c>
      <c r="E56" s="243" t="str">
        <f>VLOOKUP(B56,'пр.взв.'!B5:G118,4,FALSE)</f>
        <v>ЦФО</v>
      </c>
      <c r="F56" s="245"/>
      <c r="G56" s="245"/>
      <c r="H56" s="224"/>
      <c r="I56" s="224"/>
      <c r="J56" s="249"/>
      <c r="K56" s="286">
        <f>'пр.хода'!T36</f>
        <v>16</v>
      </c>
      <c r="L56" s="241" t="str">
        <f>VLOOKUP(K56,'пр.взв.'!B3:G118,2,FALSE)</f>
        <v>Инасаридзе Анзори Малхазович</v>
      </c>
      <c r="M56" s="243" t="str">
        <f>VLOOKUP(K56,'пр.взв.'!B3:G118,3,FALSE)</f>
        <v>19.08.96, кмс</v>
      </c>
      <c r="N56" s="243" t="str">
        <f>VLOOKUP(K56,'пр.взв.'!B3:G118,4,FALSE)</f>
        <v>ЮФО</v>
      </c>
      <c r="O56" s="245"/>
      <c r="P56" s="245"/>
      <c r="Q56" s="224"/>
      <c r="R56" s="224"/>
    </row>
    <row r="57" spans="1:18" ht="12.75">
      <c r="A57" s="291"/>
      <c r="B57" s="287"/>
      <c r="C57" s="242"/>
      <c r="D57" s="244"/>
      <c r="E57" s="244"/>
      <c r="F57" s="246"/>
      <c r="G57" s="246"/>
      <c r="H57" s="225"/>
      <c r="I57" s="225"/>
      <c r="J57" s="250"/>
      <c r="K57" s="287"/>
      <c r="L57" s="242"/>
      <c r="M57" s="244"/>
      <c r="N57" s="244"/>
      <c r="O57" s="246"/>
      <c r="P57" s="246"/>
      <c r="Q57" s="225"/>
      <c r="R57" s="225"/>
    </row>
    <row r="59" spans="2:18" ht="16.5" thickBot="1">
      <c r="B59" s="83" t="s">
        <v>37</v>
      </c>
      <c r="C59" s="85" t="s">
        <v>45</v>
      </c>
      <c r="D59" s="84" t="s">
        <v>43</v>
      </c>
      <c r="E59" s="85"/>
      <c r="F59" s="83" t="str">
        <f>F71</f>
        <v>в.к. СВ 100  кг.</v>
      </c>
      <c r="G59" s="85"/>
      <c r="H59" s="85"/>
      <c r="I59" s="85"/>
      <c r="J59" s="85"/>
      <c r="K59" s="83" t="s">
        <v>39</v>
      </c>
      <c r="L59" s="85" t="s">
        <v>45</v>
      </c>
      <c r="M59" s="84" t="s">
        <v>43</v>
      </c>
      <c r="N59" s="85"/>
      <c r="O59" s="83" t="str">
        <f>O71</f>
        <v>в.к. СВ 100  кг.</v>
      </c>
      <c r="P59" s="85"/>
      <c r="Q59" s="85"/>
      <c r="R59" s="85"/>
    </row>
    <row r="60" spans="1:18" ht="12.75" customHeight="1">
      <c r="A60" s="276" t="s">
        <v>46</v>
      </c>
      <c r="B60" s="278" t="s">
        <v>5</v>
      </c>
      <c r="C60" s="272" t="s">
        <v>6</v>
      </c>
      <c r="D60" s="272" t="s">
        <v>15</v>
      </c>
      <c r="E60" s="272" t="s">
        <v>16</v>
      </c>
      <c r="F60" s="272" t="s">
        <v>17</v>
      </c>
      <c r="G60" s="274" t="s">
        <v>47</v>
      </c>
      <c r="H60" s="268" t="s">
        <v>48</v>
      </c>
      <c r="I60" s="270" t="s">
        <v>19</v>
      </c>
      <c r="J60" s="276" t="s">
        <v>46</v>
      </c>
      <c r="K60" s="278" t="s">
        <v>5</v>
      </c>
      <c r="L60" s="272" t="s">
        <v>6</v>
      </c>
      <c r="M60" s="272" t="s">
        <v>15</v>
      </c>
      <c r="N60" s="272" t="s">
        <v>16</v>
      </c>
      <c r="O60" s="272" t="s">
        <v>17</v>
      </c>
      <c r="P60" s="274" t="s">
        <v>47</v>
      </c>
      <c r="Q60" s="268" t="s">
        <v>48</v>
      </c>
      <c r="R60" s="270" t="s">
        <v>19</v>
      </c>
    </row>
    <row r="61" spans="1:18" ht="13.5" customHeight="1" thickBot="1">
      <c r="A61" s="277"/>
      <c r="B61" s="279" t="s">
        <v>40</v>
      </c>
      <c r="C61" s="273"/>
      <c r="D61" s="273"/>
      <c r="E61" s="273"/>
      <c r="F61" s="273"/>
      <c r="G61" s="275"/>
      <c r="H61" s="269"/>
      <c r="I61" s="271" t="s">
        <v>41</v>
      </c>
      <c r="J61" s="277"/>
      <c r="K61" s="279" t="s">
        <v>40</v>
      </c>
      <c r="L61" s="273"/>
      <c r="M61" s="273"/>
      <c r="N61" s="273"/>
      <c r="O61" s="273"/>
      <c r="P61" s="275"/>
      <c r="Q61" s="269"/>
      <c r="R61" s="271" t="s">
        <v>41</v>
      </c>
    </row>
    <row r="62" spans="1:18" ht="12.75">
      <c r="A62" s="289">
        <v>1</v>
      </c>
      <c r="B62" s="288">
        <f>'пр.хода'!G10</f>
        <v>17</v>
      </c>
      <c r="C62" s="255" t="str">
        <f>VLOOKUP(B62,'пр.взв.'!B6:G124,2,FALSE)</f>
        <v>Красиков Олег Юрьевич</v>
      </c>
      <c r="D62" s="252" t="str">
        <f>VLOOKUP(B62,'пр.взв.'!B6:G124,3,FALSE)</f>
        <v>01.04.96.кмс</v>
      </c>
      <c r="E62" s="252" t="str">
        <f>VLOOKUP(B62,'пр.взв.'!B6:G124,4,FALSE)</f>
        <v>ПФО</v>
      </c>
      <c r="F62" s="266"/>
      <c r="G62" s="267"/>
      <c r="H62" s="264"/>
      <c r="I62" s="265"/>
      <c r="J62" s="262">
        <v>5</v>
      </c>
      <c r="K62" s="288">
        <f>'пр.хода'!R10</f>
        <v>10</v>
      </c>
      <c r="L62" s="255" t="str">
        <f>VLOOKUP(K62,'пр.взв.'!B6:G124,2,FALSE)</f>
        <v>Полеян Артур Альбертович</v>
      </c>
      <c r="M62" s="252" t="str">
        <f>VLOOKUP(K62,'пр.взв.'!B6:G124,3,FALSE)</f>
        <v>20.04.96,кмс</v>
      </c>
      <c r="N62" s="252" t="str">
        <f>VLOOKUP(K62,'пр.взв.'!B6:G124,4,FALSE)</f>
        <v>КФО</v>
      </c>
      <c r="O62" s="266"/>
      <c r="P62" s="267"/>
      <c r="Q62" s="264"/>
      <c r="R62" s="265"/>
    </row>
    <row r="63" spans="1:18" ht="12.75">
      <c r="A63" s="290"/>
      <c r="B63" s="287"/>
      <c r="C63" s="242"/>
      <c r="D63" s="244"/>
      <c r="E63" s="244"/>
      <c r="F63" s="244"/>
      <c r="G63" s="244"/>
      <c r="H63" s="226"/>
      <c r="I63" s="219"/>
      <c r="J63" s="249"/>
      <c r="K63" s="287"/>
      <c r="L63" s="242"/>
      <c r="M63" s="244"/>
      <c r="N63" s="244"/>
      <c r="O63" s="244"/>
      <c r="P63" s="244"/>
      <c r="Q63" s="226"/>
      <c r="R63" s="219"/>
    </row>
    <row r="64" spans="1:18" ht="12.75">
      <c r="A64" s="290"/>
      <c r="B64" s="286">
        <f>'пр.хода'!G18</f>
        <v>5</v>
      </c>
      <c r="C64" s="241" t="str">
        <f>VLOOKUP(B64,'пр.взв.'!B6:G126,2,FALSE)</f>
        <v>Деменков Александр Михайлович</v>
      </c>
      <c r="D64" s="243" t="str">
        <f>VLOOKUP(B64,'пр.взв.'!B5:G126,3,FALSE)</f>
        <v>14.09.97,кмс</v>
      </c>
      <c r="E64" s="243" t="str">
        <f>VLOOKUP(B64,'пр.взв.'!B5:G126,4,FALSE)</f>
        <v>Москва</v>
      </c>
      <c r="F64" s="245"/>
      <c r="G64" s="245"/>
      <c r="H64" s="224"/>
      <c r="I64" s="224"/>
      <c r="J64" s="249"/>
      <c r="K64" s="286">
        <f>'пр.хода'!R18</f>
        <v>14</v>
      </c>
      <c r="L64" s="241" t="str">
        <f>VLOOKUP(K64,'пр.взв.'!B5:G126,2,FALSE)</f>
        <v>Трусов Сергей Сергеевич</v>
      </c>
      <c r="M64" s="243" t="str">
        <f>VLOOKUP(K64,'пр.взв.'!B5:G126,3,FALSE)</f>
        <v>12.04.97, кмс</v>
      </c>
      <c r="N64" s="243" t="str">
        <f>VLOOKUP(K64,'пр.взв.'!B5:G126,4,FALSE)</f>
        <v>ЦФО</v>
      </c>
      <c r="O64" s="245"/>
      <c r="P64" s="245"/>
      <c r="Q64" s="224"/>
      <c r="R64" s="224"/>
    </row>
    <row r="65" spans="1:18" ht="13.5" thickBot="1">
      <c r="A65" s="293"/>
      <c r="B65" s="292"/>
      <c r="C65" s="257"/>
      <c r="D65" s="258"/>
      <c r="E65" s="258"/>
      <c r="F65" s="259"/>
      <c r="G65" s="259"/>
      <c r="H65" s="192"/>
      <c r="I65" s="192"/>
      <c r="J65" s="260"/>
      <c r="K65" s="292"/>
      <c r="L65" s="257"/>
      <c r="M65" s="258"/>
      <c r="N65" s="258"/>
      <c r="O65" s="259"/>
      <c r="P65" s="259"/>
      <c r="Q65" s="192"/>
      <c r="R65" s="192"/>
    </row>
    <row r="66" spans="1:18" ht="12.75">
      <c r="A66" s="289">
        <v>2</v>
      </c>
      <c r="B66" s="288">
        <f>'пр.хода'!G26</f>
        <v>11</v>
      </c>
      <c r="C66" s="263" t="str">
        <f>VLOOKUP(B66,'пр.взв.'!B5:G128,2,FALSE)</f>
        <v>Хасаев Гаджимурат Сайпудинович</v>
      </c>
      <c r="D66" s="261" t="str">
        <f>VLOOKUP(B66,'пр.взв.'!B5:G128,3,FALSE)</f>
        <v>21.03.96, кмс</v>
      </c>
      <c r="E66" s="261" t="str">
        <f>VLOOKUP(B66,'пр.взв.'!B6:G128,4,FALSE)</f>
        <v>СКФО</v>
      </c>
      <c r="F66" s="266"/>
      <c r="G66" s="267"/>
      <c r="H66" s="264"/>
      <c r="I66" s="261"/>
      <c r="J66" s="262">
        <v>6</v>
      </c>
      <c r="K66" s="288">
        <f>'пр.хода'!R26</f>
        <v>12</v>
      </c>
      <c r="L66" s="263" t="str">
        <f>VLOOKUP(K66,'пр.взв.'!B5:G128,2,FALSE)</f>
        <v>Тачков Иван Дмитриевич</v>
      </c>
      <c r="M66" s="261" t="str">
        <f>VLOOKUP(K66,'пр.взв.'!B5:G128,3,FALSE)</f>
        <v>25.03.97,мс</v>
      </c>
      <c r="N66" s="261" t="str">
        <f>VLOOKUP(K66,'пр.взв.'!B5:G128,4,FALSE)</f>
        <v>УФО</v>
      </c>
      <c r="O66" s="266"/>
      <c r="P66" s="267"/>
      <c r="Q66" s="264"/>
      <c r="R66" s="261"/>
    </row>
    <row r="67" spans="1:18" ht="12.75">
      <c r="A67" s="290"/>
      <c r="B67" s="287"/>
      <c r="C67" s="242"/>
      <c r="D67" s="244"/>
      <c r="E67" s="244"/>
      <c r="F67" s="244"/>
      <c r="G67" s="244"/>
      <c r="H67" s="226"/>
      <c r="I67" s="219"/>
      <c r="J67" s="249"/>
      <c r="K67" s="287"/>
      <c r="L67" s="242"/>
      <c r="M67" s="244"/>
      <c r="N67" s="244"/>
      <c r="O67" s="244"/>
      <c r="P67" s="244"/>
      <c r="Q67" s="226"/>
      <c r="R67" s="219"/>
    </row>
    <row r="68" spans="1:18" ht="12.75">
      <c r="A68" s="290"/>
      <c r="B68" s="286">
        <f>'пр.хода'!G34</f>
        <v>15</v>
      </c>
      <c r="C68" s="241" t="str">
        <f>VLOOKUP(B68,'пр.взв.'!B5:G130,2,FALSE)</f>
        <v>Москалёв Максим Константинович</v>
      </c>
      <c r="D68" s="243" t="str">
        <f>VLOOKUP(B68,'пр.взв.'!B5:G130,3,FALSE)</f>
        <v>24.04.97,кмс</v>
      </c>
      <c r="E68" s="243" t="str">
        <f>VLOOKUP(B68,'пр.взв.'!B6:G130,4,FALSE)</f>
        <v>ЦФО</v>
      </c>
      <c r="F68" s="245"/>
      <c r="G68" s="245"/>
      <c r="H68" s="224"/>
      <c r="I68" s="224"/>
      <c r="J68" s="249"/>
      <c r="K68" s="286">
        <f>'пр.хода'!R34</f>
        <v>8</v>
      </c>
      <c r="L68" s="241" t="str">
        <f>VLOOKUP(K68,'пр.взв.'!B5:G130,2,FALSE)</f>
        <v>Володин Виталий Викторович</v>
      </c>
      <c r="M68" s="243" t="str">
        <f>VLOOKUP(K68,'пр.взв.'!B5:G130,3,FALSE)</f>
        <v>02.12.97, кмс</v>
      </c>
      <c r="N68" s="243" t="str">
        <f>VLOOKUP(K68,'пр.взв.'!B5:G130,4,FALSE)</f>
        <v>ЦФО</v>
      </c>
      <c r="O68" s="245"/>
      <c r="P68" s="245"/>
      <c r="Q68" s="224"/>
      <c r="R68" s="224"/>
    </row>
    <row r="69" spans="1:18" ht="12.75">
      <c r="A69" s="291"/>
      <c r="B69" s="287"/>
      <c r="C69" s="242"/>
      <c r="D69" s="244"/>
      <c r="E69" s="244"/>
      <c r="F69" s="246"/>
      <c r="G69" s="246"/>
      <c r="H69" s="225"/>
      <c r="I69" s="225"/>
      <c r="J69" s="250"/>
      <c r="K69" s="287"/>
      <c r="L69" s="242"/>
      <c r="M69" s="244"/>
      <c r="N69" s="244"/>
      <c r="O69" s="246"/>
      <c r="P69" s="246"/>
      <c r="Q69" s="225"/>
      <c r="R69" s="225"/>
    </row>
    <row r="71" spans="2:18" ht="16.5" thickBot="1">
      <c r="B71" s="83" t="s">
        <v>37</v>
      </c>
      <c r="C71" s="87" t="s">
        <v>49</v>
      </c>
      <c r="D71" s="87"/>
      <c r="E71" s="87"/>
      <c r="F71" s="88" t="str">
        <f>F80</f>
        <v>в.к. СВ 100  кг.</v>
      </c>
      <c r="G71" s="87"/>
      <c r="H71" s="87"/>
      <c r="I71" s="87"/>
      <c r="J71" s="86"/>
      <c r="K71" s="83" t="s">
        <v>1</v>
      </c>
      <c r="L71" s="87" t="s">
        <v>49</v>
      </c>
      <c r="M71" s="87"/>
      <c r="N71" s="87"/>
      <c r="O71" s="83" t="str">
        <f>F71</f>
        <v>в.к. СВ 100  кг.</v>
      </c>
      <c r="P71" s="87"/>
      <c r="Q71" s="87"/>
      <c r="R71" s="87"/>
    </row>
    <row r="72" spans="1:18" ht="12.75" customHeight="1">
      <c r="A72" s="276" t="s">
        <v>46</v>
      </c>
      <c r="B72" s="278" t="s">
        <v>5</v>
      </c>
      <c r="C72" s="272" t="s">
        <v>6</v>
      </c>
      <c r="D72" s="272" t="s">
        <v>15</v>
      </c>
      <c r="E72" s="272" t="s">
        <v>16</v>
      </c>
      <c r="F72" s="272" t="s">
        <v>17</v>
      </c>
      <c r="G72" s="274" t="s">
        <v>47</v>
      </c>
      <c r="H72" s="268" t="s">
        <v>48</v>
      </c>
      <c r="I72" s="270" t="s">
        <v>19</v>
      </c>
      <c r="J72" s="276" t="s">
        <v>46</v>
      </c>
      <c r="K72" s="278" t="s">
        <v>5</v>
      </c>
      <c r="L72" s="272" t="s">
        <v>6</v>
      </c>
      <c r="M72" s="272" t="s">
        <v>15</v>
      </c>
      <c r="N72" s="272" t="s">
        <v>16</v>
      </c>
      <c r="O72" s="272" t="s">
        <v>17</v>
      </c>
      <c r="P72" s="274" t="s">
        <v>47</v>
      </c>
      <c r="Q72" s="268" t="s">
        <v>48</v>
      </c>
      <c r="R72" s="270" t="s">
        <v>19</v>
      </c>
    </row>
    <row r="73" spans="1:18" ht="13.5" customHeight="1" thickBot="1">
      <c r="A73" s="277"/>
      <c r="B73" s="279" t="s">
        <v>40</v>
      </c>
      <c r="C73" s="273"/>
      <c r="D73" s="273"/>
      <c r="E73" s="273"/>
      <c r="F73" s="273"/>
      <c r="G73" s="275"/>
      <c r="H73" s="269"/>
      <c r="I73" s="271" t="s">
        <v>41</v>
      </c>
      <c r="J73" s="277"/>
      <c r="K73" s="279" t="s">
        <v>40</v>
      </c>
      <c r="L73" s="273"/>
      <c r="M73" s="273"/>
      <c r="N73" s="273"/>
      <c r="O73" s="273"/>
      <c r="P73" s="275"/>
      <c r="Q73" s="269"/>
      <c r="R73" s="271" t="s">
        <v>41</v>
      </c>
    </row>
    <row r="74" spans="1:18" ht="12.75">
      <c r="A74" s="282">
        <v>1</v>
      </c>
      <c r="B74" s="285">
        <f>'пр.хода'!I14</f>
        <v>5</v>
      </c>
      <c r="C74" s="255" t="str">
        <f>VLOOKUP(B74,'пр.взв.'!B5:G136,2,FALSE)</f>
        <v>Деменков Александр Михайлович</v>
      </c>
      <c r="D74" s="252" t="str">
        <f>VLOOKUP(B74,'пр.взв.'!B7:G136,3,FALSE)</f>
        <v>14.09.97,кмс</v>
      </c>
      <c r="E74" s="252" t="str">
        <f>VLOOKUP(B74,'пр.взв.'!B7:G136,4,FALSE)</f>
        <v>Москва</v>
      </c>
      <c r="F74" s="246"/>
      <c r="G74" s="253"/>
      <c r="H74" s="217"/>
      <c r="I74" s="225"/>
      <c r="J74" s="282">
        <v>2</v>
      </c>
      <c r="K74" s="285">
        <f>'пр.хода'!P14</f>
        <v>14</v>
      </c>
      <c r="L74" s="263" t="str">
        <f>VLOOKUP(K74,'пр.взв.'!B7:G136,2,FALSE)</f>
        <v>Трусов Сергей Сергеевич</v>
      </c>
      <c r="M74" s="261" t="str">
        <f>VLOOKUP(K74,'пр.взв.'!B7:G136,3,FALSE)</f>
        <v>12.04.97, кмс</v>
      </c>
      <c r="N74" s="261" t="str">
        <f>VLOOKUP(K74,'пр.взв.'!B7:G136,4,FALSE)</f>
        <v>ЦФО</v>
      </c>
      <c r="O74" s="246"/>
      <c r="P74" s="253"/>
      <c r="Q74" s="217"/>
      <c r="R74" s="225"/>
    </row>
    <row r="75" spans="1:18" ht="12.75">
      <c r="A75" s="283"/>
      <c r="B75" s="251"/>
      <c r="C75" s="242"/>
      <c r="D75" s="244"/>
      <c r="E75" s="244"/>
      <c r="F75" s="244"/>
      <c r="G75" s="244"/>
      <c r="H75" s="226"/>
      <c r="I75" s="219"/>
      <c r="J75" s="283"/>
      <c r="K75" s="251"/>
      <c r="L75" s="242"/>
      <c r="M75" s="244"/>
      <c r="N75" s="244"/>
      <c r="O75" s="244"/>
      <c r="P75" s="244"/>
      <c r="Q75" s="226"/>
      <c r="R75" s="219"/>
    </row>
    <row r="76" spans="1:18" ht="12.75">
      <c r="A76" s="283"/>
      <c r="B76" s="281" t="s">
        <v>24</v>
      </c>
      <c r="C76" s="241" t="s">
        <v>143</v>
      </c>
      <c r="D76" s="243" t="s">
        <v>144</v>
      </c>
      <c r="E76" s="243" t="s">
        <v>131</v>
      </c>
      <c r="F76" s="245"/>
      <c r="G76" s="245"/>
      <c r="H76" s="224"/>
      <c r="I76" s="224"/>
      <c r="J76" s="283"/>
      <c r="K76" s="281">
        <f>'пр.хода'!P30</f>
        <v>12</v>
      </c>
      <c r="L76" s="241" t="str">
        <f>VLOOKUP(K76,'пр.взв.'!B6:G138,2,FALSE)</f>
        <v>Тачков Иван Дмитриевич</v>
      </c>
      <c r="M76" s="243" t="str">
        <f>VLOOKUP(K76,'пр.взв.'!B6:G138,3,FALSE)</f>
        <v>25.03.97,мс</v>
      </c>
      <c r="N76" s="243" t="str">
        <f>VLOOKUP(K76,'пр.взв.'!B6:G138,4,FALSE)</f>
        <v>УФО</v>
      </c>
      <c r="O76" s="245"/>
      <c r="P76" s="245"/>
      <c r="Q76" s="224"/>
      <c r="R76" s="224"/>
    </row>
    <row r="77" spans="1:18" ht="12.75">
      <c r="A77" s="284"/>
      <c r="B77" s="240"/>
      <c r="C77" s="242"/>
      <c r="D77" s="244"/>
      <c r="E77" s="244"/>
      <c r="F77" s="246"/>
      <c r="G77" s="246"/>
      <c r="H77" s="225"/>
      <c r="I77" s="225"/>
      <c r="J77" s="284"/>
      <c r="K77" s="240"/>
      <c r="L77" s="242"/>
      <c r="M77" s="244"/>
      <c r="N77" s="244"/>
      <c r="O77" s="246"/>
      <c r="P77" s="246"/>
      <c r="Q77" s="225"/>
      <c r="R77" s="225"/>
    </row>
    <row r="79" spans="1:18" ht="15">
      <c r="A79" s="280" t="s">
        <v>50</v>
      </c>
      <c r="B79" s="280"/>
      <c r="C79" s="280"/>
      <c r="D79" s="280"/>
      <c r="E79" s="280"/>
      <c r="F79" s="280"/>
      <c r="G79" s="280"/>
      <c r="H79" s="280"/>
      <c r="I79" s="280"/>
      <c r="J79" s="280" t="s">
        <v>51</v>
      </c>
      <c r="K79" s="280"/>
      <c r="L79" s="280"/>
      <c r="M79" s="280"/>
      <c r="N79" s="280"/>
      <c r="O79" s="280"/>
      <c r="P79" s="280"/>
      <c r="Q79" s="280"/>
      <c r="R79" s="280"/>
    </row>
    <row r="80" spans="2:18" ht="16.5" thickBot="1">
      <c r="B80" s="83" t="s">
        <v>37</v>
      </c>
      <c r="C80" s="89"/>
      <c r="D80" s="89"/>
      <c r="E80" s="89"/>
      <c r="F80" s="90" t="str">
        <f>'пр.взв.'!D4</f>
        <v>в.к. СВ 100 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СВ 100  кг.</v>
      </c>
      <c r="P80" s="86"/>
      <c r="Q80" s="86"/>
      <c r="R80" s="86"/>
    </row>
    <row r="81" spans="1:18" ht="12.75" customHeight="1">
      <c r="A81" s="276" t="s">
        <v>46</v>
      </c>
      <c r="B81" s="278" t="s">
        <v>5</v>
      </c>
      <c r="C81" s="272" t="s">
        <v>6</v>
      </c>
      <c r="D81" s="272" t="s">
        <v>15</v>
      </c>
      <c r="E81" s="272" t="s">
        <v>16</v>
      </c>
      <c r="F81" s="272" t="s">
        <v>17</v>
      </c>
      <c r="G81" s="274" t="s">
        <v>47</v>
      </c>
      <c r="H81" s="268" t="s">
        <v>48</v>
      </c>
      <c r="I81" s="270" t="s">
        <v>19</v>
      </c>
      <c r="J81" s="276" t="s">
        <v>46</v>
      </c>
      <c r="K81" s="278" t="s">
        <v>5</v>
      </c>
      <c r="L81" s="272" t="s">
        <v>6</v>
      </c>
      <c r="M81" s="272" t="s">
        <v>15</v>
      </c>
      <c r="N81" s="272" t="s">
        <v>16</v>
      </c>
      <c r="O81" s="272" t="s">
        <v>17</v>
      </c>
      <c r="P81" s="274" t="s">
        <v>47</v>
      </c>
      <c r="Q81" s="268" t="s">
        <v>48</v>
      </c>
      <c r="R81" s="270" t="s">
        <v>19</v>
      </c>
    </row>
    <row r="82" spans="1:18" ht="13.5" customHeight="1" thickBot="1">
      <c r="A82" s="277"/>
      <c r="B82" s="279" t="s">
        <v>40</v>
      </c>
      <c r="C82" s="273"/>
      <c r="D82" s="273"/>
      <c r="E82" s="273"/>
      <c r="F82" s="273"/>
      <c r="G82" s="275"/>
      <c r="H82" s="269"/>
      <c r="I82" s="271" t="s">
        <v>41</v>
      </c>
      <c r="J82" s="277"/>
      <c r="K82" s="279" t="s">
        <v>40</v>
      </c>
      <c r="L82" s="273"/>
      <c r="M82" s="273"/>
      <c r="N82" s="273"/>
      <c r="O82" s="273"/>
      <c r="P82" s="275"/>
      <c r="Q82" s="269"/>
      <c r="R82" s="271" t="s">
        <v>41</v>
      </c>
    </row>
    <row r="83" spans="1:18" ht="12.75" customHeight="1">
      <c r="A83" s="262">
        <v>1</v>
      </c>
      <c r="B83" s="254">
        <v>13</v>
      </c>
      <c r="C83" s="255" t="str">
        <f>VLOOKUP(B83,'пр.взв.'!B4:G145,2,FALSE)</f>
        <v>Кошкарев Кирил Сергеевич</v>
      </c>
      <c r="D83" s="252" t="str">
        <f>VLOOKUP(B83,'пр.взв.'!B4:G145,3,FALSE)</f>
        <v>27.06.97, 1р</v>
      </c>
      <c r="E83" s="252" t="str">
        <f>VLOOKUP(B83,'пр.взв.'!B4:G145,4,FALSE)</f>
        <v>ЮФО</v>
      </c>
      <c r="F83" s="266"/>
      <c r="G83" s="267"/>
      <c r="H83" s="264"/>
      <c r="I83" s="265"/>
      <c r="J83" s="262">
        <v>3</v>
      </c>
      <c r="K83" s="254">
        <v>6</v>
      </c>
      <c r="L83" s="255" t="str">
        <f>VLOOKUP(K83,'пр.взв.'!B8:G145,2,FALSE)</f>
        <v>Пхакадзе Георгий Георгиевич</v>
      </c>
      <c r="M83" s="252" t="str">
        <f>VLOOKUP(K83,'пр.взв.'!B8:G145,3,FALSE)</f>
        <v>03.05.97,кмс</v>
      </c>
      <c r="N83" s="252" t="str">
        <f>VLOOKUP(K83,'пр.взв.'!B8:G145,4,FALSE)</f>
        <v>Москва</v>
      </c>
      <c r="O83" s="266"/>
      <c r="P83" s="267"/>
      <c r="Q83" s="264"/>
      <c r="R83" s="265"/>
    </row>
    <row r="84" spans="1:18" ht="12.75" customHeight="1">
      <c r="A84" s="249"/>
      <c r="B84" s="251"/>
      <c r="C84" s="242"/>
      <c r="D84" s="244"/>
      <c r="E84" s="244"/>
      <c r="F84" s="244"/>
      <c r="G84" s="244"/>
      <c r="H84" s="226"/>
      <c r="I84" s="219"/>
      <c r="J84" s="249"/>
      <c r="K84" s="251"/>
      <c r="L84" s="242"/>
      <c r="M84" s="244"/>
      <c r="N84" s="244"/>
      <c r="O84" s="244"/>
      <c r="P84" s="244"/>
      <c r="Q84" s="226"/>
      <c r="R84" s="219"/>
    </row>
    <row r="85" spans="1:18" ht="12.75" customHeight="1">
      <c r="A85" s="249"/>
      <c r="B85" s="239">
        <v>17</v>
      </c>
      <c r="C85" s="241" t="str">
        <f>VLOOKUP(B85,'пр.взв.'!B6:G147,2,FALSE)</f>
        <v>Красиков Олег Юрьевич</v>
      </c>
      <c r="D85" s="243" t="str">
        <f>VLOOKUP(B85,'пр.взв.'!B8:G147,3,FALSE)</f>
        <v>01.04.96.кмс</v>
      </c>
      <c r="E85" s="243" t="str">
        <f>VLOOKUP(B85,'пр.взв.'!B7:G147,4,FALSE)</f>
        <v>ПФО</v>
      </c>
      <c r="F85" s="245"/>
      <c r="G85" s="245"/>
      <c r="H85" s="224"/>
      <c r="I85" s="224"/>
      <c r="J85" s="249"/>
      <c r="K85" s="239">
        <v>10</v>
      </c>
      <c r="L85" s="241" t="str">
        <f>VLOOKUP(K85,'пр.взв.'!B7:G147,2,FALSE)</f>
        <v>Полеян Артур Альбертович</v>
      </c>
      <c r="M85" s="243" t="str">
        <f>VLOOKUP(K85,'пр.взв.'!B7:G147,3,FALSE)</f>
        <v>20.04.96,кмс</v>
      </c>
      <c r="N85" s="243" t="str">
        <f>VLOOKUP(K85,'пр.взв.'!B7:G147,4,FALSE)</f>
        <v>КФО</v>
      </c>
      <c r="O85" s="245"/>
      <c r="P85" s="245"/>
      <c r="Q85" s="224"/>
      <c r="R85" s="224"/>
    </row>
    <row r="86" spans="1:18" ht="13.5" customHeight="1" thickBot="1">
      <c r="A86" s="250"/>
      <c r="B86" s="256"/>
      <c r="C86" s="257"/>
      <c r="D86" s="258"/>
      <c r="E86" s="258"/>
      <c r="F86" s="259"/>
      <c r="G86" s="259"/>
      <c r="H86" s="192"/>
      <c r="I86" s="192"/>
      <c r="J86" s="250"/>
      <c r="K86" s="256"/>
      <c r="L86" s="257"/>
      <c r="M86" s="258"/>
      <c r="N86" s="258"/>
      <c r="O86" s="259"/>
      <c r="P86" s="259"/>
      <c r="Q86" s="192"/>
      <c r="R86" s="192"/>
    </row>
    <row r="87" spans="1:18" ht="12.75" customHeight="1">
      <c r="A87" s="262">
        <v>2</v>
      </c>
      <c r="B87" s="254">
        <v>7</v>
      </c>
      <c r="C87" s="263" t="str">
        <f>VLOOKUP(B87,'пр.взв.'!B8:G149,2,FALSE)</f>
        <v>Дмитриев Никита Кириллович</v>
      </c>
      <c r="D87" s="261" t="str">
        <f>VLOOKUP(B87,'пр.взв.'!B8:G149,3,FALSE)</f>
        <v>22.10.97, кмс</v>
      </c>
      <c r="E87" s="261" t="str">
        <f>VLOOKUP(B87,'пр.взв.'!B8:G149,4,FALSE)</f>
        <v>КФО</v>
      </c>
      <c r="F87" s="246"/>
      <c r="G87" s="253"/>
      <c r="H87" s="217"/>
      <c r="I87" s="225"/>
      <c r="J87" s="262">
        <v>4</v>
      </c>
      <c r="K87" s="254">
        <v>20</v>
      </c>
      <c r="L87" s="263" t="str">
        <f>VLOOKUP(K87,'пр.взв.'!B7:G149,2,FALSE)</f>
        <v>Борюшкин Никита Владимирович</v>
      </c>
      <c r="M87" s="261" t="str">
        <f>VLOOKUP(K87,'пр.взв.'!B7:G149,3,FALSE)</f>
        <v>25.08.96,мс</v>
      </c>
      <c r="N87" s="261" t="str">
        <f>VLOOKUP(K87,'пр.взв.'!B7:G149,4,FALSE)</f>
        <v>ПФО</v>
      </c>
      <c r="O87" s="246"/>
      <c r="P87" s="253"/>
      <c r="Q87" s="217"/>
      <c r="R87" s="225"/>
    </row>
    <row r="88" spans="1:18" ht="12.75" customHeight="1">
      <c r="A88" s="249"/>
      <c r="B88" s="251"/>
      <c r="C88" s="242"/>
      <c r="D88" s="244"/>
      <c r="E88" s="244"/>
      <c r="F88" s="244"/>
      <c r="G88" s="244"/>
      <c r="H88" s="226"/>
      <c r="I88" s="219"/>
      <c r="J88" s="249"/>
      <c r="K88" s="251"/>
      <c r="L88" s="242"/>
      <c r="M88" s="244"/>
      <c r="N88" s="244"/>
      <c r="O88" s="244"/>
      <c r="P88" s="244"/>
      <c r="Q88" s="226"/>
      <c r="R88" s="219"/>
    </row>
    <row r="89" spans="1:18" ht="12.75" customHeight="1">
      <c r="A89" s="249"/>
      <c r="B89" s="239">
        <v>11</v>
      </c>
      <c r="C89" s="241" t="str">
        <f>VLOOKUP(B89,'пр.взв.'!B8:G151,2,FALSE)</f>
        <v>Хасаев Гаджимурат Сайпудинович</v>
      </c>
      <c r="D89" s="243" t="str">
        <f>VLOOKUP(B89,'пр.взв.'!B8:G151,3,FALSE)</f>
        <v>21.03.96, кмс</v>
      </c>
      <c r="E89" s="243" t="str">
        <f>VLOOKUP(B89,'пр.взв.'!B1:G151,4,FALSE)</f>
        <v>СКФО</v>
      </c>
      <c r="F89" s="245"/>
      <c r="G89" s="245"/>
      <c r="H89" s="224"/>
      <c r="I89" s="224"/>
      <c r="J89" s="249"/>
      <c r="K89" s="239">
        <v>8</v>
      </c>
      <c r="L89" s="241" t="str">
        <f>VLOOKUP(K89,'пр.взв.'!B7:G151,2,FALSE)</f>
        <v>Володин Виталий Викторович</v>
      </c>
      <c r="M89" s="243" t="str">
        <f>VLOOKUP(K89,'пр.взв.'!B7:G151,3,FALSE)</f>
        <v>02.12.97, кмс</v>
      </c>
      <c r="N89" s="243" t="str">
        <f>VLOOKUP(K89,'пр.взв.'!B7:G151,4,FALSE)</f>
        <v>ЦФО</v>
      </c>
      <c r="O89" s="245"/>
      <c r="P89" s="245"/>
      <c r="Q89" s="224"/>
      <c r="R89" s="224"/>
    </row>
    <row r="90" spans="1:18" ht="12.75" customHeight="1">
      <c r="A90" s="250"/>
      <c r="B90" s="240"/>
      <c r="C90" s="242"/>
      <c r="D90" s="244"/>
      <c r="E90" s="244"/>
      <c r="F90" s="246"/>
      <c r="G90" s="246"/>
      <c r="H90" s="225"/>
      <c r="I90" s="225"/>
      <c r="J90" s="250"/>
      <c r="K90" s="240"/>
      <c r="L90" s="242"/>
      <c r="M90" s="244"/>
      <c r="N90" s="244"/>
      <c r="O90" s="246"/>
      <c r="P90" s="246"/>
      <c r="Q90" s="225"/>
      <c r="R90" s="225"/>
    </row>
    <row r="92" spans="1:18" ht="12.75" customHeight="1">
      <c r="A92" s="248">
        <v>5</v>
      </c>
      <c r="B92" s="251">
        <f>'пр.хода'!L6</f>
        <v>17</v>
      </c>
      <c r="C92" s="241" t="str">
        <f>VLOOKUP(B92,'пр.взв.'!B1:G154,2,FALSE)</f>
        <v>Красиков Олег Юрьевич</v>
      </c>
      <c r="D92" s="243" t="str">
        <f>VLOOKUP(B92,'пр.взв.'!B1:G154,3,FALSE)</f>
        <v>01.04.96.кмс</v>
      </c>
      <c r="E92" s="243" t="str">
        <f>VLOOKUP(B92,'пр.взв.'!B1:G154,4,FALSE)</f>
        <v>ПФО</v>
      </c>
      <c r="F92" s="244"/>
      <c r="G92" s="247"/>
      <c r="H92" s="226"/>
      <c r="I92" s="219"/>
      <c r="J92" s="248">
        <v>7</v>
      </c>
      <c r="K92" s="251">
        <f>'пр.хода'!L34</f>
        <v>6</v>
      </c>
      <c r="L92" s="241" t="str">
        <f>VLOOKUP(K92,'пр.взв.'!B1:G154,2,FALSE)</f>
        <v>Пхакадзе Георгий Георгиевич</v>
      </c>
      <c r="M92" s="243" t="e">
        <f>VLOOKUP(K92,'пр.взв.'!B69:G154,3,FALSE)</f>
        <v>#N/A</v>
      </c>
      <c r="N92" s="243" t="str">
        <f>VLOOKUP(K92,'пр.взв.'!B1:G154,4,FALSE)</f>
        <v>Москва</v>
      </c>
      <c r="O92" s="244"/>
      <c r="P92" s="247"/>
      <c r="Q92" s="226"/>
      <c r="R92" s="219"/>
    </row>
    <row r="93" spans="1:18" ht="12.75" customHeight="1">
      <c r="A93" s="249"/>
      <c r="B93" s="251"/>
      <c r="C93" s="242"/>
      <c r="D93" s="244"/>
      <c r="E93" s="244"/>
      <c r="F93" s="244"/>
      <c r="G93" s="244"/>
      <c r="H93" s="226"/>
      <c r="I93" s="219"/>
      <c r="J93" s="249"/>
      <c r="K93" s="251"/>
      <c r="L93" s="242"/>
      <c r="M93" s="244"/>
      <c r="N93" s="244"/>
      <c r="O93" s="244"/>
      <c r="P93" s="244"/>
      <c r="Q93" s="226"/>
      <c r="R93" s="219"/>
    </row>
    <row r="94" spans="1:18" ht="12.75" customHeight="1">
      <c r="A94" s="249"/>
      <c r="B94" s="239">
        <f>'пр.хода'!L8</f>
        <v>0</v>
      </c>
      <c r="C94" s="241" t="e">
        <f>VLOOKUP(B94,'пр.взв.'!B1:G156,2,FALSE)</f>
        <v>#N/A</v>
      </c>
      <c r="D94" s="243" t="e">
        <f>VLOOKUP(B94,'пр.взв.'!B1:G156,3,FALSE)</f>
        <v>#N/A</v>
      </c>
      <c r="E94" s="243" t="e">
        <f>VLOOKUP(B94,'пр.взв.'!B1:G156,4,FALSE)</f>
        <v>#N/A</v>
      </c>
      <c r="F94" s="245"/>
      <c r="G94" s="245"/>
      <c r="H94" s="224"/>
      <c r="I94" s="224"/>
      <c r="J94" s="249"/>
      <c r="K94" s="239">
        <f>'пр.хода'!L36</f>
        <v>10</v>
      </c>
      <c r="L94" s="241" t="str">
        <f>VLOOKUP(K94,'пр.взв.'!B1:G156,2,FALSE)</f>
        <v>Полеян Артур Альбертович</v>
      </c>
      <c r="M94" s="243" t="str">
        <f>VLOOKUP(K94,'пр.взв.'!B1:G156,3,FALSE)</f>
        <v>20.04.96,кмс</v>
      </c>
      <c r="N94" s="243" t="str">
        <f>VLOOKUP(K94,'пр.взв.'!B1:G156,4,FALSE)</f>
        <v>КФО</v>
      </c>
      <c r="O94" s="245"/>
      <c r="P94" s="245"/>
      <c r="Q94" s="224"/>
      <c r="R94" s="224"/>
    </row>
    <row r="95" spans="1:18" ht="13.5" customHeight="1" thickBot="1">
      <c r="A95" s="260"/>
      <c r="B95" s="256"/>
      <c r="C95" s="257"/>
      <c r="D95" s="258"/>
      <c r="E95" s="258"/>
      <c r="F95" s="259"/>
      <c r="G95" s="259"/>
      <c r="H95" s="192"/>
      <c r="I95" s="192"/>
      <c r="J95" s="260"/>
      <c r="K95" s="256"/>
      <c r="L95" s="257"/>
      <c r="M95" s="258"/>
      <c r="N95" s="258"/>
      <c r="O95" s="259"/>
      <c r="P95" s="259"/>
      <c r="Q95" s="192"/>
      <c r="R95" s="192"/>
    </row>
    <row r="96" spans="1:18" ht="12.75" customHeight="1">
      <c r="A96" s="249">
        <v>6</v>
      </c>
      <c r="B96" s="254">
        <f>'пр.хода'!L10</f>
        <v>7</v>
      </c>
      <c r="C96" s="255" t="str">
        <f>VLOOKUP(B96,'пр.взв.'!B1:G158,2,FALSE)</f>
        <v>Дмитриев Никита Кириллович</v>
      </c>
      <c r="D96" s="252" t="str">
        <f>VLOOKUP(B96,'пр.взв.'!B1:G158,3,FALSE)</f>
        <v>22.10.97, кмс</v>
      </c>
      <c r="E96" s="252" t="str">
        <f>VLOOKUP(B96,'пр.взв.'!B1:G158,4,FALSE)</f>
        <v>КФО</v>
      </c>
      <c r="F96" s="246"/>
      <c r="G96" s="253"/>
      <c r="H96" s="217"/>
      <c r="I96" s="225"/>
      <c r="J96" s="249">
        <v>8</v>
      </c>
      <c r="K96" s="254">
        <f>'пр.хода'!L38</f>
        <v>20</v>
      </c>
      <c r="L96" s="255" t="str">
        <f>VLOOKUP(K96,'пр.взв.'!B1:G158,2,FALSE)</f>
        <v>Борюшкин Никита Владимирович</v>
      </c>
      <c r="M96" s="252" t="str">
        <f>VLOOKUP(K96,'пр.взв.'!B1:G158,3,FALSE)</f>
        <v>25.08.96,мс</v>
      </c>
      <c r="N96" s="252" t="str">
        <f>VLOOKUP(K96,'пр.взв.'!B1:G158,4,FALSE)</f>
        <v>ПФО</v>
      </c>
      <c r="O96" s="246"/>
      <c r="P96" s="253"/>
      <c r="Q96" s="217"/>
      <c r="R96" s="225"/>
    </row>
    <row r="97" spans="1:18" ht="12.75" customHeight="1">
      <c r="A97" s="249"/>
      <c r="B97" s="251"/>
      <c r="C97" s="242"/>
      <c r="D97" s="244"/>
      <c r="E97" s="244"/>
      <c r="F97" s="244"/>
      <c r="G97" s="244"/>
      <c r="H97" s="226"/>
      <c r="I97" s="219"/>
      <c r="J97" s="249"/>
      <c r="K97" s="251"/>
      <c r="L97" s="242"/>
      <c r="M97" s="244"/>
      <c r="N97" s="244"/>
      <c r="O97" s="244"/>
      <c r="P97" s="244"/>
      <c r="Q97" s="226"/>
      <c r="R97" s="219"/>
    </row>
    <row r="98" spans="1:18" ht="12.75" customHeight="1">
      <c r="A98" s="249"/>
      <c r="B98" s="239">
        <f>'пр.хода'!L12</f>
        <v>11</v>
      </c>
      <c r="C98" s="241" t="str">
        <f>VLOOKUP(B98,'пр.взв.'!B1:G160,2,FALSE)</f>
        <v>Хасаев Гаджимурат Сайпудинович</v>
      </c>
      <c r="D98" s="243" t="str">
        <f>VLOOKUP(B98,'пр.взв.'!B1:G160,3,FALSE)</f>
        <v>21.03.96, кмс</v>
      </c>
      <c r="E98" s="243" t="str">
        <f>VLOOKUP(B98,'пр.взв.'!B1:G160,4,FALSE)</f>
        <v>СКФО</v>
      </c>
      <c r="F98" s="245"/>
      <c r="G98" s="245"/>
      <c r="H98" s="224"/>
      <c r="I98" s="224"/>
      <c r="J98" s="249"/>
      <c r="K98" s="239">
        <f>'пр.хода'!L40</f>
        <v>8</v>
      </c>
      <c r="L98" s="241" t="str">
        <f>VLOOKUP(K98,'пр.взв.'!B1:G160,2,FALSE)</f>
        <v>Володин Виталий Викторович</v>
      </c>
      <c r="M98" s="243" t="str">
        <f>VLOOKUP(K98,'пр.взв.'!B1:G160,3,FALSE)</f>
        <v>02.12.97, кмс</v>
      </c>
      <c r="N98" s="243" t="str">
        <f>VLOOKUP(K98,'пр.взв.'!B1:G160,4,FALSE)</f>
        <v>ЦФО</v>
      </c>
      <c r="O98" s="245"/>
      <c r="P98" s="245"/>
      <c r="Q98" s="224"/>
      <c r="R98" s="224"/>
    </row>
    <row r="99" spans="1:18" ht="12.75" customHeight="1">
      <c r="A99" s="250"/>
      <c r="B99" s="240"/>
      <c r="C99" s="242"/>
      <c r="D99" s="244"/>
      <c r="E99" s="244"/>
      <c r="F99" s="246"/>
      <c r="G99" s="246"/>
      <c r="H99" s="225"/>
      <c r="I99" s="225"/>
      <c r="J99" s="250"/>
      <c r="K99" s="240"/>
      <c r="L99" s="242"/>
      <c r="M99" s="244"/>
      <c r="N99" s="244"/>
      <c r="O99" s="246"/>
      <c r="P99" s="246"/>
      <c r="Q99" s="225"/>
      <c r="R99" s="225"/>
    </row>
    <row r="100" spans="3:12" ht="12.75">
      <c r="C100" s="37" t="s">
        <v>151</v>
      </c>
      <c r="D100" s="37"/>
      <c r="L100" s="37" t="s">
        <v>152</v>
      </c>
    </row>
    <row r="101" spans="1:18" ht="12.75" customHeight="1">
      <c r="A101" s="248">
        <v>9</v>
      </c>
      <c r="B101" s="251">
        <f>'пр.хода'!M7</f>
        <v>17</v>
      </c>
      <c r="C101" s="241" t="str">
        <f>VLOOKUP(B101,'пр.взв.'!B2:G163,2,FALSE)</f>
        <v>Красиков Олег Юрьевич</v>
      </c>
      <c r="D101" s="243" t="str">
        <f>VLOOKUP(B101,'пр.взв.'!B2:G163,3,FALSE)</f>
        <v>01.04.96.кмс</v>
      </c>
      <c r="E101" s="243" t="str">
        <f>VLOOKUP(B101,'пр.взв.'!B2:G163,4,FALSE)</f>
        <v>ПФО</v>
      </c>
      <c r="F101" s="244"/>
      <c r="G101" s="247"/>
      <c r="H101" s="226"/>
      <c r="I101" s="219"/>
      <c r="J101" s="248">
        <v>10</v>
      </c>
      <c r="K101" s="251">
        <f>'пр.хода'!M35</f>
        <v>6</v>
      </c>
      <c r="L101" s="241" t="str">
        <f>VLOOKUP(K101,'пр.взв.'!B1:G163,2,FALSE)</f>
        <v>Пхакадзе Георгий Георгиевич</v>
      </c>
      <c r="M101" s="243" t="str">
        <f>VLOOKUP(K101,'пр.взв.'!B1:G163,3,FALSE)</f>
        <v>03.05.97,кмс</v>
      </c>
      <c r="N101" s="243" t="str">
        <f>VLOOKUP(K101,'пр.взв.'!B1:G163,4,FALSE)</f>
        <v>Москва</v>
      </c>
      <c r="O101" s="244"/>
      <c r="P101" s="247"/>
      <c r="Q101" s="226"/>
      <c r="R101" s="219"/>
    </row>
    <row r="102" spans="1:18" ht="12.75" customHeight="1">
      <c r="A102" s="249"/>
      <c r="B102" s="251"/>
      <c r="C102" s="242"/>
      <c r="D102" s="244"/>
      <c r="E102" s="244"/>
      <c r="F102" s="244"/>
      <c r="G102" s="244"/>
      <c r="H102" s="226"/>
      <c r="I102" s="219"/>
      <c r="J102" s="249"/>
      <c r="K102" s="251"/>
      <c r="L102" s="242"/>
      <c r="M102" s="244"/>
      <c r="N102" s="244"/>
      <c r="O102" s="244"/>
      <c r="P102" s="244"/>
      <c r="Q102" s="226"/>
      <c r="R102" s="219"/>
    </row>
    <row r="103" spans="1:18" ht="12.75" customHeight="1">
      <c r="A103" s="249"/>
      <c r="B103" s="239">
        <f>'пр.хода'!M11</f>
        <v>7</v>
      </c>
      <c r="C103" s="241" t="str">
        <f>VLOOKUP(B103,'пр.взв.'!B2:G165,2,FALSE)</f>
        <v>Дмитриев Никита Кириллович</v>
      </c>
      <c r="D103" s="243" t="str">
        <f>VLOOKUP(B103,'пр.взв.'!B2:G165,3,FALSE)</f>
        <v>22.10.97, кмс</v>
      </c>
      <c r="E103" s="243" t="str">
        <f>VLOOKUP(B103,'пр.взв.'!B5:G165,4,FALSE)</f>
        <v>КФО</v>
      </c>
      <c r="F103" s="245"/>
      <c r="G103" s="245"/>
      <c r="H103" s="224"/>
      <c r="I103" s="224"/>
      <c r="J103" s="249"/>
      <c r="K103" s="239">
        <f>'пр.хода'!M39</f>
        <v>20</v>
      </c>
      <c r="L103" s="241" t="str">
        <f>VLOOKUP(K103,'пр.взв.'!B1:G165,2,FALSE)</f>
        <v>Борюшкин Никита Владимирович</v>
      </c>
      <c r="M103" s="243" t="str">
        <f>VLOOKUP(K103,'пр.взв.'!B1:G165,3,FALSE)</f>
        <v>25.08.96,мс</v>
      </c>
      <c r="N103" s="243" t="str">
        <f>VLOOKUP(K103,'пр.взв.'!B1:G165,4,FALSE)</f>
        <v>ПФО</v>
      </c>
      <c r="O103" s="245"/>
      <c r="P103" s="245"/>
      <c r="Q103" s="224"/>
      <c r="R103" s="224"/>
    </row>
    <row r="104" spans="1:18" ht="12.75" customHeight="1">
      <c r="A104" s="250"/>
      <c r="B104" s="240"/>
      <c r="C104" s="242"/>
      <c r="D104" s="244"/>
      <c r="E104" s="244"/>
      <c r="F104" s="246"/>
      <c r="G104" s="246"/>
      <c r="H104" s="225"/>
      <c r="I104" s="225"/>
      <c r="J104" s="250"/>
      <c r="K104" s="240"/>
      <c r="L104" s="242"/>
      <c r="M104" s="244"/>
      <c r="N104" s="244"/>
      <c r="O104" s="246"/>
      <c r="P104" s="246"/>
      <c r="Q104" s="225"/>
      <c r="R104" s="225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2" t="str">
        <f>HYPERLINK('[1]реквизиты'!$A$2)</f>
        <v>Первенство России по самбо среди юниоров и юниорок 19-20 лет (1996-97 г.р.)</v>
      </c>
      <c r="B1" s="302"/>
      <c r="C1" s="302"/>
      <c r="D1" s="302"/>
      <c r="E1" s="302"/>
      <c r="F1" s="302"/>
      <c r="G1" s="302"/>
      <c r="H1" s="302"/>
      <c r="I1" s="302"/>
    </row>
    <row r="2" spans="4:6" ht="15.75">
      <c r="D2" s="55"/>
      <c r="E2" s="309" t="str">
        <f>HYPERLINK('пр.взв.'!D4)</f>
        <v>в.к. СВ 100  кг.</v>
      </c>
      <c r="F2" s="309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19" t="s">
        <v>14</v>
      </c>
      <c r="B5" s="219" t="s">
        <v>5</v>
      </c>
      <c r="C5" s="225" t="s">
        <v>6</v>
      </c>
      <c r="D5" s="219" t="s">
        <v>15</v>
      </c>
      <c r="E5" s="303" t="s">
        <v>16</v>
      </c>
      <c r="F5" s="304"/>
      <c r="G5" s="219" t="s">
        <v>17</v>
      </c>
      <c r="H5" s="219" t="s">
        <v>18</v>
      </c>
      <c r="I5" s="219" t="s">
        <v>19</v>
      </c>
    </row>
    <row r="6" spans="1:9" ht="12.75">
      <c r="A6" s="224"/>
      <c r="B6" s="224"/>
      <c r="C6" s="224"/>
      <c r="D6" s="224"/>
      <c r="E6" s="305"/>
      <c r="F6" s="306"/>
      <c r="G6" s="224"/>
      <c r="H6" s="224"/>
      <c r="I6" s="224"/>
    </row>
    <row r="7" spans="1:9" ht="12.75">
      <c r="A7" s="310"/>
      <c r="B7" s="243">
        <v>17</v>
      </c>
      <c r="C7" s="311" t="str">
        <f>VLOOKUP(B7,'пр.взв.'!B7:H68,2,FALSE)</f>
        <v>Красиков Олег Юрьевич</v>
      </c>
      <c r="D7" s="311" t="str">
        <f>VLOOKUP(B7,'пр.взв.'!B7:H68,3,FALSE)</f>
        <v>01.04.96.кмс</v>
      </c>
      <c r="E7" s="313" t="str">
        <f>VLOOKUP(B7,'пр.взв.'!B7:H183,4,FALSE)</f>
        <v>ПФО</v>
      </c>
      <c r="F7" s="314" t="str">
        <f>VLOOKUP(B7,'пр.взв.'!B7:H68,5,FALSE)</f>
        <v>Самарская,   Самара</v>
      </c>
      <c r="G7" s="307"/>
      <c r="H7" s="226"/>
      <c r="I7" s="219"/>
    </row>
    <row r="8" spans="1:9" ht="12.75">
      <c r="A8" s="310"/>
      <c r="B8" s="219"/>
      <c r="C8" s="312"/>
      <c r="D8" s="312"/>
      <c r="E8" s="194"/>
      <c r="F8" s="315"/>
      <c r="G8" s="307"/>
      <c r="H8" s="226"/>
      <c r="I8" s="219"/>
    </row>
    <row r="9" spans="1:9" ht="12.75">
      <c r="A9" s="308"/>
      <c r="B9" s="243">
        <v>14</v>
      </c>
      <c r="C9" s="311" t="str">
        <f>VLOOKUP(B9,'пр.взв.'!B1:H70,2,FALSE)</f>
        <v>Трусов Сергей Сергеевич</v>
      </c>
      <c r="D9" s="311" t="str">
        <f>VLOOKUP(B9,'пр.взв.'!B1:H70,3,FALSE)</f>
        <v>12.04.97, кмс</v>
      </c>
      <c r="E9" s="313" t="str">
        <f>VLOOKUP(B9,'пр.взв.'!B1:H185,4,FALSE)</f>
        <v>ЦФО</v>
      </c>
      <c r="F9" s="314" t="str">
        <f>VLOOKUP(B9,'пр.взв.'!B1:H70,5,FALSE)</f>
        <v>Брянск, Динамо</v>
      </c>
      <c r="G9" s="307"/>
      <c r="H9" s="219"/>
      <c r="I9" s="219"/>
    </row>
    <row r="10" spans="1:9" ht="12.75">
      <c r="A10" s="308"/>
      <c r="B10" s="219"/>
      <c r="C10" s="312"/>
      <c r="D10" s="312"/>
      <c r="E10" s="316"/>
      <c r="F10" s="317"/>
      <c r="G10" s="307"/>
      <c r="H10" s="219"/>
      <c r="I10" s="21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2.75">
      <c r="C16" s="57" t="s">
        <v>21</v>
      </c>
      <c r="E16" s="162" t="s">
        <v>154</v>
      </c>
    </row>
    <row r="17" spans="1:9" ht="12.75">
      <c r="A17" s="219" t="s">
        <v>14</v>
      </c>
      <c r="B17" s="219" t="s">
        <v>5</v>
      </c>
      <c r="C17" s="225" t="s">
        <v>6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  <c r="I17" s="219" t="s">
        <v>19</v>
      </c>
    </row>
    <row r="18" spans="1:9" ht="12.75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12.75">
      <c r="A19" s="310"/>
      <c r="B19" s="243">
        <f>'пр.хода'!N37</f>
        <v>6</v>
      </c>
      <c r="C19" s="311" t="str">
        <f>VLOOKUP(B19,'пр.взв.'!B1:H80,2,FALSE)</f>
        <v>Пхакадзе Георгий Георгиевич</v>
      </c>
      <c r="D19" s="311" t="str">
        <f>VLOOKUP(B19,'пр.взв.'!B1:H80,3,FALSE)</f>
        <v>03.05.97,кмс</v>
      </c>
      <c r="E19" s="313" t="str">
        <f>VLOOKUP(B19,'пр.взв.'!B1:H195,4,FALSE)</f>
        <v>Москва</v>
      </c>
      <c r="F19" s="314" t="str">
        <f>VLOOKUP(B19,'пр.взв.'!B1:H80,5,FALSE)</f>
        <v>СШОР№9</v>
      </c>
      <c r="G19" s="307"/>
      <c r="H19" s="226"/>
      <c r="I19" s="219"/>
    </row>
    <row r="20" spans="1:9" ht="12.75">
      <c r="A20" s="310"/>
      <c r="B20" s="219"/>
      <c r="C20" s="312"/>
      <c r="D20" s="312"/>
      <c r="E20" s="194"/>
      <c r="F20" s="315"/>
      <c r="G20" s="307"/>
      <c r="H20" s="226"/>
      <c r="I20" s="219"/>
    </row>
    <row r="21" spans="1:9" ht="12.75">
      <c r="A21" s="308"/>
      <c r="B21" s="243">
        <v>15</v>
      </c>
      <c r="C21" s="311" t="str">
        <f>VLOOKUP(B21,'пр.взв.'!B2:H82,2,FALSE)</f>
        <v>Москалёв Максим Константинович</v>
      </c>
      <c r="D21" s="311" t="str">
        <f>VLOOKUP(B21,'пр.взв.'!B2:H82,3,FALSE)</f>
        <v>24.04.97,кмс</v>
      </c>
      <c r="E21" s="313" t="str">
        <f>VLOOKUP(B21,'пр.взв.'!B1:H197,4,FALSE)</f>
        <v>ЦФО</v>
      </c>
      <c r="F21" s="314" t="str">
        <f>VLOOKUP(B21,'пр.взв.'!B2:H82,5,FALSE)</f>
        <v>Воронежская</v>
      </c>
      <c r="G21" s="307"/>
      <c r="H21" s="219"/>
      <c r="I21" s="219"/>
    </row>
    <row r="22" spans="1:9" ht="12.75">
      <c r="A22" s="308"/>
      <c r="B22" s="219"/>
      <c r="C22" s="312"/>
      <c r="D22" s="312"/>
      <c r="E22" s="316"/>
      <c r="F22" s="317"/>
      <c r="G22" s="307"/>
      <c r="H22" s="219"/>
      <c r="I22" s="21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9" t="str">
        <f>HYPERLINK('пр.взв.'!D4)</f>
        <v>в.к. СВ 100  кг.</v>
      </c>
      <c r="F29" s="309"/>
    </row>
    <row r="30" spans="1:9" ht="12.75">
      <c r="A30" s="219" t="s">
        <v>14</v>
      </c>
      <c r="B30" s="219" t="s">
        <v>5</v>
      </c>
      <c r="C30" s="225" t="s">
        <v>6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  <c r="I30" s="219" t="s">
        <v>19</v>
      </c>
    </row>
    <row r="31" spans="1:9" ht="12.75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 ht="12.75">
      <c r="A32" s="310"/>
      <c r="B32" s="318">
        <f>'пр.хода'!K22</f>
        <v>5</v>
      </c>
      <c r="C32" s="311" t="str">
        <f>VLOOKUP(B32,'пр.взв.'!B2:H93,2,FALSE)</f>
        <v>Деменков Александр Михайлович</v>
      </c>
      <c r="D32" s="311" t="str">
        <f>VLOOKUP(B32,'пр.взв.'!B2:H93,3,FALSE)</f>
        <v>14.09.97,кмс</v>
      </c>
      <c r="E32" s="313" t="str">
        <f>VLOOKUP(B32,'пр.взв.'!B2:H208,4,FALSE)</f>
        <v>Москва</v>
      </c>
      <c r="F32" s="314" t="str">
        <f>VLOOKUP(B32,'пр.взв.'!B2:H93,5,FALSE)</f>
        <v>ГБОУ ЦСиО"Самбо-70"Москомсорта"</v>
      </c>
      <c r="G32" s="307"/>
      <c r="H32" s="226"/>
      <c r="I32" s="219"/>
    </row>
    <row r="33" spans="1:9" ht="12.75">
      <c r="A33" s="310"/>
      <c r="B33" s="219"/>
      <c r="C33" s="312"/>
      <c r="D33" s="312"/>
      <c r="E33" s="194"/>
      <c r="F33" s="315"/>
      <c r="G33" s="307"/>
      <c r="H33" s="226"/>
      <c r="I33" s="219"/>
    </row>
    <row r="34" spans="1:9" ht="12.75">
      <c r="A34" s="308"/>
      <c r="B34" s="318">
        <f>'пр.хода'!N22</f>
        <v>12</v>
      </c>
      <c r="C34" s="311" t="str">
        <f>VLOOKUP(B34,'пр.взв.'!B3:H95,2,FALSE)</f>
        <v>Тачков Иван Дмитриевич</v>
      </c>
      <c r="D34" s="311" t="str">
        <f>VLOOKUP(B34,'пр.взв.'!B3:H95,3,FALSE)</f>
        <v>25.03.97,мс</v>
      </c>
      <c r="E34" s="313" t="str">
        <f>VLOOKUP(B34,'пр.взв.'!B3:H210,4,FALSE)</f>
        <v>УФО</v>
      </c>
      <c r="F34" s="314" t="str">
        <f>VLOOKUP(B34,'пр.взв.'!B4:H95,5,FALSE)</f>
        <v>Курганская,Курган,ОСДЮСШОР</v>
      </c>
      <c r="G34" s="307"/>
      <c r="H34" s="219"/>
      <c r="I34" s="219"/>
    </row>
    <row r="35" spans="1:9" ht="12.75">
      <c r="A35" s="308"/>
      <c r="B35" s="219"/>
      <c r="C35" s="312"/>
      <c r="D35" s="312"/>
      <c r="E35" s="316"/>
      <c r="F35" s="317"/>
      <c r="G35" s="307"/>
      <c r="H35" s="219"/>
      <c r="I35" s="21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7" t="str">
        <f>HYPERLINK('[1]реквизиты'!$A$2)</f>
        <v>Первенство России по самбо среди юниоров и юниорок 19-20 лет (1996-97 г.р.)</v>
      </c>
      <c r="B1" s="207"/>
      <c r="C1" s="207"/>
      <c r="D1" s="207"/>
      <c r="E1" s="207"/>
      <c r="F1" s="207"/>
      <c r="G1" s="207"/>
      <c r="H1" s="207" t="str">
        <f>HYPERLINK('[1]реквизиты'!$A$2)</f>
        <v>Первенство России по самбо среди юниоров и юниорок 19-20 лет (1996-97 г.р.)</v>
      </c>
      <c r="I1" s="207"/>
      <c r="J1" s="207"/>
      <c r="K1" s="207"/>
      <c r="L1" s="207"/>
      <c r="M1" s="207"/>
      <c r="N1" s="207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2">
        <f>HYPERLINK('[1]реквизиты'!$A$15)</f>
      </c>
      <c r="B2" s="334"/>
      <c r="C2" s="334"/>
      <c r="D2" s="334"/>
      <c r="E2" s="334"/>
      <c r="F2" s="334"/>
      <c r="G2" s="334"/>
      <c r="H2" s="212">
        <f>HYPERLINK('[1]реквизиты'!$A$15)</f>
      </c>
      <c r="I2" s="334"/>
      <c r="J2" s="334"/>
      <c r="K2" s="334"/>
      <c r="L2" s="334"/>
      <c r="M2" s="334"/>
      <c r="N2" s="334"/>
      <c r="O2" s="39"/>
      <c r="P2" s="39"/>
      <c r="Q2" s="39"/>
      <c r="R2" s="30"/>
      <c r="S2" s="30"/>
    </row>
    <row r="3" spans="2:14" ht="15.75">
      <c r="B3" s="37" t="s">
        <v>11</v>
      </c>
      <c r="C3" s="309" t="str">
        <f>HYPERLINK('пр.взв.'!D4)</f>
        <v>в.к. СВ 100  кг.</v>
      </c>
      <c r="D3" s="309"/>
      <c r="E3" s="43"/>
      <c r="F3" s="43"/>
      <c r="G3" s="43"/>
      <c r="I3" s="37" t="s">
        <v>12</v>
      </c>
      <c r="J3" s="309" t="str">
        <f>HYPERLINK('пр.взв.'!D4)</f>
        <v>в.к. СВ 100  кг.</v>
      </c>
      <c r="K3" s="309"/>
      <c r="L3" s="43"/>
      <c r="M3" s="43"/>
      <c r="N3" s="43"/>
    </row>
    <row r="4" spans="1:2" ht="16.5" thickBot="1">
      <c r="A4" s="333"/>
      <c r="B4" s="333"/>
    </row>
    <row r="5" spans="1:11" ht="12.75" customHeight="1">
      <c r="A5" s="328">
        <v>1</v>
      </c>
      <c r="B5" s="329" t="str">
        <f>VLOOKUP(A5,'пр.взв.'!B5:C66,2,FALSE)</f>
        <v>Буков Юрий Олегович</v>
      </c>
      <c r="C5" s="329" t="str">
        <f>VLOOKUP(A5,'пр.взв.'!B5:G66,3,FALSE)</f>
        <v>24.08.97, кмс</v>
      </c>
      <c r="D5" s="329" t="str">
        <f>VLOOKUP(A5,'пр.взв.'!B5:G66,4,FALSE)</f>
        <v>ДФО</v>
      </c>
      <c r="G5" s="19"/>
      <c r="H5" s="331">
        <v>2</v>
      </c>
      <c r="I5" s="327" t="str">
        <f>VLOOKUP(H5,'пр.взв.'!B7:C68,2,FALSE)</f>
        <v>Курнакин Александр Сергеевич</v>
      </c>
      <c r="J5" s="327" t="str">
        <f>VLOOKUP(H5,'пр.взв.'!B7:E68,3,FALSE)</f>
        <v>19.02.98, кмс</v>
      </c>
      <c r="K5" s="327" t="str">
        <f>VLOOKUP(H5,'пр.взв.'!B7:E68,4,FALSE)</f>
        <v>ПФО</v>
      </c>
    </row>
    <row r="6" spans="1:11" ht="15.75">
      <c r="A6" s="321"/>
      <c r="B6" s="330"/>
      <c r="C6" s="330"/>
      <c r="D6" s="330"/>
      <c r="E6" s="2"/>
      <c r="F6" s="2"/>
      <c r="G6" s="12"/>
      <c r="H6" s="332"/>
      <c r="I6" s="323"/>
      <c r="J6" s="323"/>
      <c r="K6" s="323"/>
    </row>
    <row r="7" spans="1:13" ht="15.75">
      <c r="A7" s="321">
        <v>17</v>
      </c>
      <c r="B7" s="323" t="str">
        <f>VLOOKUP(A7,'пр.взв.'!B7:C68,2,FALSE)</f>
        <v>Красиков Олег Юрьевич</v>
      </c>
      <c r="C7" s="323" t="str">
        <f>VLOOKUP(A7,'пр.взв.'!B5:G66,3,FALSE)</f>
        <v>01.04.96.кмс</v>
      </c>
      <c r="D7" s="323" t="str">
        <f>VLOOKUP(A7,'пр.взв.'!B5:G66,4,FALSE)</f>
        <v>ПФО</v>
      </c>
      <c r="E7" s="4"/>
      <c r="F7" s="2"/>
      <c r="G7" s="2"/>
      <c r="H7" s="325">
        <v>18</v>
      </c>
      <c r="I7" s="319" t="str">
        <f>VLOOKUP(H7,'пр.взв.'!B9:C70,2,FALSE)</f>
        <v>Кольцов Станислав Игоревич</v>
      </c>
      <c r="J7" s="319" t="str">
        <f>VLOOKUP(H7,'пр.взв.'!B9:E70,3,FALSE)</f>
        <v>03.05.96, кмс</v>
      </c>
      <c r="K7" s="319" t="str">
        <f>VLOOKUP(H7,'пр.взв.'!B9:E70,4,FALSE)</f>
        <v>СФО</v>
      </c>
      <c r="L7" s="45"/>
      <c r="M7" s="47"/>
    </row>
    <row r="8" spans="1:13" ht="16.5" thickBot="1">
      <c r="A8" s="322"/>
      <c r="B8" s="330"/>
      <c r="C8" s="330"/>
      <c r="D8" s="330"/>
      <c r="E8" s="5"/>
      <c r="F8" s="9"/>
      <c r="G8" s="2"/>
      <c r="H8" s="332"/>
      <c r="I8" s="320"/>
      <c r="J8" s="320"/>
      <c r="K8" s="320"/>
      <c r="L8" s="46"/>
      <c r="M8" s="47"/>
    </row>
    <row r="9" spans="1:13" ht="15.75">
      <c r="A9" s="328">
        <v>9</v>
      </c>
      <c r="B9" s="329" t="str">
        <f>VLOOKUP(A9,'пр.взв.'!B9:C70,2,FALSE)</f>
        <v>Шпигарь Владислав Витальевич</v>
      </c>
      <c r="C9" s="329" t="str">
        <f>VLOOKUP(A9,'пр.взв.'!B5:G66,3,FALSE)</f>
        <v>07.07.97, кмс</v>
      </c>
      <c r="D9" s="329" t="str">
        <f>VLOOKUP(A9,'пр.взв.'!B5:G66,4,FALSE)</f>
        <v>ЦФО</v>
      </c>
      <c r="E9" s="5"/>
      <c r="F9" s="6"/>
      <c r="G9" s="2"/>
      <c r="H9" s="331">
        <v>10</v>
      </c>
      <c r="I9" s="327" t="str">
        <f>VLOOKUP(H9,'пр.взв.'!B11:C72,2,FALSE)</f>
        <v>Полеян Артур Альбертович</v>
      </c>
      <c r="J9" s="327" t="str">
        <f>VLOOKUP(H9,'пр.взв.'!B11:E72,3,FALSE)</f>
        <v>20.04.96,кмс</v>
      </c>
      <c r="K9" s="327" t="str">
        <f>VLOOKUP(H9,'пр.взв.'!B11:E72,4,FALSE)</f>
        <v>КФО</v>
      </c>
      <c r="L9" s="46"/>
      <c r="M9" s="48"/>
    </row>
    <row r="10" spans="1:13" ht="15.75">
      <c r="A10" s="321"/>
      <c r="B10" s="330"/>
      <c r="C10" s="330"/>
      <c r="D10" s="330"/>
      <c r="E10" s="10"/>
      <c r="F10" s="7"/>
      <c r="G10" s="2"/>
      <c r="H10" s="332"/>
      <c r="I10" s="323"/>
      <c r="J10" s="323"/>
      <c r="K10" s="323"/>
      <c r="L10" s="44"/>
      <c r="M10" s="49"/>
    </row>
    <row r="11" spans="1:13" ht="15.75">
      <c r="A11" s="321">
        <v>25</v>
      </c>
      <c r="B11" s="323" t="e">
        <f>VLOOKUP(A11,'пр.взв.'!B11:C72,2,FALSE)</f>
        <v>#N/A</v>
      </c>
      <c r="C11" s="323" t="e">
        <f>VLOOKUP(A11,'пр.взв.'!B5:G66,3,FALSE)</f>
        <v>#N/A</v>
      </c>
      <c r="D11" s="323" t="e">
        <f>VLOOKUP(A11,'пр.взв.'!B5:G66,4,FALSE)</f>
        <v>#N/A</v>
      </c>
      <c r="E11" s="3"/>
      <c r="F11" s="7"/>
      <c r="G11" s="2"/>
      <c r="H11" s="325">
        <v>26</v>
      </c>
      <c r="I11" s="319" t="e">
        <f>VLOOKUP(H11,'пр.взв.'!B11:C74,2,FALSE)</f>
        <v>#N/A</v>
      </c>
      <c r="J11" s="319" t="e">
        <f>VLOOKUP(H11,'пр.взв.'!B11:E74,3,FALSE)</f>
        <v>#N/A</v>
      </c>
      <c r="K11" s="319" t="e">
        <f>VLOOKUP(H11,'пр.взв.'!B11:E74,4,FALSE)</f>
        <v>#N/A</v>
      </c>
      <c r="M11" s="50"/>
    </row>
    <row r="12" spans="1:13" ht="16.5" thickBot="1">
      <c r="A12" s="322"/>
      <c r="B12" s="330"/>
      <c r="C12" s="330"/>
      <c r="D12" s="330"/>
      <c r="E12" s="2"/>
      <c r="F12" s="7"/>
      <c r="G12" s="9"/>
      <c r="H12" s="332"/>
      <c r="I12" s="320"/>
      <c r="J12" s="320"/>
      <c r="K12" s="320"/>
      <c r="M12" s="50"/>
    </row>
    <row r="13" spans="1:14" ht="15.75">
      <c r="A13" s="328">
        <v>5</v>
      </c>
      <c r="B13" s="329" t="str">
        <f>VLOOKUP(A13,'пр.взв.'!B11:C74,2,FALSE)</f>
        <v>Деменков Александр Михайлович</v>
      </c>
      <c r="C13" s="329" t="str">
        <f>VLOOKUP(A13,'пр.взв.'!B5:G66,3,FALSE)</f>
        <v>14.09.97,кмс</v>
      </c>
      <c r="D13" s="329" t="str">
        <f>VLOOKUP(A13,'пр.взв.'!B5:G66,4,FALSE)</f>
        <v>Москва</v>
      </c>
      <c r="E13" s="2"/>
      <c r="F13" s="7"/>
      <c r="G13" s="13"/>
      <c r="H13" s="331">
        <v>6</v>
      </c>
      <c r="I13" s="327" t="str">
        <f>VLOOKUP(H13,'пр.взв.'!B13:C76,2,FALSE)</f>
        <v>Пхакадзе Георгий Георгиевич</v>
      </c>
      <c r="J13" s="327" t="str">
        <f>VLOOKUP(H13,'пр.взв.'!B13:E76,3,FALSE)</f>
        <v>03.05.97,кмс</v>
      </c>
      <c r="K13" s="327" t="str">
        <f>VLOOKUP(H13,'пр.взв.'!B13:E76,4,FALSE)</f>
        <v>Москва</v>
      </c>
      <c r="M13" s="50"/>
      <c r="N13" s="52"/>
    </row>
    <row r="14" spans="1:14" ht="15.75">
      <c r="A14" s="321"/>
      <c r="B14" s="330"/>
      <c r="C14" s="330"/>
      <c r="D14" s="330"/>
      <c r="E14" s="8"/>
      <c r="F14" s="7"/>
      <c r="G14" s="2"/>
      <c r="H14" s="332"/>
      <c r="I14" s="323"/>
      <c r="J14" s="323"/>
      <c r="K14" s="323"/>
      <c r="L14" s="45"/>
      <c r="M14" s="49"/>
      <c r="N14" s="50"/>
    </row>
    <row r="15" spans="1:14" ht="15.75">
      <c r="A15" s="321">
        <v>21</v>
      </c>
      <c r="B15" s="323" t="e">
        <f>VLOOKUP(A15,'пр.взв.'!B13:C76,2,FALSE)</f>
        <v>#N/A</v>
      </c>
      <c r="C15" s="323" t="e">
        <f>VLOOKUP(A15,'пр.взв.'!B5:G66,3,FALSE)</f>
        <v>#N/A</v>
      </c>
      <c r="D15" s="323" t="e">
        <f>VLOOKUP(A15,'пр.взв.'!B5:G66,4,FALSE)</f>
        <v>#N/A</v>
      </c>
      <c r="E15" s="4"/>
      <c r="F15" s="7"/>
      <c r="G15" s="2"/>
      <c r="H15" s="325">
        <v>22</v>
      </c>
      <c r="I15" s="319" t="e">
        <f>VLOOKUP(H15,'пр.взв.'!B15:C78,2,FALSE)</f>
        <v>#N/A</v>
      </c>
      <c r="J15" s="319" t="e">
        <f>VLOOKUP(H15,'пр.взв.'!B15:E78,3,FALSE)</f>
        <v>#N/A</v>
      </c>
      <c r="K15" s="319" t="e">
        <f>VLOOKUP(H15,'пр.взв.'!B15:E78,4,FALSE)</f>
        <v>#N/A</v>
      </c>
      <c r="L15" s="46"/>
      <c r="M15" s="49"/>
      <c r="N15" s="50"/>
    </row>
    <row r="16" spans="1:14" ht="16.5" thickBot="1">
      <c r="A16" s="322"/>
      <c r="B16" s="330"/>
      <c r="C16" s="330"/>
      <c r="D16" s="330"/>
      <c r="E16" s="5"/>
      <c r="F16" s="11"/>
      <c r="G16" s="2"/>
      <c r="H16" s="332"/>
      <c r="I16" s="320"/>
      <c r="J16" s="320"/>
      <c r="K16" s="320"/>
      <c r="L16" s="46"/>
      <c r="M16" s="51"/>
      <c r="N16" s="50"/>
    </row>
    <row r="17" spans="1:14" ht="15.75">
      <c r="A17" s="328">
        <v>13</v>
      </c>
      <c r="B17" s="329" t="str">
        <f>VLOOKUP(A17,'пр.взв.'!B15:C78,2,FALSE)</f>
        <v>Кошкарев Кирил Сергеевич</v>
      </c>
      <c r="C17" s="329" t="str">
        <f>VLOOKUP(A17,'пр.взв.'!B5:G66,3,FALSE)</f>
        <v>27.06.97, 1р</v>
      </c>
      <c r="D17" s="329" t="str">
        <f>VLOOKUP(A17,'пр.взв.'!B5:G66,4,FALSE)</f>
        <v>ЮФО</v>
      </c>
      <c r="E17" s="5"/>
      <c r="F17" s="2"/>
      <c r="G17" s="2"/>
      <c r="H17" s="331">
        <v>14</v>
      </c>
      <c r="I17" s="327" t="str">
        <f>VLOOKUP(H17,'пр.взв.'!B17:C80,2,FALSE)</f>
        <v>Трусов Сергей Сергеевич</v>
      </c>
      <c r="J17" s="327" t="str">
        <f>VLOOKUP(H17,'пр.взв.'!B17:E80,3,FALSE)</f>
        <v>12.04.97, кмс</v>
      </c>
      <c r="K17" s="327" t="str">
        <f>VLOOKUP(H17,'пр.взв.'!B17:E80,4,FALSE)</f>
        <v>ЦФО</v>
      </c>
      <c r="L17" s="46"/>
      <c r="M17" s="47"/>
      <c r="N17" s="50"/>
    </row>
    <row r="18" spans="1:14" ht="15.75">
      <c r="A18" s="321"/>
      <c r="B18" s="330"/>
      <c r="C18" s="330"/>
      <c r="D18" s="330"/>
      <c r="E18" s="10"/>
      <c r="F18" s="2"/>
      <c r="G18" s="2"/>
      <c r="H18" s="332"/>
      <c r="I18" s="323"/>
      <c r="J18" s="323"/>
      <c r="K18" s="323"/>
      <c r="L18" s="44"/>
      <c r="M18" s="47"/>
      <c r="N18" s="50"/>
    </row>
    <row r="19" spans="1:14" ht="15.75">
      <c r="A19" s="321">
        <v>29</v>
      </c>
      <c r="B19" s="323" t="e">
        <f>VLOOKUP(A19,'пр.взв.'!B17:C80,2,FALSE)</f>
        <v>#N/A</v>
      </c>
      <c r="C19" s="323" t="e">
        <f>VLOOKUP(A19,'пр.взв.'!B5:G66,3,FALSE)</f>
        <v>#N/A</v>
      </c>
      <c r="D19" s="323" t="e">
        <f>VLOOKUP(A19,'пр.взв.'!B5:G66,4,FALSE)</f>
        <v>#N/A</v>
      </c>
      <c r="E19" s="3"/>
      <c r="F19" s="2"/>
      <c r="G19" s="2"/>
      <c r="H19" s="325">
        <v>30</v>
      </c>
      <c r="I19" s="319" t="e">
        <f>VLOOKUP(H19,'пр.взв.'!B19:C82,2,FALSE)</f>
        <v>#N/A</v>
      </c>
      <c r="J19" s="319" t="e">
        <f>VLOOKUP(H19,'пр.взв.'!B19:E82,3,FALSE)</f>
        <v>#N/A</v>
      </c>
      <c r="K19" s="319" t="e">
        <f>VLOOKUP(H19,'пр.взв.'!B19:E82,4,FALSE)</f>
        <v>#N/A</v>
      </c>
      <c r="N19" s="50"/>
    </row>
    <row r="20" spans="1:14" ht="16.5" thickBot="1">
      <c r="A20" s="322"/>
      <c r="B20" s="330"/>
      <c r="C20" s="330"/>
      <c r="D20" s="330"/>
      <c r="E20" s="2"/>
      <c r="F20" s="2"/>
      <c r="G20" s="41"/>
      <c r="H20" s="332"/>
      <c r="I20" s="320"/>
      <c r="J20" s="320"/>
      <c r="K20" s="320"/>
      <c r="N20" s="53"/>
    </row>
    <row r="21" spans="1:14" ht="15.75">
      <c r="A21" s="328">
        <v>3</v>
      </c>
      <c r="B21" s="329" t="str">
        <f>VLOOKUP(A21,'пр.взв.'!B5:C66,2,FALSE)</f>
        <v>Ушаков Ярослав Сергеевич</v>
      </c>
      <c r="C21" s="329" t="str">
        <f>VLOOKUP(A21,'пр.взв.'!B5:G66,3,FALSE)</f>
        <v>04.04.96, 1р</v>
      </c>
      <c r="D21" s="329" t="str">
        <f>VLOOKUP(A21,'пр.взв.'!B5:G66,4,FALSE)</f>
        <v>СФО</v>
      </c>
      <c r="E21" s="2"/>
      <c r="F21" s="2"/>
      <c r="G21" s="2"/>
      <c r="H21" s="331">
        <v>4</v>
      </c>
      <c r="I21" s="327" t="str">
        <f>VLOOKUP(H21,'пр.взв.'!B7:C68,2,FALSE)</f>
        <v>Хатков Замрат Мухарбиевич</v>
      </c>
      <c r="J21" s="327" t="str">
        <f>VLOOKUP(H21,'пр.взв.'!B7:E68,3,FALSE)</f>
        <v>19.03.96,кмс</v>
      </c>
      <c r="K21" s="327" t="str">
        <f>VLOOKUP(H21,'пр.взв.'!B7:E68,4,FALSE)</f>
        <v>СКФО</v>
      </c>
      <c r="N21" s="50"/>
    </row>
    <row r="22" spans="1:14" ht="15.75">
      <c r="A22" s="321"/>
      <c r="B22" s="330"/>
      <c r="C22" s="330"/>
      <c r="D22" s="330"/>
      <c r="E22" s="8"/>
      <c r="F22" s="2"/>
      <c r="G22" s="2"/>
      <c r="H22" s="332"/>
      <c r="I22" s="323"/>
      <c r="J22" s="323"/>
      <c r="K22" s="323"/>
      <c r="N22" s="50"/>
    </row>
    <row r="23" spans="1:14" ht="15.75">
      <c r="A23" s="321">
        <v>19</v>
      </c>
      <c r="B23" s="323" t="str">
        <f>VLOOKUP(A23,'пр.взв.'!B21:C84,2,FALSE)</f>
        <v>Алборов Леван Михайлович</v>
      </c>
      <c r="C23" s="323" t="str">
        <f>VLOOKUP(A23,'пр.взв.'!B5:G66,3,FALSE)</f>
        <v>12.07.97, кмс</v>
      </c>
      <c r="D23" s="323" t="str">
        <f>VLOOKUP(A23,'пр.взв.'!B5:G66,4,FALSE)</f>
        <v>ПФО</v>
      </c>
      <c r="E23" s="4"/>
      <c r="F23" s="2"/>
      <c r="G23" s="2"/>
      <c r="H23" s="325">
        <v>20</v>
      </c>
      <c r="I23" s="319" t="str">
        <f>VLOOKUP(H23,'пр.взв.'!B23:C86,2,FALSE)</f>
        <v>Борюшкин Никита Владимирович</v>
      </c>
      <c r="J23" s="319" t="str">
        <f>VLOOKUP(H23,'пр.взв.'!B23:E86,3,FALSE)</f>
        <v>25.08.96,мс</v>
      </c>
      <c r="K23" s="319" t="str">
        <f>VLOOKUP(H23,'пр.взв.'!B23:E86,4,FALSE)</f>
        <v>ПФО</v>
      </c>
      <c r="L23" s="45"/>
      <c r="M23" s="47"/>
      <c r="N23" s="50"/>
    </row>
    <row r="24" spans="1:14" ht="16.5" thickBot="1">
      <c r="A24" s="322"/>
      <c r="B24" s="330"/>
      <c r="C24" s="330"/>
      <c r="D24" s="330"/>
      <c r="E24" s="5"/>
      <c r="F24" s="9"/>
      <c r="G24" s="2"/>
      <c r="H24" s="332"/>
      <c r="I24" s="320"/>
      <c r="J24" s="320"/>
      <c r="K24" s="320"/>
      <c r="L24" s="46"/>
      <c r="M24" s="47"/>
      <c r="N24" s="50"/>
    </row>
    <row r="25" spans="1:14" ht="15.75">
      <c r="A25" s="328">
        <v>11</v>
      </c>
      <c r="B25" s="329" t="str">
        <f>VLOOKUP(A25,'пр.взв.'!B23:C86,2,FALSE)</f>
        <v>Хасаев Гаджимурат Сайпудинович</v>
      </c>
      <c r="C25" s="329" t="str">
        <f>VLOOKUP(A25,'пр.взв.'!B5:G66,3,FALSE)</f>
        <v>21.03.96, кмс</v>
      </c>
      <c r="D25" s="329" t="str">
        <f>VLOOKUP(A25,'пр.взв.'!B5:G66,4,FALSE)</f>
        <v>СКФО</v>
      </c>
      <c r="E25" s="5"/>
      <c r="F25" s="6"/>
      <c r="G25" s="2"/>
      <c r="H25" s="331">
        <v>12</v>
      </c>
      <c r="I25" s="327" t="str">
        <f>VLOOKUP(H25,'пр.взв.'!B25:C88,2,FALSE)</f>
        <v>Тачков Иван Дмитриевич</v>
      </c>
      <c r="J25" s="327" t="str">
        <f>VLOOKUP(H25,'пр.взв.'!B25:E88,3,FALSE)</f>
        <v>25.03.97,мс</v>
      </c>
      <c r="K25" s="327" t="str">
        <f>VLOOKUP(H25,'пр.взв.'!B25:E88,4,FALSE)</f>
        <v>УФО</v>
      </c>
      <c r="L25" s="46"/>
      <c r="M25" s="48"/>
      <c r="N25" s="50"/>
    </row>
    <row r="26" spans="1:14" ht="15.75">
      <c r="A26" s="321"/>
      <c r="B26" s="330"/>
      <c r="C26" s="330"/>
      <c r="D26" s="330"/>
      <c r="E26" s="10"/>
      <c r="F26" s="7"/>
      <c r="G26" s="2"/>
      <c r="H26" s="332"/>
      <c r="I26" s="323"/>
      <c r="J26" s="323"/>
      <c r="K26" s="323"/>
      <c r="L26" s="44"/>
      <c r="M26" s="49"/>
      <c r="N26" s="50"/>
    </row>
    <row r="27" spans="1:14" ht="15.75">
      <c r="A27" s="321">
        <v>27</v>
      </c>
      <c r="B27" s="323" t="e">
        <f>VLOOKUP(A27,'пр.взв.'!B25:C88,2,FALSE)</f>
        <v>#N/A</v>
      </c>
      <c r="C27" s="323" t="e">
        <f>VLOOKUP(A27,'пр.взв.'!B5:G66,3,FALSE)</f>
        <v>#N/A</v>
      </c>
      <c r="D27" s="323" t="e">
        <f>VLOOKUP(A27,'пр.взв.'!B5:G66,4,FALSE)</f>
        <v>#N/A</v>
      </c>
      <c r="E27" s="3"/>
      <c r="F27" s="7"/>
      <c r="G27" s="2"/>
      <c r="H27" s="325">
        <v>28</v>
      </c>
      <c r="I27" s="319" t="e">
        <f>VLOOKUP(H27,'пр.взв.'!B27:C90,2,FALSE)</f>
        <v>#N/A</v>
      </c>
      <c r="J27" s="319" t="e">
        <f>VLOOKUP(H27,'пр.взв.'!B27:E90,3,FALSE)</f>
        <v>#N/A</v>
      </c>
      <c r="K27" s="319" t="e">
        <f>VLOOKUP(H27,'пр.взв.'!B27:E90,4,FALSE)</f>
        <v>#N/A</v>
      </c>
      <c r="M27" s="50"/>
      <c r="N27" s="50"/>
    </row>
    <row r="28" spans="1:14" ht="16.5" thickBot="1">
      <c r="A28" s="322"/>
      <c r="B28" s="330"/>
      <c r="C28" s="330"/>
      <c r="D28" s="330"/>
      <c r="E28" s="2"/>
      <c r="F28" s="7"/>
      <c r="G28" s="2"/>
      <c r="H28" s="332"/>
      <c r="I28" s="320"/>
      <c r="J28" s="320"/>
      <c r="K28" s="320"/>
      <c r="M28" s="50"/>
      <c r="N28" s="50"/>
    </row>
    <row r="29" spans="1:14" ht="15.75">
      <c r="A29" s="328">
        <v>7</v>
      </c>
      <c r="B29" s="329" t="str">
        <f>VLOOKUP(A29,'пр.взв.'!B5:C66,2,FALSE)</f>
        <v>Дмитриев Никита Кириллович</v>
      </c>
      <c r="C29" s="329" t="str">
        <f>VLOOKUP(A29,'пр.взв.'!B5:G66,3,FALSE)</f>
        <v>22.10.97, кмс</v>
      </c>
      <c r="D29" s="329" t="str">
        <f>VLOOKUP(A29,'пр.взв.'!B5:G66,4,FALSE)</f>
        <v>КФО</v>
      </c>
      <c r="E29" s="2"/>
      <c r="F29" s="7"/>
      <c r="G29" s="54"/>
      <c r="H29" s="331">
        <v>8</v>
      </c>
      <c r="I29" s="327" t="str">
        <f>VLOOKUP(H29,'пр.взв.'!B7:C68,2,FALSE)</f>
        <v>Володин Виталий Викторович</v>
      </c>
      <c r="J29" s="327" t="str">
        <f>VLOOKUP(H29,'пр.взв.'!B7:E68,3,FALSE)</f>
        <v>02.12.97, кмс</v>
      </c>
      <c r="K29" s="327" t="str">
        <f>VLOOKUP(H29,'пр.взв.'!B7:E68,4,FALSE)</f>
        <v>ЦФО</v>
      </c>
      <c r="M29" s="50"/>
      <c r="N29" s="53"/>
    </row>
    <row r="30" spans="1:13" ht="15.75">
      <c r="A30" s="321"/>
      <c r="B30" s="330"/>
      <c r="C30" s="330"/>
      <c r="D30" s="330"/>
      <c r="E30" s="8"/>
      <c r="F30" s="7"/>
      <c r="G30" s="2"/>
      <c r="H30" s="332"/>
      <c r="I30" s="323"/>
      <c r="J30" s="323"/>
      <c r="K30" s="323"/>
      <c r="M30" s="50"/>
    </row>
    <row r="31" spans="1:13" ht="15.75">
      <c r="A31" s="321">
        <v>23</v>
      </c>
      <c r="B31" s="323" t="e">
        <f>VLOOKUP(A31,'пр.взв.'!B29:C92,2,FALSE)</f>
        <v>#N/A</v>
      </c>
      <c r="C31" s="323" t="e">
        <f>VLOOKUP(A31,'пр.взв.'!B5:G66,3,FALSE)</f>
        <v>#N/A</v>
      </c>
      <c r="D31" s="323" t="e">
        <f>VLOOKUP(A31,'пр.взв.'!B5:G66,4,FALSE)</f>
        <v>#N/A</v>
      </c>
      <c r="E31" s="4"/>
      <c r="F31" s="7"/>
      <c r="G31" s="2"/>
      <c r="H31" s="325">
        <v>24</v>
      </c>
      <c r="I31" s="319" t="e">
        <f>VLOOKUP(H31,'пр.взв.'!B31:C94,2,FALSE)</f>
        <v>#N/A</v>
      </c>
      <c r="J31" s="319" t="e">
        <f>VLOOKUP(H31,'пр.взв.'!B31:E94,3,FALSE)</f>
        <v>#N/A</v>
      </c>
      <c r="K31" s="319" t="e">
        <f>VLOOKUP(H31,'пр.взв.'!B31:E94,4,FALSE)</f>
        <v>#N/A</v>
      </c>
      <c r="L31" s="45"/>
      <c r="M31" s="49"/>
    </row>
    <row r="32" spans="1:13" ht="16.5" thickBot="1">
      <c r="A32" s="322"/>
      <c r="B32" s="330"/>
      <c r="C32" s="330"/>
      <c r="D32" s="330"/>
      <c r="E32" s="5"/>
      <c r="F32" s="11"/>
      <c r="G32" s="2"/>
      <c r="H32" s="332"/>
      <c r="I32" s="320"/>
      <c r="J32" s="320"/>
      <c r="K32" s="320"/>
      <c r="L32" s="46"/>
      <c r="M32" s="51"/>
    </row>
    <row r="33" spans="1:13" ht="15.75">
      <c r="A33" s="328">
        <v>15</v>
      </c>
      <c r="B33" s="329" t="str">
        <f>VLOOKUP(A33,'пр.взв.'!B31:C94,2,FALSE)</f>
        <v>Москалёв Максим Константинович</v>
      </c>
      <c r="C33" s="329" t="str">
        <f>VLOOKUP(A33,'пр.взв.'!B5:G66,3,FALSE)</f>
        <v>24.04.97,кмс</v>
      </c>
      <c r="D33" s="329" t="str">
        <f>VLOOKUP(A33,'пр.взв.'!B5:G66,4,FALSE)</f>
        <v>ЦФО</v>
      </c>
      <c r="E33" s="5"/>
      <c r="F33" s="2"/>
      <c r="G33" s="2"/>
      <c r="H33" s="331">
        <v>16</v>
      </c>
      <c r="I33" s="327" t="str">
        <f>VLOOKUP(H33,'пр.взв.'!B33:C96,2,FALSE)</f>
        <v>Инасаридзе Анзори Малхазович</v>
      </c>
      <c r="J33" s="327" t="str">
        <f>VLOOKUP(H33,'пр.взв.'!B33:E96,3,FALSE)</f>
        <v>19.08.96, кмс</v>
      </c>
      <c r="K33" s="327" t="str">
        <f>VLOOKUP(H33,'пр.взв.'!B33:E96,4,FALSE)</f>
        <v>ЮФО</v>
      </c>
      <c r="L33" s="46"/>
      <c r="M33" s="47"/>
    </row>
    <row r="34" spans="1:13" ht="15.75">
      <c r="A34" s="321"/>
      <c r="B34" s="330"/>
      <c r="C34" s="330"/>
      <c r="D34" s="330"/>
      <c r="E34" s="10"/>
      <c r="F34" s="2"/>
      <c r="G34" s="2"/>
      <c r="H34" s="332"/>
      <c r="I34" s="323"/>
      <c r="J34" s="323"/>
      <c r="K34" s="323"/>
      <c r="L34" s="44"/>
      <c r="M34" s="47"/>
    </row>
    <row r="35" spans="1:11" ht="15.75">
      <c r="A35" s="321">
        <v>31</v>
      </c>
      <c r="B35" s="323" t="e">
        <f>VLOOKUP(A35,'пр.взв.'!B33:C96,2,FALSE)</f>
        <v>#N/A</v>
      </c>
      <c r="C35" s="323" t="e">
        <f>VLOOKUP(A35,'пр.взв.'!B5:G66,3,FALSE)</f>
        <v>#N/A</v>
      </c>
      <c r="D35" s="323" t="e">
        <f>VLOOKUP(A35,'пр.взв.'!B5:G66,4,FALSE)</f>
        <v>#N/A</v>
      </c>
      <c r="E35" s="3"/>
      <c r="F35" s="2"/>
      <c r="G35" s="2"/>
      <c r="H35" s="325">
        <v>32</v>
      </c>
      <c r="I35" s="319" t="e">
        <f>VLOOKUP(H35,'пр.взв.'!B35:C98,2,FALSE)</f>
        <v>#N/A</v>
      </c>
      <c r="J35" s="319" t="e">
        <f>VLOOKUP(H35,'пр.взв.'!B35:E98,3,FALSE)</f>
        <v>#N/A</v>
      </c>
      <c r="K35" s="319" t="e">
        <f>VLOOKUP(H35,'пр.взв.'!B35:E98,4,FALSE)</f>
        <v>#N/A</v>
      </c>
    </row>
    <row r="36" spans="1:11" ht="13.5" customHeight="1" thickBot="1">
      <c r="A36" s="322"/>
      <c r="B36" s="324"/>
      <c r="C36" s="324"/>
      <c r="D36" s="324"/>
      <c r="H36" s="326"/>
      <c r="I36" s="320"/>
      <c r="J36" s="320"/>
      <c r="K36" s="32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1" sqref="A1:H37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3" t="str">
        <f>HYPERLINK('[1]реквизиты'!$A$2)</f>
        <v>Первенство России по самбо среди юниоров и юниорок 19-20 лет (1996-97 г.р.)</v>
      </c>
      <c r="B1" s="164"/>
      <c r="C1" s="164"/>
      <c r="D1" s="164"/>
      <c r="E1" s="164"/>
      <c r="F1" s="164"/>
      <c r="G1" s="164"/>
      <c r="H1" s="165"/>
    </row>
    <row r="2" spans="1:8" ht="12.75" customHeight="1">
      <c r="A2" s="351" t="str">
        <f>HYPERLINK('[1]реквизиты'!$A$3)</f>
        <v>15-19 февраля 2016 года, г. Сочи</v>
      </c>
      <c r="B2" s="351"/>
      <c r="C2" s="351"/>
      <c r="D2" s="351"/>
      <c r="E2" s="351"/>
      <c r="F2" s="351"/>
      <c r="G2" s="351"/>
      <c r="H2" s="351"/>
    </row>
    <row r="3" spans="1:8" ht="18.75" thickBot="1">
      <c r="A3" s="352" t="s">
        <v>32</v>
      </c>
      <c r="B3" s="352"/>
      <c r="C3" s="352"/>
      <c r="D3" s="352"/>
      <c r="E3" s="352"/>
      <c r="F3" s="352"/>
      <c r="G3" s="352"/>
      <c r="H3" s="352"/>
    </row>
    <row r="4" spans="2:8" ht="18.75" thickBot="1">
      <c r="B4" s="77"/>
      <c r="C4" s="78"/>
      <c r="D4" s="353" t="str">
        <f>'пр.взв.'!D4</f>
        <v>в.к. СВ 100  кг.</v>
      </c>
      <c r="E4" s="354"/>
      <c r="F4" s="355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48" t="s">
        <v>33</v>
      </c>
      <c r="B6" s="344" t="str">
        <f>VLOOKUP(J6,'пр.взв.'!B6:G131,2,FALSE)</f>
        <v>Деменков Александр Михайлович</v>
      </c>
      <c r="C6" s="344"/>
      <c r="D6" s="344"/>
      <c r="E6" s="344"/>
      <c r="F6" s="344"/>
      <c r="G6" s="344"/>
      <c r="H6" s="337" t="str">
        <f>VLOOKUP(J6,'пр.взв.'!B6:G131,3,FALSE)</f>
        <v>14.09.97,кмс</v>
      </c>
      <c r="I6" s="78"/>
      <c r="J6" s="82">
        <f>'пр.хода'!K17</f>
        <v>5</v>
      </c>
    </row>
    <row r="7" spans="1:10" ht="12.75" customHeight="1">
      <c r="A7" s="349"/>
      <c r="B7" s="345"/>
      <c r="C7" s="345"/>
      <c r="D7" s="345"/>
      <c r="E7" s="345"/>
      <c r="F7" s="345"/>
      <c r="G7" s="345"/>
      <c r="H7" s="346"/>
      <c r="I7" s="78"/>
      <c r="J7" s="82"/>
    </row>
    <row r="8" spans="1:10" ht="12.75" customHeight="1">
      <c r="A8" s="349"/>
      <c r="B8" s="347" t="str">
        <f>VLOOKUP(J6,'пр.взв.'!B6:G131,4,FALSE)</f>
        <v>Москва</v>
      </c>
      <c r="C8" s="347"/>
      <c r="D8" s="347"/>
      <c r="E8" s="347"/>
      <c r="F8" s="347"/>
      <c r="G8" s="347"/>
      <c r="H8" s="346"/>
      <c r="I8" s="78"/>
      <c r="J8" s="82"/>
    </row>
    <row r="9" spans="1:10" ht="13.5" customHeight="1" thickBot="1">
      <c r="A9" s="350"/>
      <c r="B9" s="339"/>
      <c r="C9" s="339"/>
      <c r="D9" s="339"/>
      <c r="E9" s="339"/>
      <c r="F9" s="339"/>
      <c r="G9" s="339"/>
      <c r="H9" s="340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56" t="s">
        <v>34</v>
      </c>
      <c r="B11" s="344" t="str">
        <f>VLOOKUP(J11,'пр.взв.'!B6:G131,2,FALSE)</f>
        <v>Тачков Иван Дмитриевич</v>
      </c>
      <c r="C11" s="344"/>
      <c r="D11" s="344"/>
      <c r="E11" s="344"/>
      <c r="F11" s="344"/>
      <c r="G11" s="344"/>
      <c r="H11" s="337" t="str">
        <f>VLOOKUP(J11,'пр.взв.'!B6:G131,3,FALSE)</f>
        <v>25.03.97,мс</v>
      </c>
      <c r="I11" s="78"/>
      <c r="J11" s="82">
        <f>'пр.хода'!K25</f>
        <v>12</v>
      </c>
    </row>
    <row r="12" spans="1:10" ht="12.75" customHeight="1">
      <c r="A12" s="357"/>
      <c r="B12" s="345"/>
      <c r="C12" s="345"/>
      <c r="D12" s="345"/>
      <c r="E12" s="345"/>
      <c r="F12" s="345"/>
      <c r="G12" s="345"/>
      <c r="H12" s="346"/>
      <c r="I12" s="78"/>
      <c r="J12" s="82"/>
    </row>
    <row r="13" spans="1:10" ht="12.75" customHeight="1">
      <c r="A13" s="357"/>
      <c r="B13" s="347" t="str">
        <f>VLOOKUP(J11,'пр.взв.'!B6:G131,4,FALSE)</f>
        <v>УФО</v>
      </c>
      <c r="C13" s="347"/>
      <c r="D13" s="347"/>
      <c r="E13" s="347"/>
      <c r="F13" s="347"/>
      <c r="G13" s="347"/>
      <c r="H13" s="346"/>
      <c r="I13" s="78"/>
      <c r="J13" s="82"/>
    </row>
    <row r="14" spans="1:10" ht="13.5" customHeight="1" thickBot="1">
      <c r="A14" s="358"/>
      <c r="B14" s="339"/>
      <c r="C14" s="339"/>
      <c r="D14" s="339"/>
      <c r="E14" s="339"/>
      <c r="F14" s="339"/>
      <c r="G14" s="339"/>
      <c r="H14" s="340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41" t="s">
        <v>35</v>
      </c>
      <c r="B16" s="344" t="str">
        <f>VLOOKUP(J16,'пр.взв.'!B6:G131,2,FALSE)</f>
        <v>Трусов Сергей Сергеевич</v>
      </c>
      <c r="C16" s="344"/>
      <c r="D16" s="344"/>
      <c r="E16" s="344"/>
      <c r="F16" s="344"/>
      <c r="G16" s="344"/>
      <c r="H16" s="337" t="str">
        <f>VLOOKUP(J16,'пр.взв.'!B6:G131,3,FALSE)</f>
        <v>12.04.97, кмс</v>
      </c>
      <c r="I16" s="78"/>
      <c r="J16" s="82">
        <f>'пр.хода'!O11</f>
        <v>14</v>
      </c>
    </row>
    <row r="17" spans="1:10" ht="12.75" customHeight="1">
      <c r="A17" s="342"/>
      <c r="B17" s="345"/>
      <c r="C17" s="345"/>
      <c r="D17" s="345"/>
      <c r="E17" s="345"/>
      <c r="F17" s="345"/>
      <c r="G17" s="345"/>
      <c r="H17" s="346"/>
      <c r="I17" s="78"/>
      <c r="J17" s="82"/>
    </row>
    <row r="18" spans="1:10" ht="12.75" customHeight="1">
      <c r="A18" s="342"/>
      <c r="B18" s="347" t="str">
        <f>VLOOKUP(J16,'пр.взв.'!B6:G131,4,FALSE)</f>
        <v>ЦФО</v>
      </c>
      <c r="C18" s="347"/>
      <c r="D18" s="347"/>
      <c r="E18" s="347"/>
      <c r="F18" s="347"/>
      <c r="G18" s="347"/>
      <c r="H18" s="346"/>
      <c r="I18" s="78"/>
      <c r="J18" s="82"/>
    </row>
    <row r="19" spans="1:10" ht="13.5" customHeight="1" thickBot="1">
      <c r="A19" s="343"/>
      <c r="B19" s="339"/>
      <c r="C19" s="339"/>
      <c r="D19" s="339"/>
      <c r="E19" s="339"/>
      <c r="F19" s="339"/>
      <c r="G19" s="339"/>
      <c r="H19" s="340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41" t="s">
        <v>35</v>
      </c>
      <c r="B21" s="344" t="str">
        <f>VLOOKUP(J21,'пр.взв.'!B6:G131,2,FALSE)</f>
        <v>Пхакадзе Георгий Георгиевич</v>
      </c>
      <c r="C21" s="344"/>
      <c r="D21" s="344"/>
      <c r="E21" s="344"/>
      <c r="F21" s="344"/>
      <c r="G21" s="344"/>
      <c r="H21" s="337" t="str">
        <f>VLOOKUP(J21,'пр.взв.'!B7:G136,3,FALSE)</f>
        <v>03.05.97,кмс</v>
      </c>
      <c r="I21" s="78"/>
      <c r="J21" s="82">
        <f>'пр.хода'!O39</f>
        <v>6</v>
      </c>
    </row>
    <row r="22" spans="1:10" ht="12.75" customHeight="1">
      <c r="A22" s="342"/>
      <c r="B22" s="345"/>
      <c r="C22" s="345"/>
      <c r="D22" s="345"/>
      <c r="E22" s="345"/>
      <c r="F22" s="345"/>
      <c r="G22" s="345"/>
      <c r="H22" s="346"/>
      <c r="I22" s="78"/>
      <c r="J22" s="82"/>
    </row>
    <row r="23" spans="1:9" ht="12.75" customHeight="1">
      <c r="A23" s="342"/>
      <c r="B23" s="347" t="str">
        <f>VLOOKUP(J21,'пр.взв.'!B6:G131,4,FALSE)</f>
        <v>Москва</v>
      </c>
      <c r="C23" s="347"/>
      <c r="D23" s="347"/>
      <c r="E23" s="347"/>
      <c r="F23" s="347"/>
      <c r="G23" s="347"/>
      <c r="H23" s="346"/>
      <c r="I23" s="78"/>
    </row>
    <row r="24" spans="1:9" ht="13.5" customHeight="1" thickBot="1">
      <c r="A24" s="343"/>
      <c r="B24" s="339"/>
      <c r="C24" s="339"/>
      <c r="D24" s="339"/>
      <c r="E24" s="339"/>
      <c r="F24" s="339"/>
      <c r="G24" s="339"/>
      <c r="H24" s="340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55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35" t="str">
        <f>VLOOKUP(J28,'пр.взв.'!B7:H68,7,FALSE)</f>
        <v>Киселёв С.Н.    Фунтиков П.В.</v>
      </c>
      <c r="B28" s="336"/>
      <c r="C28" s="336"/>
      <c r="D28" s="336"/>
      <c r="E28" s="336"/>
      <c r="F28" s="336"/>
      <c r="G28" s="336"/>
      <c r="H28" s="337"/>
      <c r="J28">
        <f>'пр.хода'!K17</f>
        <v>5</v>
      </c>
    </row>
    <row r="29" spans="1:8" ht="13.5" customHeight="1" thickBot="1">
      <c r="A29" s="338"/>
      <c r="B29" s="339"/>
      <c r="C29" s="339"/>
      <c r="D29" s="339"/>
      <c r="E29" s="339"/>
      <c r="F29" s="339"/>
      <c r="G29" s="339"/>
      <c r="H29" s="340"/>
    </row>
    <row r="32" spans="1:8" ht="18">
      <c r="A32" s="78" t="s">
        <v>36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8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2.42187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4" t="s">
        <v>26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91"/>
    </row>
    <row r="2" spans="1:25" ht="13.5" customHeight="1" thickBot="1">
      <c r="A2" s="399" t="s">
        <v>27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91"/>
    </row>
    <row r="3" spans="1:25" ht="27.75" customHeight="1" thickBot="1">
      <c r="A3" s="91"/>
      <c r="B3" s="91"/>
      <c r="C3" s="91"/>
      <c r="D3" s="93"/>
      <c r="E3" s="93"/>
      <c r="F3" s="400" t="str">
        <f>HYPERLINK('[1]реквизиты'!$A$2)</f>
        <v>Первенство России по самбо среди юниоров и юниорок 19-20 лет (1996-97 г.р.)</v>
      </c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2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385" t="str">
        <f>HYPERLINK('[1]реквизиты'!$A$3)</f>
        <v>15-19 февраля 2016 года, г. Сочи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94"/>
      <c r="U4" s="392"/>
      <c r="V4" s="395" t="str">
        <f>HYPERLINK('пр.взв.'!D4)</f>
        <v>в.к. СВ 100  кг.</v>
      </c>
      <c r="W4" s="396"/>
      <c r="X4" s="91"/>
      <c r="Y4" s="91"/>
    </row>
    <row r="5" spans="1:25" ht="14.25" customHeight="1" thickBot="1">
      <c r="A5" s="380" t="s">
        <v>0</v>
      </c>
      <c r="B5" s="91"/>
      <c r="C5" s="91"/>
      <c r="D5" s="91"/>
      <c r="E5" s="91"/>
      <c r="F5" s="91"/>
      <c r="G5" s="91"/>
      <c r="H5" s="95"/>
      <c r="I5" s="380" t="s">
        <v>2</v>
      </c>
      <c r="J5" s="91"/>
      <c r="K5" s="91">
        <v>13</v>
      </c>
      <c r="L5" s="91"/>
      <c r="M5" s="91"/>
      <c r="N5" s="91"/>
      <c r="O5" s="91"/>
      <c r="P5" s="365" t="s">
        <v>134</v>
      </c>
      <c r="Q5" s="366" t="s">
        <v>134</v>
      </c>
      <c r="R5" s="366" t="s">
        <v>134</v>
      </c>
      <c r="S5" s="367" t="s">
        <v>134</v>
      </c>
      <c r="T5" s="91"/>
      <c r="U5" s="393"/>
      <c r="V5" s="397"/>
      <c r="W5" s="398"/>
      <c r="X5" s="380" t="s">
        <v>1</v>
      </c>
      <c r="Y5" s="91"/>
    </row>
    <row r="6" spans="1:26" ht="14.25" customHeight="1" thickBot="1">
      <c r="A6" s="384"/>
      <c r="B6" s="96"/>
      <c r="C6" s="91"/>
      <c r="D6" s="91"/>
      <c r="E6" s="91"/>
      <c r="F6" s="91"/>
      <c r="G6" s="91"/>
      <c r="H6" s="91"/>
      <c r="I6" s="380"/>
      <c r="J6" s="64"/>
      <c r="K6" s="97"/>
      <c r="L6" s="98">
        <v>17</v>
      </c>
      <c r="M6" s="64"/>
      <c r="N6" s="64"/>
      <c r="O6" s="66">
        <v>14</v>
      </c>
      <c r="P6" s="368"/>
      <c r="Q6" s="369"/>
      <c r="R6" s="369"/>
      <c r="S6" s="370"/>
      <c r="T6" s="91"/>
      <c r="U6" s="91"/>
      <c r="V6" s="91"/>
      <c r="W6" s="91"/>
      <c r="X6" s="384"/>
      <c r="Y6" s="91"/>
      <c r="Z6" s="38"/>
    </row>
    <row r="7" spans="1:25" ht="12.75" customHeight="1" thickBot="1">
      <c r="A7" s="381">
        <v>1</v>
      </c>
      <c r="B7" s="359" t="str">
        <f>VLOOKUP(A7,'пр.взв.'!B7:C68,2,FALSE)</f>
        <v>Буков Юрий Олегович</v>
      </c>
      <c r="C7" s="359" t="str">
        <f>VLOOKUP(A7,'пр.взв.'!B7:G68,3,FALSE)</f>
        <v>24.08.97, кмс</v>
      </c>
      <c r="D7" s="359" t="str">
        <f>VLOOKUP(A7,'пр.взв.'!B7:G68,4,FALSE)</f>
        <v>ДФО</v>
      </c>
      <c r="E7" s="91"/>
      <c r="F7" s="91"/>
      <c r="G7" s="99"/>
      <c r="H7" s="91"/>
      <c r="I7" s="100"/>
      <c r="J7" s="64"/>
      <c r="K7" s="101">
        <v>17</v>
      </c>
      <c r="L7" s="160" t="s">
        <v>147</v>
      </c>
      <c r="M7" s="98">
        <v>17</v>
      </c>
      <c r="N7" s="67"/>
      <c r="O7" s="68"/>
      <c r="P7" s="68"/>
      <c r="Q7" s="102" t="s">
        <v>23</v>
      </c>
      <c r="R7" s="91"/>
      <c r="S7" s="91"/>
      <c r="T7" s="91"/>
      <c r="U7" s="359" t="str">
        <f>VLOOKUP(X7,'пр.взв.'!B7:G68,2,FALSE)</f>
        <v>Курнакин Александр Сергеевич</v>
      </c>
      <c r="V7" s="359" t="str">
        <f>VLOOKUP(X7,'пр.взв.'!B7:G68,3,FALSE)</f>
        <v>19.02.98, кмс</v>
      </c>
      <c r="W7" s="359" t="str">
        <f>VLOOKUP(X7,'пр.взв.'!B7:G68,4,FALSE)</f>
        <v>ПФО</v>
      </c>
      <c r="X7" s="362">
        <v>2</v>
      </c>
      <c r="Y7" s="91"/>
    </row>
    <row r="8" spans="1:25" ht="12.75" customHeight="1">
      <c r="A8" s="382"/>
      <c r="B8" s="360"/>
      <c r="C8" s="360"/>
      <c r="D8" s="360"/>
      <c r="E8" s="103">
        <v>17</v>
      </c>
      <c r="F8" s="104"/>
      <c r="G8" s="105"/>
      <c r="H8" s="106"/>
      <c r="I8" s="68"/>
      <c r="J8" s="64"/>
      <c r="K8" s="107"/>
      <c r="L8" s="108"/>
      <c r="M8" s="160" t="s">
        <v>147</v>
      </c>
      <c r="N8" s="67"/>
      <c r="O8" s="102"/>
      <c r="P8" s="102"/>
      <c r="Q8" s="91"/>
      <c r="R8" s="91"/>
      <c r="S8" s="91"/>
      <c r="T8" s="103">
        <v>18</v>
      </c>
      <c r="U8" s="360"/>
      <c r="V8" s="360"/>
      <c r="W8" s="360"/>
      <c r="X8" s="363"/>
      <c r="Y8" s="91"/>
    </row>
    <row r="9" spans="1:25" ht="12.75" customHeight="1" thickBot="1">
      <c r="A9" s="382">
        <v>17</v>
      </c>
      <c r="B9" s="361" t="str">
        <f>VLOOKUP(A9,'пр.взв.'!B9:C70,2,FALSE)</f>
        <v>Красиков Олег Юрьевич</v>
      </c>
      <c r="C9" s="361" t="str">
        <f>VLOOKUP(A9,'пр.взв.'!B7:G68,3,FALSE)</f>
        <v>01.04.96.кмс</v>
      </c>
      <c r="D9" s="361" t="str">
        <f>VLOOKUP(A9,'пр.взв.'!B7:G68,4,FALSE)</f>
        <v>ПФО</v>
      </c>
      <c r="E9" s="159" t="s">
        <v>147</v>
      </c>
      <c r="F9" s="110"/>
      <c r="G9" s="104"/>
      <c r="H9" s="107"/>
      <c r="I9" s="67"/>
      <c r="J9" s="64"/>
      <c r="K9" s="98"/>
      <c r="L9" s="107"/>
      <c r="M9" s="111"/>
      <c r="N9" s="98">
        <v>17</v>
      </c>
      <c r="O9" s="102"/>
      <c r="P9" s="102"/>
      <c r="Q9" s="102"/>
      <c r="R9" s="112"/>
      <c r="S9" s="113"/>
      <c r="T9" s="159" t="s">
        <v>148</v>
      </c>
      <c r="U9" s="361" t="str">
        <f>VLOOKUP(X9,'пр.взв.'!B7:G68,2,FALSE)</f>
        <v>Кольцов Станислав Игоревич</v>
      </c>
      <c r="V9" s="361" t="str">
        <f>VLOOKUP(X9,'пр.взв.'!B7:G68,3,FALSE)</f>
        <v>03.05.96, кмс</v>
      </c>
      <c r="W9" s="361" t="str">
        <f>VLOOKUP(X9,'пр.взв.'!B7:G68,4,FALSE)</f>
        <v>СФО</v>
      </c>
      <c r="X9" s="363">
        <v>18</v>
      </c>
      <c r="Y9" s="91"/>
    </row>
    <row r="10" spans="1:25" ht="12.75" customHeight="1" thickBot="1">
      <c r="A10" s="383"/>
      <c r="B10" s="360"/>
      <c r="C10" s="360"/>
      <c r="D10" s="360"/>
      <c r="E10" s="104"/>
      <c r="F10" s="114"/>
      <c r="G10" s="103">
        <v>17</v>
      </c>
      <c r="H10" s="98"/>
      <c r="I10" s="68"/>
      <c r="J10" s="64"/>
      <c r="K10" s="97"/>
      <c r="L10" s="98">
        <v>7</v>
      </c>
      <c r="M10" s="65"/>
      <c r="N10" s="160" t="s">
        <v>147</v>
      </c>
      <c r="O10" s="64"/>
      <c r="P10" s="64"/>
      <c r="Q10" s="64"/>
      <c r="R10" s="103">
        <v>10</v>
      </c>
      <c r="S10" s="64"/>
      <c r="T10" s="104"/>
      <c r="U10" s="360"/>
      <c r="V10" s="360"/>
      <c r="W10" s="360"/>
      <c r="X10" s="364"/>
      <c r="Y10" s="91"/>
    </row>
    <row r="11" spans="1:25" ht="12.75" customHeight="1" thickBot="1">
      <c r="A11" s="381">
        <v>9</v>
      </c>
      <c r="B11" s="359" t="str">
        <f>VLOOKUP(A11,'пр.взв.'!B11:C72,2,FALSE)</f>
        <v>Шпигарь Владислав Витальевич</v>
      </c>
      <c r="C11" s="359" t="str">
        <f>VLOOKUP(A11,'пр.взв.'!B7:G68,3,FALSE)</f>
        <v>07.07.97, кмс</v>
      </c>
      <c r="D11" s="359" t="str">
        <f>VLOOKUP(A11,'пр.взв.'!B7:G68,4,FALSE)</f>
        <v>ЦФО</v>
      </c>
      <c r="E11" s="91"/>
      <c r="F11" s="104"/>
      <c r="G11" s="159" t="s">
        <v>150</v>
      </c>
      <c r="H11" s="115"/>
      <c r="I11" s="116"/>
      <c r="J11" s="64"/>
      <c r="K11" s="101"/>
      <c r="L11" s="97"/>
      <c r="M11" s="101">
        <v>7</v>
      </c>
      <c r="N11" s="65"/>
      <c r="O11" s="117">
        <v>14</v>
      </c>
      <c r="P11" s="64"/>
      <c r="Q11" s="118"/>
      <c r="R11" s="159" t="s">
        <v>147</v>
      </c>
      <c r="S11" s="64"/>
      <c r="T11" s="91"/>
      <c r="U11" s="359" t="str">
        <f>VLOOKUP(X11,'пр.взв.'!B7:G68,2,FALSE)</f>
        <v>Полеян Артур Альбертович</v>
      </c>
      <c r="V11" s="359" t="str">
        <f>VLOOKUP(X11,'пр.взв.'!B7:G68,3,FALSE)</f>
        <v>20.04.96,кмс</v>
      </c>
      <c r="W11" s="359" t="str">
        <f>VLOOKUP(X11,'пр.взв.'!B7:G68,4,FALSE)</f>
        <v>КФО</v>
      </c>
      <c r="X11" s="362">
        <v>10</v>
      </c>
      <c r="Y11" s="91"/>
    </row>
    <row r="12" spans="1:25" ht="12.75" customHeight="1">
      <c r="A12" s="382"/>
      <c r="B12" s="360"/>
      <c r="C12" s="360"/>
      <c r="D12" s="360"/>
      <c r="E12" s="103">
        <v>9</v>
      </c>
      <c r="F12" s="119"/>
      <c r="G12" s="104"/>
      <c r="H12" s="106"/>
      <c r="I12" s="120"/>
      <c r="J12" s="67"/>
      <c r="K12" s="107"/>
      <c r="L12" s="101">
        <v>11</v>
      </c>
      <c r="M12" s="161" t="s">
        <v>149</v>
      </c>
      <c r="N12" s="121"/>
      <c r="O12" s="161" t="s">
        <v>147</v>
      </c>
      <c r="P12" s="102"/>
      <c r="Q12" s="122"/>
      <c r="R12" s="123"/>
      <c r="S12" s="124"/>
      <c r="T12" s="103">
        <v>10</v>
      </c>
      <c r="U12" s="360"/>
      <c r="V12" s="360"/>
      <c r="W12" s="360"/>
      <c r="X12" s="363"/>
      <c r="Y12" s="91"/>
    </row>
    <row r="13" spans="1:25" ht="12.75" customHeight="1" thickBot="1">
      <c r="A13" s="382">
        <v>25</v>
      </c>
      <c r="B13" s="361"/>
      <c r="C13" s="361"/>
      <c r="D13" s="361"/>
      <c r="E13" s="159"/>
      <c r="F13" s="104"/>
      <c r="G13" s="104"/>
      <c r="H13" s="107"/>
      <c r="I13" s="120"/>
      <c r="J13" s="67"/>
      <c r="K13" s="98"/>
      <c r="L13" s="107"/>
      <c r="M13" s="98"/>
      <c r="N13" s="108">
        <v>14</v>
      </c>
      <c r="O13" s="64"/>
      <c r="P13" s="102"/>
      <c r="Q13" s="125"/>
      <c r="R13" s="91"/>
      <c r="S13" s="91"/>
      <c r="T13" s="159"/>
      <c r="U13" s="361"/>
      <c r="V13" s="361"/>
      <c r="W13" s="361"/>
      <c r="X13" s="363">
        <v>26</v>
      </c>
      <c r="Y13" s="91"/>
    </row>
    <row r="14" spans="1:25" ht="12.75" customHeight="1" thickBot="1">
      <c r="A14" s="383"/>
      <c r="B14" s="360"/>
      <c r="C14" s="360"/>
      <c r="D14" s="360"/>
      <c r="E14" s="104"/>
      <c r="F14" s="104"/>
      <c r="G14" s="114"/>
      <c r="H14" s="67"/>
      <c r="I14" s="103">
        <v>5</v>
      </c>
      <c r="J14" s="124"/>
      <c r="K14" s="98"/>
      <c r="L14" s="67"/>
      <c r="M14" s="67"/>
      <c r="N14" s="98"/>
      <c r="O14" s="124"/>
      <c r="P14" s="103">
        <v>14</v>
      </c>
      <c r="Q14" s="114"/>
      <c r="R14" s="91"/>
      <c r="S14" s="91"/>
      <c r="T14" s="104"/>
      <c r="U14" s="360"/>
      <c r="V14" s="360"/>
      <c r="W14" s="360"/>
      <c r="X14" s="364"/>
      <c r="Y14" s="91"/>
    </row>
    <row r="15" spans="1:25" ht="12.75" customHeight="1" thickBot="1">
      <c r="A15" s="381">
        <v>5</v>
      </c>
      <c r="B15" s="359" t="str">
        <f>VLOOKUP(A15,'пр.взв.'!B13:C76,2,FALSE)</f>
        <v>Деменков Александр Михайлович</v>
      </c>
      <c r="C15" s="359" t="str">
        <f>VLOOKUP(A15,'пр.взв.'!B7:G68,3,FALSE)</f>
        <v>14.09.97,кмс</v>
      </c>
      <c r="D15" s="359" t="str">
        <f>VLOOKUP(A15,'пр.взв.'!B7:G68,4,FALSE)</f>
        <v>Москва</v>
      </c>
      <c r="E15" s="91"/>
      <c r="F15" s="91"/>
      <c r="G15" s="104"/>
      <c r="H15" s="68"/>
      <c r="I15" s="159" t="s">
        <v>147</v>
      </c>
      <c r="J15" s="65"/>
      <c r="K15" s="98"/>
      <c r="L15" s="64"/>
      <c r="M15" s="64"/>
      <c r="N15" s="64"/>
      <c r="O15" s="127"/>
      <c r="P15" s="159" t="s">
        <v>147</v>
      </c>
      <c r="Q15" s="126"/>
      <c r="R15" s="91"/>
      <c r="S15" s="91"/>
      <c r="T15" s="91"/>
      <c r="U15" s="359" t="str">
        <f>VLOOKUP(X15,'пр.взв.'!B7:G68,2,FALSE)</f>
        <v>Пхакадзе Георгий Георгиевич</v>
      </c>
      <c r="V15" s="359" t="str">
        <f>VLOOKUP(X15,'пр.взв.'!B7:G68,3,FALSE)</f>
        <v>03.05.97,кмс</v>
      </c>
      <c r="W15" s="359" t="str">
        <f>VLOOKUP(X15,'пр.взв.'!B7:G68,4,FALSE)</f>
        <v>Москва</v>
      </c>
      <c r="X15" s="362">
        <v>6</v>
      </c>
      <c r="Y15" s="91"/>
    </row>
    <row r="16" spans="1:25" ht="12.75" customHeight="1">
      <c r="A16" s="382"/>
      <c r="B16" s="360"/>
      <c r="C16" s="360"/>
      <c r="D16" s="360"/>
      <c r="E16" s="103">
        <v>5</v>
      </c>
      <c r="F16" s="104"/>
      <c r="G16" s="104"/>
      <c r="H16" s="111"/>
      <c r="J16" s="64"/>
      <c r="K16" s="127"/>
      <c r="L16" s="377" t="s">
        <v>54</v>
      </c>
      <c r="M16" s="377"/>
      <c r="N16" s="64"/>
      <c r="O16" s="126"/>
      <c r="Q16" s="127"/>
      <c r="R16" s="91"/>
      <c r="S16" s="91"/>
      <c r="T16" s="103">
        <v>6</v>
      </c>
      <c r="U16" s="360"/>
      <c r="V16" s="360"/>
      <c r="W16" s="360"/>
      <c r="X16" s="363"/>
      <c r="Y16" s="91"/>
    </row>
    <row r="17" spans="1:25" ht="12.75" customHeight="1" thickBot="1">
      <c r="A17" s="382">
        <v>21</v>
      </c>
      <c r="B17" s="361"/>
      <c r="C17" s="361"/>
      <c r="D17" s="361"/>
      <c r="E17" s="159"/>
      <c r="F17" s="110"/>
      <c r="G17" s="104"/>
      <c r="H17" s="128"/>
      <c r="I17" s="64"/>
      <c r="J17" s="64"/>
      <c r="K17" s="75">
        <v>5</v>
      </c>
      <c r="L17" s="64"/>
      <c r="M17" s="64"/>
      <c r="N17" s="65"/>
      <c r="O17" s="64"/>
      <c r="P17" s="64"/>
      <c r="Q17" s="127"/>
      <c r="R17" s="112"/>
      <c r="S17" s="113"/>
      <c r="T17" s="159"/>
      <c r="U17" s="361"/>
      <c r="V17" s="361"/>
      <c r="W17" s="361"/>
      <c r="X17" s="363">
        <v>22</v>
      </c>
      <c r="Y17" s="91"/>
    </row>
    <row r="18" spans="1:25" ht="12.75" customHeight="1" thickBot="1">
      <c r="A18" s="383"/>
      <c r="B18" s="360"/>
      <c r="C18" s="360"/>
      <c r="D18" s="360"/>
      <c r="E18" s="104"/>
      <c r="F18" s="114"/>
      <c r="G18" s="103">
        <v>5</v>
      </c>
      <c r="H18" s="101"/>
      <c r="I18" s="64"/>
      <c r="J18" s="64"/>
      <c r="K18" s="386" t="s">
        <v>57</v>
      </c>
      <c r="L18" s="387" t="s">
        <v>57</v>
      </c>
      <c r="M18" s="387" t="s">
        <v>57</v>
      </c>
      <c r="N18" s="388" t="s">
        <v>57</v>
      </c>
      <c r="O18" s="102"/>
      <c r="P18" s="64"/>
      <c r="Q18" s="129"/>
      <c r="R18" s="103">
        <v>14</v>
      </c>
      <c r="S18" s="64"/>
      <c r="T18" s="104"/>
      <c r="U18" s="360"/>
      <c r="V18" s="360"/>
      <c r="W18" s="360"/>
      <c r="X18" s="364"/>
      <c r="Y18" s="91"/>
    </row>
    <row r="19" spans="1:25" ht="12.75" customHeight="1" thickBot="1">
      <c r="A19" s="381">
        <v>13</v>
      </c>
      <c r="B19" s="359" t="str">
        <f>VLOOKUP(A19,'пр.взв.'!B17:C80,2,FALSE)</f>
        <v>Кошкарев Кирил Сергеевич</v>
      </c>
      <c r="C19" s="359" t="str">
        <f>VLOOKUP(A19,'пр.взв.'!B7:G68,3,FALSE)</f>
        <v>27.06.97, 1р</v>
      </c>
      <c r="D19" s="359" t="str">
        <f>VLOOKUP(A19,'пр.взв.'!B7:G68,4,FALSE)</f>
        <v>ЮФО</v>
      </c>
      <c r="E19" s="91"/>
      <c r="F19" s="104"/>
      <c r="G19" s="159" t="s">
        <v>147</v>
      </c>
      <c r="H19" s="107"/>
      <c r="I19" s="64"/>
      <c r="J19" s="64"/>
      <c r="K19" s="389" t="s">
        <v>57</v>
      </c>
      <c r="L19" s="390" t="s">
        <v>57</v>
      </c>
      <c r="M19" s="390" t="s">
        <v>57</v>
      </c>
      <c r="N19" s="391" t="s">
        <v>57</v>
      </c>
      <c r="O19" s="102"/>
      <c r="P19" s="64"/>
      <c r="Q19" s="64"/>
      <c r="R19" s="159" t="s">
        <v>149</v>
      </c>
      <c r="S19" s="64"/>
      <c r="T19" s="91"/>
      <c r="U19" s="359" t="str">
        <f>VLOOKUP(X19,'пр.взв.'!B7:G68,2,FALSE)</f>
        <v>Трусов Сергей Сергеевич</v>
      </c>
      <c r="V19" s="359" t="str">
        <f>VLOOKUP(X19,'пр.взв.'!B7:G68,3,FALSE)</f>
        <v>12.04.97, кмс</v>
      </c>
      <c r="W19" s="359" t="str">
        <f>VLOOKUP(X19,'пр.взв.'!B7:G68,4,FALSE)</f>
        <v>ЦФО</v>
      </c>
      <c r="X19" s="362">
        <v>14</v>
      </c>
      <c r="Y19" s="91"/>
    </row>
    <row r="20" spans="1:25" ht="12.75" customHeight="1">
      <c r="A20" s="382"/>
      <c r="B20" s="360"/>
      <c r="C20" s="360"/>
      <c r="D20" s="360"/>
      <c r="E20" s="103">
        <v>13</v>
      </c>
      <c r="F20" s="119"/>
      <c r="G20" s="104"/>
      <c r="H20" s="106"/>
      <c r="I20" s="64"/>
      <c r="J20" s="64"/>
      <c r="K20" s="127"/>
      <c r="L20" s="378"/>
      <c r="M20" s="378"/>
      <c r="N20" s="102"/>
      <c r="O20" s="122"/>
      <c r="P20" s="64"/>
      <c r="Q20" s="91"/>
      <c r="R20" s="123"/>
      <c r="S20" s="124"/>
      <c r="T20" s="103">
        <v>14</v>
      </c>
      <c r="U20" s="360"/>
      <c r="V20" s="360"/>
      <c r="W20" s="360"/>
      <c r="X20" s="363"/>
      <c r="Y20" s="91"/>
    </row>
    <row r="21" spans="1:25" ht="12.75" customHeight="1" thickBot="1">
      <c r="A21" s="382">
        <v>29</v>
      </c>
      <c r="B21" s="361"/>
      <c r="C21" s="361"/>
      <c r="D21" s="361"/>
      <c r="E21" s="159"/>
      <c r="F21" s="104"/>
      <c r="G21" s="104"/>
      <c r="H21" s="107"/>
      <c r="I21" s="64"/>
      <c r="J21" s="64"/>
      <c r="K21" s="127"/>
      <c r="L21" s="64"/>
      <c r="M21" s="102"/>
      <c r="N21" s="102"/>
      <c r="O21" s="122"/>
      <c r="P21" s="64"/>
      <c r="Q21" s="91"/>
      <c r="R21" s="91"/>
      <c r="S21" s="91"/>
      <c r="T21" s="159"/>
      <c r="U21" s="361"/>
      <c r="V21" s="361"/>
      <c r="W21" s="361"/>
      <c r="X21" s="363">
        <v>30</v>
      </c>
      <c r="Y21" s="91"/>
    </row>
    <row r="22" spans="1:25" ht="12.75" customHeight="1" thickBot="1">
      <c r="A22" s="383"/>
      <c r="B22" s="360"/>
      <c r="C22" s="360"/>
      <c r="D22" s="360"/>
      <c r="E22" s="104"/>
      <c r="F22" s="104"/>
      <c r="G22" s="104"/>
      <c r="H22" s="106"/>
      <c r="I22" s="64"/>
      <c r="J22" s="64"/>
      <c r="K22" s="103">
        <v>5</v>
      </c>
      <c r="L22" s="64"/>
      <c r="M22" s="102"/>
      <c r="N22" s="103">
        <v>12</v>
      </c>
      <c r="O22" s="122"/>
      <c r="P22" s="64"/>
      <c r="Q22" s="91"/>
      <c r="R22" s="91"/>
      <c r="S22" s="91"/>
      <c r="T22" s="104"/>
      <c r="U22" s="360"/>
      <c r="V22" s="360"/>
      <c r="W22" s="360"/>
      <c r="X22" s="364"/>
      <c r="Y22" s="91"/>
    </row>
    <row r="23" spans="1:25" ht="12.75" customHeight="1" thickBot="1">
      <c r="A23" s="381">
        <v>3</v>
      </c>
      <c r="B23" s="359" t="str">
        <f>VLOOKUP(A23,'пр.взв.'!B7:C68,2,FALSE)</f>
        <v>Ушаков Ярослав Сергеевич</v>
      </c>
      <c r="C23" s="359" t="str">
        <f>VLOOKUP(A23,'пр.взв.'!B7:G68,3,FALSE)</f>
        <v>04.04.96, 1р</v>
      </c>
      <c r="D23" s="359" t="str">
        <f>VLOOKUP(A23,'пр.взв.'!B7:G68,4,FALSE)</f>
        <v>СФО</v>
      </c>
      <c r="E23" s="91"/>
      <c r="F23" s="91"/>
      <c r="G23" s="99"/>
      <c r="H23" s="91"/>
      <c r="I23" s="100"/>
      <c r="J23" s="130"/>
      <c r="K23" s="159" t="s">
        <v>147</v>
      </c>
      <c r="L23" s="131"/>
      <c r="M23" s="102"/>
      <c r="N23" s="159" t="s">
        <v>147</v>
      </c>
      <c r="O23" s="122"/>
      <c r="P23" s="64"/>
      <c r="Q23" s="91"/>
      <c r="R23" s="91"/>
      <c r="S23" s="91"/>
      <c r="T23" s="91"/>
      <c r="U23" s="359" t="str">
        <f>VLOOKUP(X23,'пр.взв.'!B7:G68,2,FALSE)</f>
        <v>Хатков Замрат Мухарбиевич</v>
      </c>
      <c r="V23" s="359" t="str">
        <f>VLOOKUP(X23,'пр.взв.'!B7:G68,3,FALSE)</f>
        <v>19.03.96,кмс</v>
      </c>
      <c r="W23" s="359" t="str">
        <f>VLOOKUP(X23,'пр.взв.'!B7:G68,4,FALSE)</f>
        <v>СКФО</v>
      </c>
      <c r="X23" s="362">
        <v>4</v>
      </c>
      <c r="Y23" s="91"/>
    </row>
    <row r="24" spans="1:25" ht="12.75" customHeight="1">
      <c r="A24" s="382"/>
      <c r="B24" s="360"/>
      <c r="C24" s="360"/>
      <c r="D24" s="360"/>
      <c r="E24" s="103">
        <v>19</v>
      </c>
      <c r="F24" s="104"/>
      <c r="G24" s="105"/>
      <c r="H24" s="106"/>
      <c r="I24" s="68"/>
      <c r="J24" s="98"/>
      <c r="K24" s="132"/>
      <c r="L24" s="377" t="s">
        <v>29</v>
      </c>
      <c r="M24" s="377"/>
      <c r="N24" s="102"/>
      <c r="O24" s="122"/>
      <c r="P24" s="64"/>
      <c r="Q24" s="91"/>
      <c r="R24" s="91"/>
      <c r="S24" s="91"/>
      <c r="T24" s="103">
        <v>20</v>
      </c>
      <c r="U24" s="360"/>
      <c r="V24" s="360"/>
      <c r="W24" s="360"/>
      <c r="X24" s="363"/>
      <c r="Y24" s="91"/>
    </row>
    <row r="25" spans="1:25" ht="12.75" customHeight="1" thickBot="1">
      <c r="A25" s="382">
        <v>19</v>
      </c>
      <c r="B25" s="361" t="str">
        <f>VLOOKUP(A25,'пр.взв.'!B23:C86,2,FALSE)</f>
        <v>Алборов Леван Михайлович</v>
      </c>
      <c r="C25" s="361" t="str">
        <f>VLOOKUP(A25,'пр.взв.'!B7:G68,3,FALSE)</f>
        <v>12.07.97, кмс</v>
      </c>
      <c r="D25" s="361" t="str">
        <f>VLOOKUP(A25,'пр.взв.'!B7:G68,4,FALSE)</f>
        <v>ПФО</v>
      </c>
      <c r="E25" s="159" t="s">
        <v>147</v>
      </c>
      <c r="F25" s="110"/>
      <c r="G25" s="104"/>
      <c r="H25" s="107"/>
      <c r="I25" s="67"/>
      <c r="J25" s="68"/>
      <c r="K25" s="75">
        <v>12</v>
      </c>
      <c r="L25" s="64"/>
      <c r="M25" s="64"/>
      <c r="N25" s="65"/>
      <c r="O25" s="122"/>
      <c r="P25" s="64"/>
      <c r="Q25" s="91"/>
      <c r="R25" s="112"/>
      <c r="S25" s="113"/>
      <c r="T25" s="159" t="s">
        <v>147</v>
      </c>
      <c r="U25" s="361" t="str">
        <f>VLOOKUP(X25,'пр.взв.'!B7:G68,2,FALSE)</f>
        <v>Борюшкин Никита Владимирович</v>
      </c>
      <c r="V25" s="361" t="str">
        <f>VLOOKUP(X25,'пр.взв.'!B7:G68,3,FALSE)</f>
        <v>25.08.96,мс</v>
      </c>
      <c r="W25" s="361" t="str">
        <f>VLOOKUP(X25,'пр.взв.'!B7:G68,4,FALSE)</f>
        <v>ПФО</v>
      </c>
      <c r="X25" s="363">
        <v>20</v>
      </c>
      <c r="Y25" s="91"/>
    </row>
    <row r="26" spans="1:25" ht="12.75" customHeight="1" thickBot="1">
      <c r="A26" s="383"/>
      <c r="B26" s="360"/>
      <c r="C26" s="360"/>
      <c r="D26" s="360"/>
      <c r="E26" s="104"/>
      <c r="F26" s="114"/>
      <c r="G26" s="103">
        <v>11</v>
      </c>
      <c r="H26" s="98"/>
      <c r="I26" s="68"/>
      <c r="J26" s="133"/>
      <c r="K26" s="371" t="s">
        <v>82</v>
      </c>
      <c r="L26" s="372" t="s">
        <v>82</v>
      </c>
      <c r="M26" s="372" t="s">
        <v>82</v>
      </c>
      <c r="N26" s="373" t="s">
        <v>82</v>
      </c>
      <c r="O26" s="102"/>
      <c r="P26" s="64"/>
      <c r="Q26" s="91"/>
      <c r="R26" s="103">
        <v>12</v>
      </c>
      <c r="S26" s="64"/>
      <c r="T26" s="104"/>
      <c r="U26" s="360"/>
      <c r="V26" s="360"/>
      <c r="W26" s="360"/>
      <c r="X26" s="364"/>
      <c r="Y26" s="91"/>
    </row>
    <row r="27" spans="1:25" ht="12.75" customHeight="1" thickBot="1">
      <c r="A27" s="381">
        <v>11</v>
      </c>
      <c r="B27" s="359" t="str">
        <f>VLOOKUP(A27,'пр.взв.'!B25:C88,2,FALSE)</f>
        <v>Хасаев Гаджимурат Сайпудинович</v>
      </c>
      <c r="C27" s="359" t="str">
        <f>VLOOKUP(A27,'пр.взв.'!B7:G68,3,FALSE)</f>
        <v>21.03.96, кмс</v>
      </c>
      <c r="D27" s="359" t="str">
        <f>VLOOKUP(A27,'пр.взв.'!B7:G68,4,FALSE)</f>
        <v>СКФО</v>
      </c>
      <c r="E27" s="91"/>
      <c r="F27" s="104"/>
      <c r="G27" s="159" t="s">
        <v>147</v>
      </c>
      <c r="H27" s="115"/>
      <c r="I27" s="116"/>
      <c r="J27" s="133"/>
      <c r="K27" s="374" t="s">
        <v>82</v>
      </c>
      <c r="L27" s="375" t="s">
        <v>82</v>
      </c>
      <c r="M27" s="375" t="s">
        <v>82</v>
      </c>
      <c r="N27" s="376" t="s">
        <v>82</v>
      </c>
      <c r="O27" s="102"/>
      <c r="P27" s="65"/>
      <c r="Q27" s="113"/>
      <c r="R27" s="159" t="s">
        <v>147</v>
      </c>
      <c r="S27" s="64"/>
      <c r="T27" s="91"/>
      <c r="U27" s="359" t="str">
        <f>VLOOKUP(X27,'пр.взв.'!B7:G68,2,FALSE)</f>
        <v>Тачков Иван Дмитриевич</v>
      </c>
      <c r="V27" s="359" t="str">
        <f>VLOOKUP(X27,'пр.взв.'!B7:G68,3,FALSE)</f>
        <v>25.03.97,мс</v>
      </c>
      <c r="W27" s="359" t="str">
        <f>VLOOKUP(X27,'пр.взв.'!B7:G68,4,FALSE)</f>
        <v>УФО</v>
      </c>
      <c r="X27" s="362">
        <v>12</v>
      </c>
      <c r="Y27" s="91"/>
    </row>
    <row r="28" spans="1:25" ht="12.75" customHeight="1">
      <c r="A28" s="382"/>
      <c r="B28" s="360"/>
      <c r="C28" s="360"/>
      <c r="D28" s="360"/>
      <c r="E28" s="103">
        <v>11</v>
      </c>
      <c r="F28" s="119"/>
      <c r="G28" s="104"/>
      <c r="H28" s="106"/>
      <c r="I28" s="120"/>
      <c r="J28" s="98"/>
      <c r="K28" s="134"/>
      <c r="L28" s="131"/>
      <c r="M28" s="102"/>
      <c r="N28" s="102"/>
      <c r="O28" s="122"/>
      <c r="P28" s="65"/>
      <c r="Q28" s="64"/>
      <c r="R28" s="123"/>
      <c r="S28" s="124"/>
      <c r="T28" s="103">
        <v>12</v>
      </c>
      <c r="U28" s="360"/>
      <c r="V28" s="360"/>
      <c r="W28" s="360"/>
      <c r="X28" s="363"/>
      <c r="Y28" s="91"/>
    </row>
    <row r="29" spans="1:25" ht="12.75" customHeight="1" thickBot="1">
      <c r="A29" s="382">
        <v>27</v>
      </c>
      <c r="B29" s="361"/>
      <c r="C29" s="361"/>
      <c r="D29" s="361"/>
      <c r="E29" s="159"/>
      <c r="F29" s="104"/>
      <c r="G29" s="104"/>
      <c r="H29" s="107"/>
      <c r="I29" s="120"/>
      <c r="J29" s="68"/>
      <c r="K29" s="134"/>
      <c r="L29" s="131"/>
      <c r="M29" s="102"/>
      <c r="N29" s="102"/>
      <c r="O29" s="122"/>
      <c r="P29" s="65"/>
      <c r="Q29" s="64"/>
      <c r="R29" s="91"/>
      <c r="S29" s="91"/>
      <c r="T29" s="109"/>
      <c r="U29" s="361"/>
      <c r="V29" s="361"/>
      <c r="W29" s="361"/>
      <c r="X29" s="363">
        <v>28</v>
      </c>
      <c r="Y29" s="91"/>
    </row>
    <row r="30" spans="1:25" ht="12.75" customHeight="1" thickBot="1">
      <c r="A30" s="383"/>
      <c r="B30" s="360"/>
      <c r="C30" s="360"/>
      <c r="D30" s="360"/>
      <c r="E30" s="104"/>
      <c r="F30" s="104"/>
      <c r="G30" s="114"/>
      <c r="H30" s="67"/>
      <c r="I30" s="103">
        <v>15</v>
      </c>
      <c r="J30" s="135"/>
      <c r="K30" s="127"/>
      <c r="L30" s="64"/>
      <c r="M30" s="102"/>
      <c r="N30" s="102"/>
      <c r="O30" s="136"/>
      <c r="P30" s="103">
        <v>12</v>
      </c>
      <c r="Q30" s="64"/>
      <c r="R30" s="91"/>
      <c r="S30" s="91"/>
      <c r="T30" s="104"/>
      <c r="U30" s="360"/>
      <c r="V30" s="360"/>
      <c r="W30" s="360"/>
      <c r="X30" s="364"/>
      <c r="Y30" s="91"/>
    </row>
    <row r="31" spans="1:25" ht="12.75" customHeight="1" thickBot="1">
      <c r="A31" s="381">
        <v>7</v>
      </c>
      <c r="B31" s="359" t="str">
        <f>VLOOKUP(A31,'пр.взв.'!B7:C68,2,FALSE)</f>
        <v>Дмитриев Никита Кириллович</v>
      </c>
      <c r="C31" s="359" t="str">
        <f>VLOOKUP(A31,'пр.взв.'!B7:G68,3,FALSE)</f>
        <v>22.10.97, кмс</v>
      </c>
      <c r="D31" s="359" t="str">
        <f>VLOOKUP(A31,'пр.взв.'!B7:G68,4,FALSE)</f>
        <v>КФО</v>
      </c>
      <c r="E31" s="91"/>
      <c r="F31" s="91"/>
      <c r="G31" s="104"/>
      <c r="H31" s="68"/>
      <c r="I31" s="159" t="s">
        <v>148</v>
      </c>
      <c r="J31" s="67"/>
      <c r="K31" s="64"/>
      <c r="L31" s="64"/>
      <c r="M31" s="102"/>
      <c r="N31" s="102"/>
      <c r="O31" s="102"/>
      <c r="P31" s="159" t="s">
        <v>147</v>
      </c>
      <c r="Q31" s="64"/>
      <c r="R31" s="91"/>
      <c r="S31" s="91"/>
      <c r="T31" s="91"/>
      <c r="U31" s="359" t="str">
        <f>VLOOKUP(X31,'пр.взв.'!B7:G68,2,FALSE)</f>
        <v>Володин Виталий Викторович</v>
      </c>
      <c r="V31" s="359" t="str">
        <f>VLOOKUP(X31,'пр.взв.'!B7:G68,3,FALSE)</f>
        <v>02.12.97, кмс</v>
      </c>
      <c r="W31" s="359" t="str">
        <f>VLOOKUP(X31,'пр.взв.'!B7:G68,4,FALSE)</f>
        <v>ЦФО</v>
      </c>
      <c r="X31" s="362">
        <v>8</v>
      </c>
      <c r="Y31" s="91"/>
    </row>
    <row r="32" spans="1:25" ht="12.75" customHeight="1">
      <c r="A32" s="382"/>
      <c r="B32" s="360"/>
      <c r="C32" s="360"/>
      <c r="D32" s="360"/>
      <c r="E32" s="103">
        <v>7</v>
      </c>
      <c r="F32" s="104"/>
      <c r="G32" s="104"/>
      <c r="H32" s="111"/>
      <c r="J32" s="380" t="s">
        <v>3</v>
      </c>
      <c r="K32" s="91"/>
      <c r="L32" s="91"/>
      <c r="M32" s="91"/>
      <c r="N32" s="91"/>
      <c r="O32" s="91"/>
      <c r="P32" s="64"/>
      <c r="Q32" s="127"/>
      <c r="R32" s="91"/>
      <c r="S32" s="91"/>
      <c r="T32" s="103">
        <v>8</v>
      </c>
      <c r="U32" s="360"/>
      <c r="V32" s="360"/>
      <c r="W32" s="360"/>
      <c r="X32" s="363"/>
      <c r="Y32" s="91"/>
    </row>
    <row r="33" spans="1:25" ht="12.75" customHeight="1" thickBot="1">
      <c r="A33" s="382">
        <v>23</v>
      </c>
      <c r="B33" s="361"/>
      <c r="C33" s="361"/>
      <c r="D33" s="361"/>
      <c r="E33" s="159"/>
      <c r="F33" s="110"/>
      <c r="G33" s="104"/>
      <c r="H33" s="128"/>
      <c r="I33" s="64"/>
      <c r="J33" s="380"/>
      <c r="K33" s="137"/>
      <c r="L33" s="138"/>
      <c r="M33" s="138"/>
      <c r="N33" s="138"/>
      <c r="O33" s="138"/>
      <c r="P33" s="91"/>
      <c r="Q33" s="127"/>
      <c r="R33" s="112"/>
      <c r="S33" s="113"/>
      <c r="T33" s="159"/>
      <c r="U33" s="361"/>
      <c r="V33" s="361"/>
      <c r="W33" s="361"/>
      <c r="X33" s="363">
        <v>24</v>
      </c>
      <c r="Y33" s="91"/>
    </row>
    <row r="34" spans="1:25" ht="12.75" customHeight="1" thickBot="1">
      <c r="A34" s="383"/>
      <c r="B34" s="360"/>
      <c r="C34" s="360"/>
      <c r="D34" s="360"/>
      <c r="E34" s="104"/>
      <c r="F34" s="114"/>
      <c r="G34" s="103">
        <v>15</v>
      </c>
      <c r="H34" s="101"/>
      <c r="I34" s="64"/>
      <c r="J34" s="64"/>
      <c r="K34" s="139"/>
      <c r="L34" s="98">
        <v>6</v>
      </c>
      <c r="M34" s="64"/>
      <c r="N34" s="64"/>
      <c r="O34" s="66"/>
      <c r="P34" s="91"/>
      <c r="Q34" s="136"/>
      <c r="R34" s="103">
        <v>8</v>
      </c>
      <c r="S34" s="64"/>
      <c r="T34" s="104"/>
      <c r="U34" s="360"/>
      <c r="V34" s="360"/>
      <c r="W34" s="360"/>
      <c r="X34" s="364"/>
      <c r="Y34" s="91"/>
    </row>
    <row r="35" spans="1:25" ht="12.75" customHeight="1" thickBot="1">
      <c r="A35" s="381">
        <v>15</v>
      </c>
      <c r="B35" s="359" t="str">
        <f>VLOOKUP(A35,'пр.взв.'!B33:C96,2,FALSE)</f>
        <v>Москалёв Максим Константинович</v>
      </c>
      <c r="C35" s="359" t="str">
        <f>VLOOKUP(A35,'пр.взв.'!B7:G68,3,FALSE)</f>
        <v>24.04.97,кмс</v>
      </c>
      <c r="D35" s="359" t="str">
        <f>VLOOKUP(A35,'пр.взв.'!B7:G68,4,FALSE)</f>
        <v>ЦФО</v>
      </c>
      <c r="E35" s="91"/>
      <c r="F35" s="104"/>
      <c r="G35" s="159" t="s">
        <v>147</v>
      </c>
      <c r="H35" s="107"/>
      <c r="I35" s="64"/>
      <c r="J35" s="64"/>
      <c r="K35" s="101"/>
      <c r="L35" s="97"/>
      <c r="M35" s="98">
        <v>6</v>
      </c>
      <c r="N35" s="67"/>
      <c r="O35" s="68"/>
      <c r="P35" s="91"/>
      <c r="Q35" s="102"/>
      <c r="R35" s="159" t="s">
        <v>149</v>
      </c>
      <c r="S35" s="64"/>
      <c r="T35" s="91"/>
      <c r="U35" s="359" t="str">
        <f>VLOOKUP(X35,'пр.взв.'!B7:G68,2,FALSE)</f>
        <v>Инасаридзе Анзори Малхазович</v>
      </c>
      <c r="V35" s="359" t="str">
        <f>VLOOKUP(X35,'пр.взв.'!B7:G68,3,FALSE)</f>
        <v>19.08.96, кмс</v>
      </c>
      <c r="W35" s="359" t="s">
        <v>66</v>
      </c>
      <c r="X35" s="362">
        <v>16</v>
      </c>
      <c r="Y35" s="91"/>
    </row>
    <row r="36" spans="1:25" ht="12.75" customHeight="1">
      <c r="A36" s="382"/>
      <c r="B36" s="360"/>
      <c r="C36" s="360"/>
      <c r="D36" s="360"/>
      <c r="E36" s="103">
        <v>15</v>
      </c>
      <c r="F36" s="119"/>
      <c r="G36" s="104"/>
      <c r="H36" s="106"/>
      <c r="I36" s="64"/>
      <c r="J36" s="64"/>
      <c r="K36" s="107"/>
      <c r="L36" s="108">
        <v>10</v>
      </c>
      <c r="M36" s="160" t="s">
        <v>148</v>
      </c>
      <c r="N36" s="67"/>
      <c r="O36" s="102"/>
      <c r="P36" s="91"/>
      <c r="Q36" s="102"/>
      <c r="R36" s="123"/>
      <c r="S36" s="124"/>
      <c r="T36" s="103">
        <v>16</v>
      </c>
      <c r="U36" s="360"/>
      <c r="V36" s="360"/>
      <c r="W36" s="360"/>
      <c r="X36" s="363"/>
      <c r="Y36" s="91"/>
    </row>
    <row r="37" spans="1:25" ht="12.75" customHeight="1" thickBot="1">
      <c r="A37" s="382">
        <v>31</v>
      </c>
      <c r="B37" s="361"/>
      <c r="C37" s="361"/>
      <c r="D37" s="361"/>
      <c r="E37" s="159"/>
      <c r="F37" s="104"/>
      <c r="G37" s="104"/>
      <c r="H37" s="107"/>
      <c r="I37" s="64"/>
      <c r="J37" s="64"/>
      <c r="K37" s="98"/>
      <c r="L37" s="107"/>
      <c r="M37" s="111"/>
      <c r="N37" s="98">
        <v>6</v>
      </c>
      <c r="O37" s="102"/>
      <c r="P37" s="91"/>
      <c r="Q37" s="91"/>
      <c r="R37" s="91"/>
      <c r="S37" s="91"/>
      <c r="T37" s="159"/>
      <c r="U37" s="361"/>
      <c r="V37" s="361"/>
      <c r="W37" s="361"/>
      <c r="X37" s="363">
        <v>32</v>
      </c>
      <c r="Y37" s="91"/>
    </row>
    <row r="38" spans="1:25" ht="12.75" customHeight="1" thickBot="1">
      <c r="A38" s="383"/>
      <c r="B38" s="379"/>
      <c r="C38" s="379"/>
      <c r="D38" s="379"/>
      <c r="E38" s="104"/>
      <c r="F38" s="104"/>
      <c r="G38" s="104"/>
      <c r="H38" s="106"/>
      <c r="I38" s="64"/>
      <c r="J38" s="64"/>
      <c r="K38" s="97"/>
      <c r="L38" s="98">
        <v>20</v>
      </c>
      <c r="M38" s="65"/>
      <c r="N38" s="160" t="s">
        <v>149</v>
      </c>
      <c r="O38" s="64"/>
      <c r="P38" s="91"/>
      <c r="Q38" s="114"/>
      <c r="R38" s="91"/>
      <c r="S38" s="91"/>
      <c r="T38" s="104"/>
      <c r="U38" s="379"/>
      <c r="V38" s="379"/>
      <c r="W38" s="379"/>
      <c r="X38" s="364"/>
      <c r="Y38" s="91"/>
    </row>
    <row r="39" spans="1:25" ht="12.75" customHeight="1" thickBot="1">
      <c r="A39" s="140"/>
      <c r="B39" s="140"/>
      <c r="C39" s="140"/>
      <c r="D39" s="91"/>
      <c r="E39" s="104"/>
      <c r="F39" s="104"/>
      <c r="G39" s="104"/>
      <c r="H39" s="64"/>
      <c r="I39" s="67"/>
      <c r="J39" s="68"/>
      <c r="K39" s="101"/>
      <c r="L39" s="97"/>
      <c r="M39" s="101">
        <v>20</v>
      </c>
      <c r="N39" s="65"/>
      <c r="O39" s="117">
        <v>6</v>
      </c>
      <c r="P39" s="141">
        <v>6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42" t="str">
        <f>HYPERLINK('[1]реквизиты'!$A$6)</f>
        <v>Гл. судья, судья МК</v>
      </c>
      <c r="B40" s="143"/>
      <c r="C40" s="144"/>
      <c r="D40" s="145"/>
      <c r="E40" s="91"/>
      <c r="F40" s="146" t="str">
        <f>'[1]реквизиты'!$G$7</f>
        <v>Лебедев А.А.</v>
      </c>
      <c r="G40" s="147"/>
      <c r="H40" s="141"/>
      <c r="I40" s="91"/>
      <c r="J40" s="68"/>
      <c r="K40" s="107"/>
      <c r="L40" s="101">
        <v>8</v>
      </c>
      <c r="M40" s="161" t="s">
        <v>149</v>
      </c>
      <c r="N40" s="121"/>
      <c r="O40" s="161" t="s">
        <v>150</v>
      </c>
      <c r="P40" s="64"/>
      <c r="Q40" s="365" t="s">
        <v>62</v>
      </c>
      <c r="R40" s="366" t="s">
        <v>62</v>
      </c>
      <c r="S40" s="366" t="s">
        <v>62</v>
      </c>
      <c r="T40" s="367" t="s">
        <v>62</v>
      </c>
      <c r="U40" s="91"/>
      <c r="V40" s="91"/>
      <c r="W40" s="91"/>
      <c r="X40" s="91"/>
      <c r="Y40" s="91"/>
    </row>
    <row r="41" spans="1:25" ht="12.75" customHeight="1" thickBot="1">
      <c r="A41" s="147"/>
      <c r="B41" s="147"/>
      <c r="C41" s="148"/>
      <c r="D41" s="149"/>
      <c r="E41" s="113"/>
      <c r="F41" s="156" t="str">
        <f>'[1]реквизиты'!$G$8</f>
        <v>/Москва/</v>
      </c>
      <c r="G41" s="147"/>
      <c r="H41" s="141"/>
      <c r="I41" s="91"/>
      <c r="J41" s="147"/>
      <c r="K41" s="98"/>
      <c r="L41" s="107"/>
      <c r="M41" s="98"/>
      <c r="N41" s="108">
        <v>15</v>
      </c>
      <c r="O41" s="64"/>
      <c r="P41" s="64"/>
      <c r="Q41" s="368" t="s">
        <v>62</v>
      </c>
      <c r="R41" s="369" t="s">
        <v>62</v>
      </c>
      <c r="S41" s="369" t="s">
        <v>62</v>
      </c>
      <c r="T41" s="370" t="s">
        <v>62</v>
      </c>
      <c r="U41" s="91"/>
      <c r="V41" s="91"/>
      <c r="W41" s="91"/>
      <c r="X41" s="91"/>
      <c r="Y41" s="91"/>
    </row>
    <row r="42" spans="1:43" ht="12.75" customHeight="1">
      <c r="A42" s="142" t="str">
        <f>HYPERLINK('[1]реквизиты'!$A$8)</f>
        <v>Гл. секретарь, судья МК</v>
      </c>
      <c r="B42" s="147" t="s">
        <v>153</v>
      </c>
      <c r="C42" s="150"/>
      <c r="D42" s="151"/>
      <c r="E42" s="124"/>
      <c r="F42" s="157" t="str">
        <f>'[1]реквизиты'!$G$9</f>
        <v>Рожков В.И.</v>
      </c>
      <c r="G42" s="147"/>
      <c r="H42" s="141"/>
      <c r="I42" s="91"/>
      <c r="J42" s="147"/>
      <c r="K42" s="64"/>
      <c r="L42" s="67"/>
      <c r="M42" s="67"/>
      <c r="N42" s="98"/>
      <c r="O42" s="102"/>
      <c r="P42" s="64"/>
      <c r="Q42" s="114"/>
      <c r="R42" s="114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7"/>
      <c r="B43" s="147"/>
      <c r="C43" s="147"/>
      <c r="D43" s="152"/>
      <c r="E43" s="152"/>
      <c r="F43" s="156" t="str">
        <f>'[1]реквизиты'!$G$10</f>
        <v>/Саратов/</v>
      </c>
      <c r="G43" s="147"/>
      <c r="H43" s="141"/>
      <c r="I43" s="91"/>
      <c r="J43" s="152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1"/>
      <c r="D44" s="131"/>
      <c r="E44" s="131"/>
      <c r="F44" s="15"/>
      <c r="G44" s="42">
        <f>HYPERLINK('[1]реквизиты'!$G$21)</f>
      </c>
      <c r="H44" s="40"/>
      <c r="I44" s="91"/>
      <c r="J44" s="131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2016-02-18T05:30:07Z</cp:lastPrinted>
  <dcterms:created xsi:type="dcterms:W3CDTF">1996-10-08T23:32:33Z</dcterms:created>
  <dcterms:modified xsi:type="dcterms:W3CDTF">2016-02-18T05:31:42Z</dcterms:modified>
  <cp:category/>
  <cp:version/>
  <cp:contentType/>
  <cp:contentStatus/>
</cp:coreProperties>
</file>