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6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<sst xmlns="http://schemas.openxmlformats.org/spreadsheetml/2006/main" count="195" uniqueCount="73">
  <si>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</si>
  <si>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</si>
  <si>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</si>
  <si>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</si>
  <si>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</si>
  <si>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</si>
  <si>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</si>
  <si>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</si>
  <si>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</si>
  <si>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</si>
  <si>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</si>
  <si>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</si>
  <si>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</si>
  <si>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</si>
  <si>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</si>
  <si>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</si>
  <si>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</si>
  <si>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</si>
  <si>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</si>
  <si>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</si>
  <si>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</si>
  <si>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</si>
  <si>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</si>
  <si>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</si>
  <si>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</si>
  <si>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</si>
  <si>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</si>
  <si>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</si>
  <si>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</si>
  <si>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</si>
  <si>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</si>
  <si>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</si>
  <si>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</si>
  <si>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</si>
  <si>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</si>
  <si>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</si>
  <si>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</si>
  <si>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</si>
  <si>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</si>
  <si>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</si>
  <si>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ВСТРЕЧИ ПО КРУГАМ</t>
  </si>
  <si>
    <t>Очки</t>
  </si>
  <si>
    <t>Результат</t>
  </si>
  <si>
    <t>Полуфинал</t>
  </si>
  <si>
    <t>№ встр</t>
  </si>
  <si>
    <t>3 место</t>
  </si>
  <si>
    <t>Тренер победителя:</t>
  </si>
  <si>
    <t>САМОЙЛОВИЧ Сергей Александрович</t>
  </si>
  <si>
    <t>06.12.1984 мсмк</t>
  </si>
  <si>
    <t>RUS</t>
  </si>
  <si>
    <t>RUS Калининградская обл.</t>
  </si>
  <si>
    <t>Ярмолюк В.С. Ярмолюк Н.С.</t>
  </si>
  <si>
    <t>САМОЙЛОВИЧ Михаил Александрович</t>
  </si>
  <si>
    <t>19.09.1987 мс</t>
  </si>
  <si>
    <t>РЕШКО Виктор</t>
  </si>
  <si>
    <t>LAT</t>
  </si>
  <si>
    <t>LAT Латвия</t>
  </si>
  <si>
    <t>Поляков Ю. Оснач А.</t>
  </si>
  <si>
    <t>КУЛИКОВ Дмитрий Николаевич</t>
  </si>
  <si>
    <t>07.08.1977кмс</t>
  </si>
  <si>
    <t>RUS Тверская обл.</t>
  </si>
  <si>
    <t>Образцов А.Н.</t>
  </si>
  <si>
    <t>ШИНГАРЕНКО Анатолий Александрович</t>
  </si>
  <si>
    <t>Шиленков Анисимов</t>
  </si>
  <si>
    <t>ЕРОФЕЕВ Алексей Олегович</t>
  </si>
  <si>
    <t>в.к.  100   кг</t>
  </si>
  <si>
    <t>26.01.1993кмс</t>
  </si>
  <si>
    <t>02.11.1988кмс</t>
  </si>
  <si>
    <t>06.091990кмс</t>
  </si>
  <si>
    <t xml:space="preserve"> (Круг)полуфинал</t>
  </si>
  <si>
    <t>4:0</t>
  </si>
  <si>
    <t>за 3 место</t>
  </si>
  <si>
    <t>финал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</si>
</sst>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49" fontId="0" fillId="0" borderId="2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9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9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12" fillId="24" borderId="30" xfId="42" applyFont="1" applyFill="1" applyBorder="1" applyAlignment="1" applyProtection="1">
      <alignment horizontal="center" vertical="center" wrapText="1"/>
      <protection/>
    </xf>
    <xf numFmtId="0" fontId="0" fillId="24" borderId="31" xfId="0" applyFill="1" applyBorder="1" applyAlignment="1">
      <alignment/>
    </xf>
    <xf numFmtId="0" fontId="0" fillId="24" borderId="32" xfId="0" applyFill="1" applyBorder="1" applyAlignment="1">
      <alignment/>
    </xf>
    <xf numFmtId="0" fontId="4" fillId="0" borderId="33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49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4" xfId="42" applyFont="1" applyFill="1" applyBorder="1" applyAlignment="1" applyProtection="1">
      <alignment horizontal="center" vertical="center" wrapText="1"/>
      <protection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4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42" applyFont="1" applyFill="1" applyBorder="1" applyAlignment="1" applyProtection="1">
      <alignment horizontal="left" vertical="center" wrapText="1"/>
      <protection/>
    </xf>
    <xf numFmtId="0" fontId="4" fillId="0" borderId="18" xfId="42" applyFont="1" applyFill="1" applyBorder="1" applyAlignment="1" applyProtection="1">
      <alignment horizontal="left" vertical="center" wrapText="1"/>
      <protection/>
    </xf>
    <xf numFmtId="0" fontId="4" fillId="0" borderId="19" xfId="42" applyFont="1" applyFill="1" applyBorder="1" applyAlignment="1" applyProtection="1">
      <alignment horizontal="left" vertical="center" wrapText="1"/>
      <protection/>
    </xf>
    <xf numFmtId="0" fontId="4" fillId="0" borderId="5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0" fontId="4" fillId="17" borderId="50" xfId="0" applyFont="1" applyFill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center" vertical="center" wrapText="1"/>
      <protection/>
    </xf>
    <xf numFmtId="0" fontId="4" fillId="0" borderId="40" xfId="42" applyFont="1" applyFill="1" applyBorder="1" applyAlignment="1" applyProtection="1">
      <alignment horizontal="left" vertical="center" wrapText="1"/>
      <protection/>
    </xf>
    <xf numFmtId="0" fontId="4" fillId="0" borderId="39" xfId="42" applyFont="1" applyFill="1" applyBorder="1" applyAlignment="1" applyProtection="1">
      <alignment horizontal="left" vertical="center" wrapText="1"/>
      <protection/>
    </xf>
    <xf numFmtId="0" fontId="4" fillId="25" borderId="50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49" fontId="0" fillId="0" borderId="50" xfId="42" applyNumberFormat="1" applyFont="1" applyBorder="1" applyAlignment="1" applyProtection="1">
      <alignment horizontal="center" vertical="center" wrapText="1"/>
      <protection/>
    </xf>
    <xf numFmtId="0" fontId="4" fillId="0" borderId="50" xfId="42" applyFont="1" applyFill="1" applyBorder="1" applyAlignment="1" applyProtection="1">
      <alignment horizontal="left" vertical="center" wrapText="1"/>
      <protection/>
    </xf>
    <xf numFmtId="0" fontId="12" fillId="0" borderId="51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4" fillId="0" borderId="50" xfId="0" applyNumberFormat="1" applyFont="1" applyFill="1" applyBorder="1" applyAlignment="1">
      <alignment horizontal="center" vertical="center" wrapText="1"/>
    </xf>
    <xf numFmtId="0" fontId="4" fillId="0" borderId="50" xfId="0" applyNumberFormat="1" applyFont="1" applyFill="1" applyBorder="1" applyAlignment="1">
      <alignment horizontal="left" vertical="center" wrapText="1"/>
    </xf>
    <xf numFmtId="0" fontId="4" fillId="0" borderId="40" xfId="0" applyNumberFormat="1" applyFont="1" applyFill="1" applyBorder="1" applyAlignment="1">
      <alignment horizontal="left" vertical="center" wrapText="1"/>
    </xf>
    <xf numFmtId="0" fontId="4" fillId="0" borderId="39" xfId="0" applyNumberFormat="1" applyFont="1" applyFill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center" vertical="center" wrapText="1"/>
    </xf>
    <xf numFmtId="49" fontId="0" fillId="0" borderId="5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left" vertical="center" wrapText="1"/>
    </xf>
    <xf numFmtId="0" fontId="15" fillId="0" borderId="50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/>
    </xf>
    <xf numFmtId="14" fontId="4" fillId="0" borderId="50" xfId="0" applyNumberFormat="1" applyFont="1" applyBorder="1" applyAlignment="1">
      <alignment horizontal="center" vertical="center" wrapText="1"/>
    </xf>
    <xf numFmtId="14" fontId="4" fillId="0" borderId="50" xfId="0" applyNumberFormat="1" applyFont="1" applyFill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49" fontId="27" fillId="0" borderId="35" xfId="0" applyNumberFormat="1" applyFont="1" applyBorder="1" applyAlignment="1">
      <alignment horizontal="center" vertical="center" wrapText="1"/>
    </xf>
    <xf numFmtId="49" fontId="27" fillId="0" borderId="36" xfId="0" applyNumberFormat="1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49" fontId="27" fillId="0" borderId="56" xfId="0" applyNumberFormat="1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0" fillId="0" borderId="54" xfId="42" applyFont="1" applyBorder="1" applyAlignment="1" applyProtection="1">
      <alignment horizontal="center" vertical="center" wrapText="1"/>
      <protection/>
    </xf>
    <xf numFmtId="0" fontId="6" fillId="0" borderId="54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left" vertical="center" wrapText="1"/>
      <protection/>
    </xf>
    <xf numFmtId="0" fontId="6" fillId="0" borderId="55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0" fillId="0" borderId="54" xfId="42" applyFont="1" applyBorder="1" applyAlignment="1" applyProtection="1">
      <alignment horizontal="left" vertical="center" wrapText="1"/>
      <protection/>
    </xf>
    <xf numFmtId="0" fontId="6" fillId="0" borderId="50" xfId="0" applyFont="1" applyBorder="1" applyAlignment="1">
      <alignment horizontal="left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0" fillId="0" borderId="39" xfId="42" applyFont="1" applyBorder="1" applyAlignment="1" applyProtection="1">
      <alignment horizontal="left" vertical="center" wrapText="1"/>
      <protection/>
    </xf>
    <xf numFmtId="0" fontId="0" fillId="0" borderId="40" xfId="42" applyFont="1" applyBorder="1" applyAlignment="1" applyProtection="1">
      <alignment horizontal="left" vertical="center" wrapText="1"/>
      <protection/>
    </xf>
    <xf numFmtId="0" fontId="0" fillId="0" borderId="36" xfId="42" applyFont="1" applyBorder="1" applyAlignment="1" applyProtection="1">
      <alignment horizontal="left" vertical="center" wrapText="1"/>
      <protection/>
    </xf>
    <xf numFmtId="0" fontId="0" fillId="0" borderId="35" xfId="42" applyFont="1" applyBorder="1" applyAlignment="1" applyProtection="1">
      <alignment horizontal="center" vertical="center" wrapText="1"/>
      <protection/>
    </xf>
    <xf numFmtId="0" fontId="0" fillId="0" borderId="39" xfId="42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center" vertical="center" wrapText="1"/>
      <protection/>
    </xf>
    <xf numFmtId="0" fontId="0" fillId="0" borderId="36" xfId="42" applyFont="1" applyBorder="1" applyAlignment="1" applyProtection="1">
      <alignment horizontal="center" vertical="center" wrapText="1"/>
      <protection/>
    </xf>
    <xf numFmtId="0" fontId="7" fillId="0" borderId="3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49" fontId="25" fillId="0" borderId="39" xfId="0" applyNumberFormat="1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49" fontId="24" fillId="0" borderId="40" xfId="0" applyNumberFormat="1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5" fillId="0" borderId="54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3" fillId="0" borderId="60" xfId="42" applyFont="1" applyBorder="1" applyAlignment="1" applyProtection="1">
      <alignment horizontal="center" vertical="center" wrapText="1"/>
      <protection/>
    </xf>
    <xf numFmtId="0" fontId="3" fillId="0" borderId="41" xfId="42" applyFont="1" applyBorder="1" applyAlignment="1" applyProtection="1">
      <alignment horizontal="center" vertical="center" wrapText="1"/>
      <protection/>
    </xf>
    <xf numFmtId="0" fontId="3" fillId="0" borderId="61" xfId="42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4" fillId="0" borderId="46" xfId="42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>
      <alignment horizontal="left" vertical="center" wrapText="1"/>
    </xf>
    <xf numFmtId="0" fontId="4" fillId="0" borderId="46" xfId="42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>
      <alignment horizontal="center" vertical="center" wrapText="1"/>
    </xf>
    <xf numFmtId="0" fontId="4" fillId="0" borderId="63" xfId="42" applyFont="1" applyBorder="1" applyAlignment="1" applyProtection="1">
      <alignment horizontal="center" vertical="center" wrapText="1"/>
      <protection/>
    </xf>
    <xf numFmtId="0" fontId="46" fillId="0" borderId="46" xfId="42" applyFont="1" applyBorder="1" applyAlignment="1" applyProtection="1">
      <alignment horizontal="center" vertical="center" wrapText="1"/>
      <protection/>
    </xf>
    <xf numFmtId="0" fontId="46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center" vertical="center" wrapText="1"/>
    </xf>
    <xf numFmtId="0" fontId="46" fillId="0" borderId="46" xfId="42" applyFont="1" applyBorder="1" applyAlignment="1" applyProtection="1">
      <alignment horizontal="left" vertical="center" wrapText="1"/>
      <protection/>
    </xf>
    <xf numFmtId="0" fontId="46" fillId="0" borderId="64" xfId="0" applyFont="1" applyBorder="1" applyAlignment="1">
      <alignment horizontal="left" vertical="center" wrapText="1"/>
    </xf>
    <xf numFmtId="0" fontId="4" fillId="0" borderId="63" xfId="42" applyFont="1" applyBorder="1" applyAlignment="1" applyProtection="1">
      <alignment horizontal="left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2" fillId="0" borderId="52" xfId="42" applyFont="1" applyBorder="1" applyAlignment="1" applyProtection="1">
      <alignment horizontal="center" vertical="center" wrapText="1"/>
      <protection/>
    </xf>
    <xf numFmtId="0" fontId="21" fillId="17" borderId="60" xfId="0" applyFont="1" applyFill="1" applyBorder="1" applyAlignment="1">
      <alignment horizontal="center" vertical="center"/>
    </xf>
    <xf numFmtId="0" fontId="21" fillId="17" borderId="67" xfId="0" applyFont="1" applyFill="1" applyBorder="1" applyAlignment="1">
      <alignment horizontal="center" vertical="center"/>
    </xf>
    <xf numFmtId="0" fontId="21" fillId="17" borderId="51" xfId="0" applyFont="1" applyFill="1" applyBorder="1" applyAlignment="1">
      <alignment horizontal="center" vertical="center"/>
    </xf>
    <xf numFmtId="0" fontId="22" fillId="0" borderId="4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2" fillId="24" borderId="31" xfId="42" applyFont="1" applyFill="1" applyBorder="1" applyAlignment="1" applyProtection="1">
      <alignment horizontal="center" vertical="center" wrapText="1"/>
      <protection/>
    </xf>
    <xf numFmtId="0" fontId="12" fillId="24" borderId="32" xfId="42" applyFont="1" applyFill="1" applyBorder="1" applyAlignment="1" applyProtection="1">
      <alignment horizontal="center" vertical="center" wrapText="1"/>
      <protection/>
    </xf>
    <xf numFmtId="0" fontId="0" fillId="0" borderId="41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25" borderId="30" xfId="42" applyFont="1" applyFill="1" applyBorder="1" applyAlignment="1" applyProtection="1">
      <alignment horizontal="center" vertical="center"/>
      <protection/>
    </xf>
    <xf numFmtId="0" fontId="20" fillId="25" borderId="31" xfId="42" applyFont="1" applyFill="1" applyBorder="1" applyAlignment="1" applyProtection="1">
      <alignment horizontal="center" vertical="center"/>
      <protection/>
    </xf>
    <xf numFmtId="0" fontId="20" fillId="25" borderId="32" xfId="42" applyFont="1" applyFill="1" applyBorder="1" applyAlignment="1" applyProtection="1">
      <alignment horizontal="center" vertical="center"/>
      <protection/>
    </xf>
    <xf numFmtId="0" fontId="21" fillId="26" borderId="60" xfId="0" applyFont="1" applyFill="1" applyBorder="1" applyAlignment="1">
      <alignment horizontal="center" vertical="center"/>
    </xf>
    <xf numFmtId="0" fontId="21" fillId="26" borderId="67" xfId="0" applyFont="1" applyFill="1" applyBorder="1" applyAlignment="1">
      <alignment horizontal="center" vertical="center"/>
    </xf>
    <xf numFmtId="0" fontId="21" fillId="26" borderId="51" xfId="0" applyFont="1" applyFill="1" applyBorder="1" applyAlignment="1">
      <alignment horizontal="center" vertical="center"/>
    </xf>
    <xf numFmtId="0" fontId="21" fillId="25" borderId="60" xfId="0" applyFont="1" applyFill="1" applyBorder="1" applyAlignment="1">
      <alignment horizontal="center" vertical="center"/>
    </xf>
    <xf numFmtId="0" fontId="21" fillId="25" borderId="67" xfId="0" applyFont="1" applyFill="1" applyBorder="1" applyAlignment="1">
      <alignment horizontal="center" vertical="center"/>
    </xf>
    <xf numFmtId="0" fontId="21" fillId="25" borderId="51" xfId="0" applyFont="1" applyFill="1" applyBorder="1" applyAlignment="1">
      <alignment horizontal="center" vertical="center"/>
    </xf>
    <xf numFmtId="0" fontId="18" fillId="0" borderId="6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4" fillId="0" borderId="60" xfId="42" applyFont="1" applyBorder="1" applyAlignment="1" applyProtection="1">
      <alignment horizontal="center" vertical="center" wrapText="1"/>
      <protection/>
    </xf>
    <xf numFmtId="0" fontId="4" fillId="0" borderId="61" xfId="42" applyFont="1" applyBorder="1" applyAlignment="1" applyProtection="1">
      <alignment horizontal="center" vertical="center" wrapText="1"/>
      <protection/>
    </xf>
    <xf numFmtId="0" fontId="4" fillId="0" borderId="15" xfId="42" applyFont="1" applyBorder="1" applyAlignment="1" applyProtection="1">
      <alignment horizontal="center" vertical="center" wrapText="1"/>
      <protection/>
    </xf>
    <xf numFmtId="0" fontId="4" fillId="0" borderId="69" xfId="42" applyFont="1" applyBorder="1" applyAlignment="1" applyProtection="1">
      <alignment horizontal="center" vertical="center" wrapText="1"/>
      <protection/>
    </xf>
    <xf numFmtId="0" fontId="46" fillId="0" borderId="70" xfId="42" applyFont="1" applyBorder="1" applyAlignment="1" applyProtection="1">
      <alignment horizontal="center" vertical="center" wrapText="1"/>
      <protection/>
    </xf>
    <xf numFmtId="0" fontId="46" fillId="0" borderId="71" xfId="42" applyFont="1" applyBorder="1" applyAlignment="1" applyProtection="1">
      <alignment horizontal="center" vertical="center" wrapText="1"/>
      <protection/>
    </xf>
    <xf numFmtId="0" fontId="46" fillId="0" borderId="51" xfId="42" applyFont="1" applyBorder="1" applyAlignment="1" applyProtection="1">
      <alignment horizontal="center" vertical="center" wrapText="1"/>
      <protection/>
    </xf>
    <xf numFmtId="0" fontId="46" fillId="0" borderId="52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0" xfId="42" applyFont="1" applyBorder="1" applyAlignment="1" applyProtection="1">
      <alignment horizontal="center" vertical="center"/>
      <protection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32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17" fillId="0" borderId="72" xfId="0" applyNumberFormat="1" applyFont="1" applyBorder="1" applyAlignment="1">
      <alignment horizontal="center" vertical="center" wrapText="1"/>
    </xf>
    <xf numFmtId="0" fontId="17" fillId="0" borderId="73" xfId="0" applyNumberFormat="1" applyFont="1" applyBorder="1" applyAlignment="1">
      <alignment horizontal="center" vertical="center" wrapText="1"/>
    </xf>
    <xf numFmtId="0" fontId="17" fillId="0" borderId="74" xfId="0" applyNumberFormat="1" applyFont="1" applyBorder="1" applyAlignment="1">
      <alignment horizontal="center" vertical="center" wrapText="1"/>
    </xf>
    <xf numFmtId="0" fontId="17" fillId="0" borderId="75" xfId="0" applyNumberFormat="1" applyFont="1" applyBorder="1" applyAlignment="1">
      <alignment horizontal="center" vertical="center" wrapText="1"/>
    </xf>
    <xf numFmtId="0" fontId="17" fillId="0" borderId="76" xfId="0" applyNumberFormat="1" applyFont="1" applyBorder="1" applyAlignment="1">
      <alignment horizontal="center" vertical="center" wrapText="1"/>
    </xf>
    <xf numFmtId="0" fontId="17" fillId="0" borderId="77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64" xfId="0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10" fillId="0" borderId="82" xfId="0" applyNumberFormat="1" applyFont="1" applyBorder="1" applyAlignment="1">
      <alignment horizontal="center" vertical="center" wrapText="1"/>
    </xf>
    <xf numFmtId="0" fontId="10" fillId="0" borderId="83" xfId="0" applyNumberFormat="1" applyFont="1" applyBorder="1" applyAlignment="1">
      <alignment horizontal="center" vertical="center" wrapText="1"/>
    </xf>
    <xf numFmtId="0" fontId="4" fillId="0" borderId="64" xfId="0" applyFont="1" applyBorder="1" applyAlignment="1">
      <alignment horizontal="left" vertical="center" wrapText="1"/>
    </xf>
    <xf numFmtId="0" fontId="11" fillId="0" borderId="84" xfId="42" applyFont="1" applyBorder="1" applyAlignment="1" applyProtection="1">
      <alignment horizontal="center" vertical="center" wrapText="1"/>
      <protection/>
    </xf>
    <xf numFmtId="0" fontId="11" fillId="0" borderId="85" xfId="42" applyFont="1" applyBorder="1" applyAlignment="1" applyProtection="1">
      <alignment horizontal="center" vertical="center" wrapText="1"/>
      <protection/>
    </xf>
    <xf numFmtId="0" fontId="11" fillId="0" borderId="86" xfId="42" applyFont="1" applyBorder="1" applyAlignment="1" applyProtection="1">
      <alignment horizontal="center" vertical="center" wrapText="1"/>
      <protection/>
    </xf>
    <xf numFmtId="0" fontId="11" fillId="0" borderId="87" xfId="42" applyFont="1" applyBorder="1" applyAlignment="1" applyProtection="1">
      <alignment horizontal="center" vertical="center" wrapText="1"/>
      <protection/>
    </xf>
    <xf numFmtId="0" fontId="11" fillId="0" borderId="88" xfId="42" applyFont="1" applyBorder="1" applyAlignment="1" applyProtection="1">
      <alignment horizontal="center" vertical="center" wrapText="1"/>
      <protection/>
    </xf>
    <xf numFmtId="0" fontId="11" fillId="0" borderId="89" xfId="42" applyFont="1" applyBorder="1" applyAlignment="1" applyProtection="1">
      <alignment horizontal="center" vertical="center" wrapText="1"/>
      <protection/>
    </xf>
    <xf numFmtId="0" fontId="4" fillId="0" borderId="60" xfId="42" applyFont="1" applyBorder="1" applyAlignment="1" applyProtection="1">
      <alignment horizontal="left" vertical="center" wrapText="1"/>
      <protection/>
    </xf>
    <xf numFmtId="0" fontId="4" fillId="0" borderId="61" xfId="42" applyFont="1" applyBorder="1" applyAlignment="1" applyProtection="1">
      <alignment horizontal="left" vertical="center" wrapText="1"/>
      <protection/>
    </xf>
    <xf numFmtId="0" fontId="4" fillId="0" borderId="51" xfId="42" applyFont="1" applyBorder="1" applyAlignment="1" applyProtection="1">
      <alignment horizontal="left" vertical="center" wrapText="1"/>
      <protection/>
    </xf>
    <xf numFmtId="0" fontId="4" fillId="0" borderId="52" xfId="42" applyFont="1" applyBorder="1" applyAlignment="1" applyProtection="1">
      <alignment horizontal="left" vertical="center" wrapText="1"/>
      <protection/>
    </xf>
    <xf numFmtId="0" fontId="4" fillId="0" borderId="13" xfId="42" applyFont="1" applyBorder="1" applyAlignment="1" applyProtection="1">
      <alignment horizontal="center" vertical="center" wrapText="1"/>
      <protection/>
    </xf>
    <xf numFmtId="0" fontId="46" fillId="0" borderId="47" xfId="42" applyFont="1" applyBorder="1" applyAlignment="1" applyProtection="1">
      <alignment horizontal="center" vertical="center" wrapText="1"/>
      <protection/>
    </xf>
    <xf numFmtId="0" fontId="46" fillId="0" borderId="12" xfId="42" applyFont="1" applyBorder="1" applyAlignment="1" applyProtection="1">
      <alignment horizontal="center" vertical="center" wrapText="1"/>
      <protection/>
    </xf>
    <xf numFmtId="0" fontId="47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85725</xdr:rowOff>
    </xdr:from>
    <xdr:to>
      <xdr:col>1</xdr:col>
      <xdr:colOff>419100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Международный турнир "Кубок Балтийских стран" по самбо среди мужчин памяти ЗТР А.Хлопецкого</v>
          </cell>
        </row>
        <row r="3">
          <cell r="A3" t="str">
            <v>22-23 апреля 2016г.           г.Калининград</v>
          </cell>
        </row>
        <row r="7">
          <cell r="G7" t="str">
            <v>А.А.Лебедев</v>
          </cell>
        </row>
        <row r="8">
          <cell r="G8" t="str">
            <v>/г. Москва/</v>
          </cell>
        </row>
        <row r="9">
          <cell r="G9" t="str">
            <v>А.В.Поляков</v>
          </cell>
        </row>
        <row r="10">
          <cell r="G10" t="str">
            <v>/г.Рязань/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5"/>
  <sheetViews>
    <sheetView zoomScalePageLayoutView="0" workbookViewId="0" topLeftCell="A1">
      <selection activeCell="H31" sqref="A1:H31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3.28125" style="0" customWidth="1"/>
    <col min="7" max="7" width="10.140625" style="0" customWidth="1"/>
    <col min="8" max="8" width="19.7109375" style="0" customWidth="1"/>
  </cols>
  <sheetData>
    <row r="1" spans="1:22" ht="27.75" customHeight="1">
      <c r="A1" s="104" t="s">
        <v>28</v>
      </c>
      <c r="B1" s="104"/>
      <c r="C1" s="104"/>
      <c r="D1" s="104"/>
      <c r="E1" s="104"/>
      <c r="F1" s="104"/>
      <c r="G1" s="104"/>
      <c r="H1" s="104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8" ht="22.5" customHeight="1" thickBot="1">
      <c r="A2" s="105" t="s">
        <v>25</v>
      </c>
      <c r="B2" s="106"/>
      <c r="C2" s="106"/>
      <c r="D2" s="106"/>
      <c r="E2" s="106"/>
      <c r="F2" s="106"/>
      <c r="G2" s="106"/>
      <c r="H2" s="106"/>
    </row>
    <row r="3" spans="1:8" ht="31.5" customHeight="1" thickBot="1">
      <c r="A3" s="108" t="str">
        <f>'пр.хода'!C3</f>
        <v>Международный турнир "Кубок Балтийских стран" по самбо среди мужчин памяти ЗТР А.Хлопецкого</v>
      </c>
      <c r="B3" s="109"/>
      <c r="C3" s="109"/>
      <c r="D3" s="109"/>
      <c r="E3" s="109"/>
      <c r="F3" s="109"/>
      <c r="G3" s="109"/>
      <c r="H3" s="110"/>
    </row>
    <row r="4" spans="1:8" ht="21.75" customHeight="1">
      <c r="A4" s="122" t="str">
        <f>'пр.хода'!C4</f>
        <v>22-23 апреля 2016г.           г.Калининград</v>
      </c>
      <c r="B4" s="122"/>
      <c r="C4" s="122"/>
      <c r="D4" s="122"/>
      <c r="E4" s="122"/>
      <c r="F4" s="122"/>
      <c r="G4" s="122"/>
      <c r="H4" s="122"/>
    </row>
    <row r="5" spans="4:6" ht="20.25" customHeight="1" thickBot="1">
      <c r="D5" s="123" t="str">
        <f>HYPERLINK('пр.взв.'!D4)</f>
        <v>в.к.  100   кг</v>
      </c>
      <c r="E5" s="123"/>
      <c r="F5" s="123"/>
    </row>
    <row r="6" spans="1:8" ht="12.75" customHeight="1">
      <c r="A6" s="124" t="s">
        <v>11</v>
      </c>
      <c r="B6" s="126" t="s">
        <v>5</v>
      </c>
      <c r="C6" s="128" t="s">
        <v>6</v>
      </c>
      <c r="D6" s="130" t="s">
        <v>7</v>
      </c>
      <c r="E6" s="132" t="s">
        <v>8</v>
      </c>
      <c r="F6" s="130"/>
      <c r="G6" s="115" t="s">
        <v>10</v>
      </c>
      <c r="H6" s="112" t="s">
        <v>9</v>
      </c>
    </row>
    <row r="7" spans="1:8" ht="13.5" thickBot="1">
      <c r="A7" s="125"/>
      <c r="B7" s="127"/>
      <c r="C7" s="129"/>
      <c r="D7" s="131"/>
      <c r="E7" s="133"/>
      <c r="F7" s="131"/>
      <c r="G7" s="116"/>
      <c r="H7" s="113"/>
    </row>
    <row r="8" spans="1:8" ht="12.75" customHeight="1">
      <c r="A8" s="134">
        <v>1</v>
      </c>
      <c r="B8" s="103">
        <f>'пр.хода'!H9</f>
        <v>5</v>
      </c>
      <c r="C8" s="136" t="str">
        <f>VLOOKUP(B8,'пр.взв.'!B7:H22,2,FALSE)</f>
        <v>САМОЙЛОВИЧ Сергей Александрович</v>
      </c>
      <c r="D8" s="138" t="str">
        <f>VLOOKUP(B8,'пр.взв.'!B7:H22,3,FALSE)</f>
        <v>06.12.1984 мсмк</v>
      </c>
      <c r="E8" s="144" t="str">
        <f>VLOOKUP(B8,'пр.взв.'!B7:H22,4,FALSE)</f>
        <v>RUS</v>
      </c>
      <c r="F8" s="117" t="str">
        <f>VLOOKUP(B8,'пр.взв.'!B7:H22,5,FALSE)</f>
        <v>RUS Калининградская обл.</v>
      </c>
      <c r="G8" s="119">
        <f>VLOOKUP(B8,'пр.взв.'!B7:H22,6,FALSE)</f>
        <v>0</v>
      </c>
      <c r="H8" s="114" t="str">
        <f>VLOOKUP(B8,'пр.взв.'!B7:H22,7,FALSE)</f>
        <v>Ярмолюк В.С. Ярмолюк Н.С.</v>
      </c>
    </row>
    <row r="9" spans="1:8" ht="12.75">
      <c r="A9" s="102"/>
      <c r="B9" s="135"/>
      <c r="C9" s="137"/>
      <c r="D9" s="139"/>
      <c r="E9" s="143"/>
      <c r="F9" s="118"/>
      <c r="G9" s="120"/>
      <c r="H9" s="111"/>
    </row>
    <row r="10" spans="1:8" ht="12.75" customHeight="1">
      <c r="A10" s="102">
        <v>2</v>
      </c>
      <c r="B10" s="135">
        <f>'пр.хода'!H14</f>
        <v>2</v>
      </c>
      <c r="C10" s="140" t="str">
        <f>VLOOKUP(B10,'пр.взв.'!B7:H22,2,FALSE)</f>
        <v>РЕШКО Виктор</v>
      </c>
      <c r="D10" s="141" t="str">
        <f>VLOOKUP(B10,'пр.взв.'!B7:H22,3,FALSE)</f>
        <v>02.11.1988кмс</v>
      </c>
      <c r="E10" s="142" t="str">
        <f>VLOOKUP(B10,'пр.взв.'!B1:H24,4,FALSE)</f>
        <v>LAT</v>
      </c>
      <c r="F10" s="118" t="str">
        <f>VLOOKUP(B10,'пр.взв.'!B7:H22,5,FALSE)</f>
        <v>LAT Латвия</v>
      </c>
      <c r="G10" s="121">
        <f>VLOOKUP(B10,'пр.взв.'!B7:H22,6,FALSE)</f>
        <v>0</v>
      </c>
      <c r="H10" s="107" t="str">
        <f>VLOOKUP(B10,'пр.взв.'!B7:H22,7,FALSE)</f>
        <v>Поляков Ю. Оснач А.</v>
      </c>
    </row>
    <row r="11" spans="1:8" ht="12.75">
      <c r="A11" s="102"/>
      <c r="B11" s="135"/>
      <c r="C11" s="137"/>
      <c r="D11" s="139"/>
      <c r="E11" s="143"/>
      <c r="F11" s="118"/>
      <c r="G11" s="120"/>
      <c r="H11" s="111"/>
    </row>
    <row r="12" spans="1:8" ht="12.75" customHeight="1">
      <c r="A12" s="102">
        <v>3</v>
      </c>
      <c r="B12" s="135">
        <f>'пр.хода'!E25</f>
        <v>4</v>
      </c>
      <c r="C12" s="140" t="str">
        <f>VLOOKUP(B12,'пр.взв.'!B7:H22,2,FALSE)</f>
        <v>САМОЙЛОВИЧ Михаил Александрович</v>
      </c>
      <c r="D12" s="141" t="str">
        <f>VLOOKUP(B12,'пр.взв.'!B7:H22,3,FALSE)</f>
        <v>19.09.1987 мс</v>
      </c>
      <c r="E12" s="142" t="str">
        <f>VLOOKUP(B12,'пр.взв.'!B3:H26,4,FALSE)</f>
        <v>RUS</v>
      </c>
      <c r="F12" s="118" t="str">
        <f>VLOOKUP(B12,'пр.взв.'!B7:H22,5,FALSE)</f>
        <v>RUS Калининградская обл.</v>
      </c>
      <c r="G12" s="121">
        <f>VLOOKUP(B12,'пр.взв.'!B7:H22,6,FALSE)</f>
        <v>0</v>
      </c>
      <c r="H12" s="107" t="str">
        <f>VLOOKUP(B12,'пр.взв.'!B7:H22,7,FALSE)</f>
        <v>Ярмолюк В.С. Ярмолюк Н.С.</v>
      </c>
    </row>
    <row r="13" spans="1:8" ht="12.75">
      <c r="A13" s="102"/>
      <c r="B13" s="135"/>
      <c r="C13" s="137"/>
      <c r="D13" s="139"/>
      <c r="E13" s="143"/>
      <c r="F13" s="118"/>
      <c r="G13" s="120"/>
      <c r="H13" s="111"/>
    </row>
    <row r="14" spans="1:8" ht="12.75" customHeight="1">
      <c r="A14" s="102">
        <v>3</v>
      </c>
      <c r="B14" s="135">
        <f>'пр.хода'!Q25</f>
        <v>3</v>
      </c>
      <c r="C14" s="140" t="str">
        <f>VLOOKUP(B14,'пр.взв.'!B7:H22,2,FALSE)</f>
        <v>КУЛИКОВ Дмитрий Николаевич</v>
      </c>
      <c r="D14" s="141" t="str">
        <f>VLOOKUP(B14,'пр.взв.'!B7:H22,3,FALSE)</f>
        <v>07.08.1977кмс</v>
      </c>
      <c r="E14" s="142" t="str">
        <f>VLOOKUP(B14,'пр.взв.'!B1:H28,4,FALSE)</f>
        <v>RUS</v>
      </c>
      <c r="F14" s="118" t="str">
        <f>VLOOKUP(B14,'пр.взв.'!B1:H24,5,FALSE)</f>
        <v>RUS Тверская обл.</v>
      </c>
      <c r="G14" s="121">
        <f>VLOOKUP(B14,'пр.взв.'!B7:H22,6,FALSE)</f>
        <v>0</v>
      </c>
      <c r="H14" s="107" t="str">
        <f>VLOOKUP(B14,'пр.взв.'!B7:H22,7,FALSE)</f>
        <v>Образцов А.Н.</v>
      </c>
    </row>
    <row r="15" spans="1:8" ht="12.75">
      <c r="A15" s="102"/>
      <c r="B15" s="135"/>
      <c r="C15" s="137"/>
      <c r="D15" s="139"/>
      <c r="E15" s="143"/>
      <c r="F15" s="118"/>
      <c r="G15" s="120"/>
      <c r="H15" s="111"/>
    </row>
    <row r="16" spans="1:8" ht="12.75" customHeight="1">
      <c r="A16" s="102">
        <v>5</v>
      </c>
      <c r="B16" s="135">
        <v>1</v>
      </c>
      <c r="C16" s="140" t="str">
        <f>VLOOKUP(B16,'пр.взв.'!B7:H30,2,FALSE)</f>
        <v>ШИНГАРЕНКО Анатолий Александрович</v>
      </c>
      <c r="D16" s="141" t="str">
        <f>VLOOKUP(B16,'пр.взв.'!B7:H22,3,FALSE)</f>
        <v>26.01.1993кмс</v>
      </c>
      <c r="E16" s="142" t="str">
        <f>VLOOKUP(B16,'пр.взв.'!B1:H30,4,FALSE)</f>
        <v>RUS</v>
      </c>
      <c r="F16" s="118" t="str">
        <f>VLOOKUP(B16,'пр.взв.'!B3:H26,5,FALSE)</f>
        <v>RUS Калининградская обл.</v>
      </c>
      <c r="G16" s="121">
        <f>VLOOKUP(B16,'пр.взв.'!B7:H22,6,FALSE)</f>
        <v>0</v>
      </c>
      <c r="H16" s="107" t="str">
        <f>VLOOKUP(B16,'пр.взв.'!B7:H22,7,FALSE)</f>
        <v>Шиленков Анисимов</v>
      </c>
    </row>
    <row r="17" spans="1:8" ht="12.75">
      <c r="A17" s="102"/>
      <c r="B17" s="135"/>
      <c r="C17" s="137"/>
      <c r="D17" s="139"/>
      <c r="E17" s="143"/>
      <c r="F17" s="118"/>
      <c r="G17" s="120"/>
      <c r="H17" s="111"/>
    </row>
    <row r="18" spans="1:8" ht="12.75" customHeight="1">
      <c r="A18" s="102">
        <v>5</v>
      </c>
      <c r="B18" s="135">
        <v>6</v>
      </c>
      <c r="C18" s="140" t="str">
        <f>VLOOKUP(B18,'пр.взв.'!B7:H22,2,FALSE)</f>
        <v>ЕРОФЕЕВ Алексей Олегович</v>
      </c>
      <c r="D18" s="141" t="str">
        <f>VLOOKUP(B18,'пр.взв.'!B7:H22,3,FALSE)</f>
        <v>06.091990кмс</v>
      </c>
      <c r="E18" s="142" t="str">
        <f>VLOOKUP(B18,'пр.взв.'!B1:H32,4,FALSE)</f>
        <v>RUS</v>
      </c>
      <c r="F18" s="118" t="str">
        <f>VLOOKUP(B18,'пр.взв.'!B7:H22,5,FALSE)</f>
        <v>RUS Калининградская обл.</v>
      </c>
      <c r="G18" s="121">
        <f>VLOOKUP(B18,'пр.взв.'!B7:H22,6,FALSE)</f>
        <v>0</v>
      </c>
      <c r="H18" s="107" t="str">
        <f>VLOOKUP(B18,'пр.взв.'!B7:H22,7,FALSE)</f>
        <v>Шиленков Анисимов</v>
      </c>
    </row>
    <row r="19" spans="1:8" ht="12.75">
      <c r="A19" s="102"/>
      <c r="B19" s="135"/>
      <c r="C19" s="137"/>
      <c r="D19" s="139"/>
      <c r="E19" s="143"/>
      <c r="F19" s="118"/>
      <c r="G19" s="120"/>
      <c r="H19" s="111"/>
    </row>
    <row r="25" spans="1:8" ht="12.75">
      <c r="A25" s="6"/>
      <c r="B25" s="6"/>
      <c r="C25" s="6"/>
      <c r="D25" s="6"/>
      <c r="E25" s="6"/>
      <c r="F25" s="6"/>
      <c r="G25" s="6"/>
      <c r="H25" s="6"/>
    </row>
    <row r="26" spans="1:8" ht="15">
      <c r="A26" s="57"/>
      <c r="B26" s="57"/>
      <c r="C26" s="57"/>
      <c r="D26" s="6"/>
      <c r="E26" s="6"/>
      <c r="F26" s="6"/>
      <c r="G26" s="6"/>
      <c r="H26" s="6"/>
    </row>
    <row r="27" spans="1:11" ht="15">
      <c r="A27" s="55" t="str">
        <f>HYPERLINK('[1]реквизиты'!$A$6)</f>
        <v>Гл. судья, судья МК</v>
      </c>
      <c r="B27" s="57"/>
      <c r="C27" s="58"/>
      <c r="D27" s="54"/>
      <c r="E27" s="54"/>
      <c r="F27" s="54"/>
      <c r="G27" s="56" t="str">
        <f>'[2]реквизиты'!$G$7</f>
        <v>А.А.Лебедев</v>
      </c>
      <c r="I27" s="6"/>
      <c r="J27" s="3"/>
      <c r="K27" s="3"/>
    </row>
    <row r="28" spans="1:12" ht="15">
      <c r="A28" s="57"/>
      <c r="B28" s="57"/>
      <c r="C28" s="58"/>
      <c r="D28" s="54"/>
      <c r="E28" s="54"/>
      <c r="F28" s="54"/>
      <c r="G28" s="5" t="str">
        <f>'[2]реквизиты'!$G$8</f>
        <v>/г. Москва/</v>
      </c>
      <c r="I28" s="6"/>
      <c r="J28" s="3"/>
      <c r="K28" s="3"/>
      <c r="L28" s="3"/>
    </row>
    <row r="29" spans="1:12" ht="15">
      <c r="A29" s="57"/>
      <c r="B29" s="57"/>
      <c r="C29" s="58"/>
      <c r="D29" s="54"/>
      <c r="E29" s="54"/>
      <c r="F29" s="54"/>
      <c r="G29" s="6"/>
      <c r="I29" s="6"/>
      <c r="J29" s="3"/>
      <c r="K29" s="3"/>
      <c r="L29" s="3"/>
    </row>
    <row r="30" spans="1:11" ht="15">
      <c r="A30" s="55" t="str">
        <f>HYPERLINK('[1]реквизиты'!$A$8)</f>
        <v>Гл. секретарь, судья МК</v>
      </c>
      <c r="B30" s="57"/>
      <c r="C30" s="58"/>
      <c r="D30" s="54"/>
      <c r="E30" s="54"/>
      <c r="F30" s="54"/>
      <c r="G30" s="56" t="str">
        <f>'[2]реквизиты'!$G$9</f>
        <v>А.В.Поляков</v>
      </c>
      <c r="I30" s="6"/>
      <c r="J30" s="14"/>
      <c r="K30" s="14"/>
    </row>
    <row r="31" spans="1:8" ht="15">
      <c r="A31" s="57"/>
      <c r="B31" s="57"/>
      <c r="C31" s="57"/>
      <c r="D31" s="54"/>
      <c r="E31" s="54"/>
      <c r="F31" s="54"/>
      <c r="G31" s="5" t="str">
        <f>'[2]реквизиты'!$G$10</f>
        <v>/г.Рязань/</v>
      </c>
      <c r="H31" s="6"/>
    </row>
    <row r="32" spans="1:8" ht="12.75">
      <c r="A32" s="6"/>
      <c r="B32" s="6"/>
      <c r="C32" s="6"/>
      <c r="D32" s="54"/>
      <c r="E32" s="54"/>
      <c r="F32" s="54"/>
      <c r="G32" s="6"/>
      <c r="H32" s="6"/>
    </row>
    <row r="33" spans="4:6" ht="12.75">
      <c r="D33" s="3"/>
      <c r="E33" s="3"/>
      <c r="F33" s="3"/>
    </row>
    <row r="34" spans="4:6" ht="12.75">
      <c r="D34" s="3"/>
      <c r="E34" s="3"/>
      <c r="F34" s="3"/>
    </row>
    <row r="35" spans="4:6" ht="12.75">
      <c r="D35" s="3"/>
      <c r="E35" s="3"/>
      <c r="F35" s="3"/>
    </row>
  </sheetData>
  <sheetProtection/>
  <mergeCells count="60">
    <mergeCell ref="E8:E9"/>
    <mergeCell ref="E10:E11"/>
    <mergeCell ref="E12:E13"/>
    <mergeCell ref="E14:E15"/>
    <mergeCell ref="E16:E17"/>
    <mergeCell ref="E18:E19"/>
    <mergeCell ref="F16:F17"/>
    <mergeCell ref="G16:G17"/>
    <mergeCell ref="F18:F19"/>
    <mergeCell ref="G18:G19"/>
    <mergeCell ref="A18:A19"/>
    <mergeCell ref="B18:B19"/>
    <mergeCell ref="C18:C19"/>
    <mergeCell ref="D18:D19"/>
    <mergeCell ref="A16:A17"/>
    <mergeCell ref="B16:B17"/>
    <mergeCell ref="C16:C17"/>
    <mergeCell ref="D16:D17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A4:H4"/>
    <mergeCell ref="D5:F5"/>
    <mergeCell ref="A6:A7"/>
    <mergeCell ref="B6:B7"/>
    <mergeCell ref="C6:C7"/>
    <mergeCell ref="D6:D7"/>
    <mergeCell ref="E6:F7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A1:H1"/>
    <mergeCell ref="A2:H2"/>
    <mergeCell ref="A3:H3"/>
    <mergeCell ref="H14:H15"/>
    <mergeCell ref="H16:H17"/>
    <mergeCell ref="H18:H19"/>
    <mergeCell ref="H6:H7"/>
    <mergeCell ref="H8:H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1">
      <selection activeCell="E7" sqref="E7:E8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6.28125" style="0" customWidth="1"/>
    <col min="6" max="6" width="12.00390625" style="0" customWidth="1"/>
    <col min="7" max="7" width="24.28125" style="0" customWidth="1"/>
    <col min="8" max="8" width="8.00390625" style="0" customWidth="1"/>
    <col min="9" max="9" width="6.421875" style="0" customWidth="1"/>
  </cols>
  <sheetData>
    <row r="1" spans="1:9" ht="29.25" customHeight="1" thickBot="1">
      <c r="A1" s="168" t="str">
        <f>'пр.хода'!C3</f>
        <v>Международный турнир "Кубок Балтийских стран" по самбо среди мужчин памяти ЗТР А.Хлопецкого</v>
      </c>
      <c r="B1" s="169"/>
      <c r="C1" s="169"/>
      <c r="D1" s="169"/>
      <c r="E1" s="169"/>
      <c r="F1" s="169"/>
      <c r="G1" s="169"/>
      <c r="H1" s="169"/>
      <c r="I1" s="169"/>
    </row>
    <row r="2" spans="4:6" ht="27.75" customHeight="1">
      <c r="D2" s="50" t="s">
        <v>20</v>
      </c>
      <c r="E2" s="50"/>
      <c r="F2" s="62" t="str">
        <f>HYPERLINK('пр.взв.'!D4)</f>
        <v>в.к.  100   кг</v>
      </c>
    </row>
    <row r="3" ht="12.75">
      <c r="C3" s="12" t="s">
        <v>23</v>
      </c>
    </row>
    <row r="4" ht="12.75">
      <c r="C4" s="48" t="s">
        <v>12</v>
      </c>
    </row>
    <row r="5" spans="1:9" ht="12.75">
      <c r="A5" s="155" t="s">
        <v>13</v>
      </c>
      <c r="B5" s="155" t="s">
        <v>5</v>
      </c>
      <c r="C5" s="157" t="s">
        <v>6</v>
      </c>
      <c r="D5" s="155" t="s">
        <v>14</v>
      </c>
      <c r="E5" s="146" t="s">
        <v>15</v>
      </c>
      <c r="F5" s="147"/>
      <c r="G5" s="155" t="s">
        <v>16</v>
      </c>
      <c r="H5" s="155" t="s">
        <v>17</v>
      </c>
      <c r="I5" s="155" t="s">
        <v>18</v>
      </c>
    </row>
    <row r="6" spans="1:9" ht="12.75">
      <c r="A6" s="156"/>
      <c r="B6" s="156"/>
      <c r="C6" s="156"/>
      <c r="D6" s="156"/>
      <c r="E6" s="150"/>
      <c r="F6" s="151"/>
      <c r="G6" s="156"/>
      <c r="H6" s="156"/>
      <c r="I6" s="156"/>
    </row>
    <row r="7" spans="1:9" ht="12.75">
      <c r="A7" s="160"/>
      <c r="B7" s="161">
        <f>'пр.хода'!C22</f>
        <v>1</v>
      </c>
      <c r="C7" s="162" t="str">
        <f>VLOOKUP(B7,'пр.взв.'!B7:D22,2,FALSE)</f>
        <v>ШИНГАРЕНКО Анатолий Александрович</v>
      </c>
      <c r="D7" s="162" t="str">
        <f>VLOOKUP(B7,'пр.взв.'!B7:F22,3,FALSE)</f>
        <v>26.01.1993кмс</v>
      </c>
      <c r="E7" s="142" t="str">
        <f>VLOOKUP(B7,'пр.взв.'!B7:F22,4,FALSE)</f>
        <v>RUS</v>
      </c>
      <c r="F7" s="152" t="str">
        <f>VLOOKUP(B7,'пр.взв.'!B7:G22,5,FALSE)</f>
        <v>RUS Калининградская обл.</v>
      </c>
      <c r="G7" s="158"/>
      <c r="H7" s="159"/>
      <c r="I7" s="155"/>
    </row>
    <row r="8" spans="1:9" ht="12.75">
      <c r="A8" s="160"/>
      <c r="B8" s="155"/>
      <c r="C8" s="163"/>
      <c r="D8" s="163"/>
      <c r="E8" s="143"/>
      <c r="F8" s="153"/>
      <c r="G8" s="158"/>
      <c r="H8" s="159"/>
      <c r="I8" s="155"/>
    </row>
    <row r="9" spans="1:9" ht="12.75">
      <c r="A9" s="164"/>
      <c r="B9" s="161">
        <f>'пр.хода'!B27</f>
        <v>4</v>
      </c>
      <c r="C9" s="162" t="str">
        <f>VLOOKUP(B9,'пр.взв.'!B7:D24,2,FALSE)</f>
        <v>САМОЙЛОВИЧ Михаил Александрович</v>
      </c>
      <c r="D9" s="162" t="str">
        <f>VLOOKUP(B9,'пр.взв.'!B7:F24,3,FALSE)</f>
        <v>19.09.1987 мс</v>
      </c>
      <c r="E9" s="142" t="str">
        <f>VLOOKUP(B9,'пр.взв.'!B9:F24,4,FALSE)</f>
        <v>RUS</v>
      </c>
      <c r="F9" s="152" t="str">
        <f>VLOOKUP(B9,'пр.взв.'!B7:G24,5,FALSE)</f>
        <v>RUS Калининградская обл.</v>
      </c>
      <c r="G9" s="158"/>
      <c r="H9" s="155"/>
      <c r="I9" s="155"/>
    </row>
    <row r="10" spans="1:9" ht="12.75">
      <c r="A10" s="164"/>
      <c r="B10" s="155"/>
      <c r="C10" s="163"/>
      <c r="D10" s="163"/>
      <c r="E10" s="145"/>
      <c r="F10" s="154"/>
      <c r="G10" s="158"/>
      <c r="H10" s="155"/>
      <c r="I10" s="155"/>
    </row>
    <row r="11" spans="1:2" ht="29.25" customHeight="1">
      <c r="A11" s="10" t="s">
        <v>21</v>
      </c>
      <c r="B11" s="10"/>
    </row>
    <row r="12" spans="2:9" ht="19.5" customHeight="1">
      <c r="B12" s="10" t="s">
        <v>0</v>
      </c>
      <c r="C12" s="49"/>
      <c r="D12" s="49"/>
      <c r="E12" s="49"/>
      <c r="F12" s="49"/>
      <c r="G12" s="49"/>
      <c r="H12" s="49"/>
      <c r="I12" s="49"/>
    </row>
    <row r="13" spans="2:9" ht="19.5" customHeight="1">
      <c r="B13" s="10" t="s">
        <v>1</v>
      </c>
      <c r="C13" s="49"/>
      <c r="D13" s="49"/>
      <c r="E13" s="49"/>
      <c r="F13" s="49"/>
      <c r="G13" s="49"/>
      <c r="H13" s="49"/>
      <c r="I13" s="49"/>
    </row>
    <row r="14" ht="19.5" customHeight="1"/>
    <row r="15" ht="19.5" customHeight="1">
      <c r="C15" s="12" t="s">
        <v>23</v>
      </c>
    </row>
    <row r="16" spans="3:6" ht="24" customHeight="1">
      <c r="C16" s="48" t="s">
        <v>22</v>
      </c>
      <c r="F16" s="62" t="str">
        <f>HYPERLINK('пр.взв.'!D4)</f>
        <v>в.к.  100   кг</v>
      </c>
    </row>
    <row r="17" spans="1:9" ht="12.75">
      <c r="A17" s="155" t="s">
        <v>13</v>
      </c>
      <c r="B17" s="155" t="s">
        <v>5</v>
      </c>
      <c r="C17" s="157" t="s">
        <v>6</v>
      </c>
      <c r="D17" s="155" t="s">
        <v>14</v>
      </c>
      <c r="E17" s="146" t="s">
        <v>15</v>
      </c>
      <c r="F17" s="147"/>
      <c r="G17" s="155" t="s">
        <v>16</v>
      </c>
      <c r="H17" s="155" t="s">
        <v>17</v>
      </c>
      <c r="I17" s="155" t="s">
        <v>18</v>
      </c>
    </row>
    <row r="18" spans="1:9" ht="12.75">
      <c r="A18" s="156"/>
      <c r="B18" s="156"/>
      <c r="C18" s="156"/>
      <c r="D18" s="156"/>
      <c r="E18" s="150"/>
      <c r="F18" s="151"/>
      <c r="G18" s="156"/>
      <c r="H18" s="156"/>
      <c r="I18" s="156"/>
    </row>
    <row r="19" spans="1:9" ht="12.75" customHeight="1">
      <c r="A19" s="160"/>
      <c r="B19" s="166">
        <f>'пр.хода'!R22</f>
        <v>6</v>
      </c>
      <c r="C19" s="167" t="str">
        <f>VLOOKUP(B19,'пр.взв.'!B7:F22,2,FALSE)</f>
        <v>ЕРОФЕЕВ Алексей Олегович</v>
      </c>
      <c r="D19" s="167" t="str">
        <f>VLOOKUP(B19,'пр.взв.'!B7:G22,3,FALSE)</f>
        <v>06.091990кмс</v>
      </c>
      <c r="E19" s="142" t="str">
        <f>VLOOKUP(B19,'пр.взв.'!B1:F34,4,FALSE)</f>
        <v>RUS</v>
      </c>
      <c r="F19" s="152" t="str">
        <f>VLOOKUP(B19,'пр.взв.'!B7:H22,5,FALSE)</f>
        <v>RUS Калининградская обл.</v>
      </c>
      <c r="G19" s="165"/>
      <c r="H19" s="159"/>
      <c r="I19" s="155"/>
    </row>
    <row r="20" spans="1:9" ht="12.75">
      <c r="A20" s="160"/>
      <c r="B20" s="155"/>
      <c r="C20" s="167"/>
      <c r="D20" s="167"/>
      <c r="E20" s="143"/>
      <c r="F20" s="153"/>
      <c r="G20" s="165"/>
      <c r="H20" s="159"/>
      <c r="I20" s="155"/>
    </row>
    <row r="21" spans="1:9" ht="12.75" customHeight="1">
      <c r="A21" s="164"/>
      <c r="B21" s="161">
        <f>'пр.хода'!S27</f>
        <v>3</v>
      </c>
      <c r="C21" s="167" t="str">
        <f>VLOOKUP(B21,'пр.взв.'!B7:F24,2,FALSE)</f>
        <v>КУЛИКОВ Дмитрий Николаевич</v>
      </c>
      <c r="D21" s="167" t="str">
        <f>VLOOKUP(B21,'пр.взв.'!B7:G24,3,FALSE)</f>
        <v>07.08.1977кмс</v>
      </c>
      <c r="E21" s="142" t="str">
        <f>VLOOKUP(B21,'пр.взв.'!B2:F36,4,FALSE)</f>
        <v>RUS</v>
      </c>
      <c r="F21" s="152" t="str">
        <f>VLOOKUP(B21,'пр.взв.'!B7:H24,5,FALSE)</f>
        <v>RUS Тверская обл.</v>
      </c>
      <c r="G21" s="165"/>
      <c r="H21" s="155"/>
      <c r="I21" s="155"/>
    </row>
    <row r="22" spans="1:9" ht="12.75">
      <c r="A22" s="164"/>
      <c r="B22" s="155"/>
      <c r="C22" s="167"/>
      <c r="D22" s="167"/>
      <c r="E22" s="145"/>
      <c r="F22" s="154"/>
      <c r="G22" s="165"/>
      <c r="H22" s="155"/>
      <c r="I22" s="155"/>
    </row>
    <row r="23" spans="1:2" ht="29.25" customHeight="1">
      <c r="A23" s="10" t="s">
        <v>21</v>
      </c>
      <c r="B23" s="10"/>
    </row>
    <row r="24" spans="2:10" ht="19.5" customHeight="1">
      <c r="B24" s="10" t="s">
        <v>0</v>
      </c>
      <c r="C24" s="49"/>
      <c r="D24" s="49"/>
      <c r="E24" s="49"/>
      <c r="F24" s="49"/>
      <c r="G24" s="49"/>
      <c r="H24" s="49"/>
      <c r="I24" s="49"/>
      <c r="J24" s="3"/>
    </row>
    <row r="25" spans="2:10" ht="19.5" customHeight="1">
      <c r="B25" s="10" t="s">
        <v>1</v>
      </c>
      <c r="C25" s="49"/>
      <c r="D25" s="49"/>
      <c r="E25" s="49"/>
      <c r="F25" s="49"/>
      <c r="G25" s="49"/>
      <c r="H25" s="49"/>
      <c r="I25" s="49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1" t="s">
        <v>19</v>
      </c>
      <c r="F29" s="62" t="str">
        <f>HYPERLINK('пр.взв.'!D4)</f>
        <v>в.к.  100   кг</v>
      </c>
    </row>
    <row r="30" spans="1:9" ht="12.75">
      <c r="A30" s="155" t="s">
        <v>13</v>
      </c>
      <c r="B30" s="155" t="s">
        <v>5</v>
      </c>
      <c r="C30" s="157" t="s">
        <v>6</v>
      </c>
      <c r="D30" s="155" t="s">
        <v>14</v>
      </c>
      <c r="E30" s="146" t="s">
        <v>15</v>
      </c>
      <c r="F30" s="147"/>
      <c r="G30" s="155" t="s">
        <v>16</v>
      </c>
      <c r="H30" s="155" t="s">
        <v>17</v>
      </c>
      <c r="I30" s="155" t="s">
        <v>18</v>
      </c>
    </row>
    <row r="31" spans="1:9" ht="12.75">
      <c r="A31" s="156"/>
      <c r="B31" s="156"/>
      <c r="C31" s="156"/>
      <c r="D31" s="156"/>
      <c r="E31" s="148"/>
      <c r="F31" s="149"/>
      <c r="G31" s="156"/>
      <c r="H31" s="156"/>
      <c r="I31" s="156"/>
    </row>
    <row r="32" spans="1:9" ht="12.75" customHeight="1">
      <c r="A32" s="160"/>
      <c r="B32" s="166">
        <f>'пр.хода'!G11</f>
        <v>5</v>
      </c>
      <c r="C32" s="167" t="str">
        <f>VLOOKUP(B32,'пр.взв.'!B7:F35,2,FALSE)</f>
        <v>САМОЙЛОВИЧ Сергей Александрович</v>
      </c>
      <c r="D32" s="167" t="str">
        <f>VLOOKUP(B32,'пр.взв.'!B7:G35,3,FALSE)</f>
        <v>06.12.1984 мсмк</v>
      </c>
      <c r="E32" s="142" t="str">
        <f>VLOOKUP(B32,'пр.взв.'!B2:F47,4,FALSE)</f>
        <v>RUS</v>
      </c>
      <c r="F32" s="152" t="str">
        <f>VLOOKUP(B32,'пр.взв.'!B7:H35,5,FALSE)</f>
        <v>RUS Калининградская обл.</v>
      </c>
      <c r="G32" s="165"/>
      <c r="H32" s="159"/>
      <c r="I32" s="155"/>
    </row>
    <row r="33" spans="1:9" ht="12.75">
      <c r="A33" s="160"/>
      <c r="B33" s="155"/>
      <c r="C33" s="167"/>
      <c r="D33" s="167"/>
      <c r="E33" s="143"/>
      <c r="F33" s="153"/>
      <c r="G33" s="165"/>
      <c r="H33" s="159"/>
      <c r="I33" s="155"/>
    </row>
    <row r="34" spans="1:9" ht="12.75" customHeight="1">
      <c r="A34" s="164"/>
      <c r="B34" s="166">
        <f>'пр.хода'!O11</f>
        <v>2</v>
      </c>
      <c r="C34" s="167" t="str">
        <f>VLOOKUP(B34,'пр.взв.'!B7:F37,2,FALSE)</f>
        <v>РЕШКО Виктор</v>
      </c>
      <c r="D34" s="167" t="str">
        <f>VLOOKUP(B34,'пр.взв.'!B7:G37,3,FALSE)</f>
        <v>02.11.1988кмс</v>
      </c>
      <c r="E34" s="142" t="str">
        <f>VLOOKUP(B34,'пр.взв.'!B3:F49,4,FALSE)</f>
        <v>LAT</v>
      </c>
      <c r="F34" s="152" t="str">
        <f>VLOOKUP(B34,'пр.взв.'!B7:H37,5,FALSE)</f>
        <v>LAT Латвия</v>
      </c>
      <c r="G34" s="165"/>
      <c r="H34" s="155"/>
      <c r="I34" s="155"/>
    </row>
    <row r="35" spans="1:9" ht="12.75">
      <c r="A35" s="164"/>
      <c r="B35" s="155"/>
      <c r="C35" s="167"/>
      <c r="D35" s="167"/>
      <c r="E35" s="145"/>
      <c r="F35" s="154"/>
      <c r="G35" s="165"/>
      <c r="H35" s="155"/>
      <c r="I35" s="155"/>
    </row>
    <row r="36" spans="1:2" ht="29.25" customHeight="1">
      <c r="A36" s="10" t="s">
        <v>21</v>
      </c>
      <c r="B36" s="10"/>
    </row>
    <row r="37" spans="2:9" ht="19.5" customHeight="1">
      <c r="B37" s="10" t="s">
        <v>0</v>
      </c>
      <c r="C37" s="49"/>
      <c r="D37" s="49"/>
      <c r="E37" s="49"/>
      <c r="F37" s="49"/>
      <c r="G37" s="49"/>
      <c r="H37" s="49"/>
      <c r="I37" s="49"/>
    </row>
    <row r="38" spans="2:9" ht="19.5" customHeight="1">
      <c r="B38" s="10" t="s">
        <v>1</v>
      </c>
      <c r="C38" s="49"/>
      <c r="D38" s="49"/>
      <c r="E38" s="49"/>
      <c r="F38" s="49"/>
      <c r="G38" s="49"/>
      <c r="H38" s="49"/>
      <c r="I38" s="49"/>
    </row>
    <row r="39" ht="19.5" customHeight="1"/>
    <row r="40" ht="19.5" customHeight="1"/>
    <row r="41" ht="19.5" customHeight="1"/>
    <row r="42" spans="1:8" ht="19.5" customHeight="1">
      <c r="A42" s="16" t="e">
        <f>HYPERLINK('[1]реквизиты'!$A$20)</f>
        <v>#REF!</v>
      </c>
      <c r="B42" s="11"/>
      <c r="C42" s="11"/>
      <c r="D42" s="11"/>
      <c r="E42" s="11"/>
      <c r="F42" s="3"/>
      <c r="G42" s="52" t="e">
        <f>HYPERLINK('[1]реквизиты'!$G$20)</f>
        <v>#REF!</v>
      </c>
      <c r="H42" s="19" t="e">
        <f>HYPERLINK('[1]реквизиты'!$G$21)</f>
        <v>#REF!</v>
      </c>
    </row>
    <row r="43" spans="1:8" ht="19.5" customHeight="1">
      <c r="A43" s="11"/>
      <c r="B43" s="11"/>
      <c r="C43" s="11"/>
      <c r="D43" s="11"/>
      <c r="E43" s="11"/>
      <c r="F43" s="3"/>
      <c r="G43" s="99"/>
      <c r="H43" s="3"/>
    </row>
    <row r="44" spans="1:8" ht="19.5" customHeight="1">
      <c r="A44" s="17" t="e">
        <f>HYPERLINK('[1]реквизиты'!$A$22)</f>
        <v>#REF!</v>
      </c>
      <c r="C44" s="11"/>
      <c r="D44" s="11"/>
      <c r="E44" s="11"/>
      <c r="F44" s="17"/>
      <c r="G44" s="52" t="e">
        <f>HYPERLINK('[1]реквизиты'!$G$22)</f>
        <v>#REF!</v>
      </c>
      <c r="H44" s="21" t="e">
        <f>HYPERLINK('[1]реквизиты'!$G$23)</f>
        <v>#REF!</v>
      </c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  <mergeCell ref="G32:G33"/>
    <mergeCell ref="H32:H33"/>
    <mergeCell ref="I32:I33"/>
    <mergeCell ref="A32:A33"/>
    <mergeCell ref="B32:B33"/>
    <mergeCell ref="C32:C33"/>
    <mergeCell ref="D32:D33"/>
    <mergeCell ref="E32:E33"/>
    <mergeCell ref="G30:G31"/>
    <mergeCell ref="H30:H31"/>
    <mergeCell ref="I30:I31"/>
    <mergeCell ref="A30:A31"/>
    <mergeCell ref="B30:B31"/>
    <mergeCell ref="C30:C31"/>
    <mergeCell ref="D30:D31"/>
    <mergeCell ref="G21:G22"/>
    <mergeCell ref="H21:H22"/>
    <mergeCell ref="I21:I22"/>
    <mergeCell ref="A21:A22"/>
    <mergeCell ref="B21:B22"/>
    <mergeCell ref="C21:C22"/>
    <mergeCell ref="D21:D22"/>
    <mergeCell ref="G19:G20"/>
    <mergeCell ref="H19:H20"/>
    <mergeCell ref="I19:I20"/>
    <mergeCell ref="A19:A20"/>
    <mergeCell ref="B19:B20"/>
    <mergeCell ref="C19:C20"/>
    <mergeCell ref="D19:D20"/>
    <mergeCell ref="G17:G18"/>
    <mergeCell ref="H17:H18"/>
    <mergeCell ref="I17:I18"/>
    <mergeCell ref="A17:A18"/>
    <mergeCell ref="B17:B18"/>
    <mergeCell ref="C17:C18"/>
    <mergeCell ref="D17:D1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G5:G6"/>
    <mergeCell ref="H5:H6"/>
    <mergeCell ref="I5:I6"/>
    <mergeCell ref="E5:F6"/>
    <mergeCell ref="A5:A6"/>
    <mergeCell ref="B5:B6"/>
    <mergeCell ref="C5:C6"/>
    <mergeCell ref="D5:D6"/>
    <mergeCell ref="E34:E35"/>
    <mergeCell ref="E30:F31"/>
    <mergeCell ref="E17:F18"/>
    <mergeCell ref="E19:E20"/>
    <mergeCell ref="E21:E22"/>
    <mergeCell ref="F19:F20"/>
    <mergeCell ref="F21:F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F19" sqref="F19:F2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105" t="s">
        <v>24</v>
      </c>
      <c r="B1" s="106"/>
      <c r="C1" s="106"/>
      <c r="D1" s="106"/>
      <c r="E1" s="106"/>
      <c r="F1" s="106"/>
      <c r="G1" s="106"/>
      <c r="H1" s="106"/>
    </row>
    <row r="2" spans="1:8" ht="33.75" customHeight="1" thickBot="1">
      <c r="A2" s="168" t="str">
        <f>'пр.хода'!C3</f>
        <v>Международный турнир "Кубок Балтийских стран" по самбо среди мужчин памяти ЗТР А.Хлопецкого</v>
      </c>
      <c r="B2" s="177"/>
      <c r="C2" s="177"/>
      <c r="D2" s="177"/>
      <c r="E2" s="177"/>
      <c r="F2" s="177"/>
      <c r="G2" s="177"/>
      <c r="H2" s="178"/>
    </row>
    <row r="3" spans="1:12" ht="17.25" customHeight="1">
      <c r="A3" s="122" t="str">
        <f>HYPERLINK('[1]реквизиты'!$A$3)</f>
        <v>дата и место проведения</v>
      </c>
      <c r="B3" s="122"/>
      <c r="C3" s="122"/>
      <c r="D3" s="122"/>
      <c r="E3" s="122"/>
      <c r="F3" s="122"/>
      <c r="G3" s="122"/>
      <c r="H3" s="122"/>
      <c r="I3" s="13"/>
      <c r="J3" s="13"/>
      <c r="K3" s="13"/>
      <c r="L3" s="14"/>
    </row>
    <row r="4" spans="4:11" ht="19.5" customHeight="1">
      <c r="D4" s="183" t="s">
        <v>65</v>
      </c>
      <c r="E4" s="183"/>
      <c r="F4" s="183"/>
      <c r="I4" s="15"/>
      <c r="J4" s="15"/>
      <c r="K4" s="15"/>
    </row>
    <row r="5" spans="1:8" ht="12.75" customHeight="1">
      <c r="A5" s="156" t="s">
        <v>4</v>
      </c>
      <c r="B5" s="189" t="s">
        <v>5</v>
      </c>
      <c r="C5" s="156" t="s">
        <v>6</v>
      </c>
      <c r="D5" s="156" t="s">
        <v>7</v>
      </c>
      <c r="E5" s="170" t="s">
        <v>8</v>
      </c>
      <c r="F5" s="141"/>
      <c r="G5" s="156" t="s">
        <v>10</v>
      </c>
      <c r="H5" s="156" t="s">
        <v>9</v>
      </c>
    </row>
    <row r="6" spans="1:8" ht="12.75">
      <c r="A6" s="157"/>
      <c r="B6" s="190"/>
      <c r="C6" s="157"/>
      <c r="D6" s="157"/>
      <c r="E6" s="171"/>
      <c r="F6" s="139"/>
      <c r="G6" s="157"/>
      <c r="H6" s="157"/>
    </row>
    <row r="7" spans="1:8" ht="12.75" customHeight="1">
      <c r="A7" s="155">
        <v>1</v>
      </c>
      <c r="B7" s="181">
        <v>1</v>
      </c>
      <c r="C7" s="174" t="s">
        <v>62</v>
      </c>
      <c r="D7" s="188" t="s">
        <v>66</v>
      </c>
      <c r="E7" s="173" t="s">
        <v>49</v>
      </c>
      <c r="F7" s="174" t="s">
        <v>50</v>
      </c>
      <c r="G7" s="173"/>
      <c r="H7" s="175" t="s">
        <v>63</v>
      </c>
    </row>
    <row r="8" spans="1:8" ht="12.75">
      <c r="A8" s="155"/>
      <c r="B8" s="181"/>
      <c r="C8" s="174"/>
      <c r="D8" s="173"/>
      <c r="E8" s="173"/>
      <c r="F8" s="174"/>
      <c r="G8" s="173"/>
      <c r="H8" s="176"/>
    </row>
    <row r="9" spans="1:8" ht="12.75" customHeight="1">
      <c r="A9" s="155">
        <v>2</v>
      </c>
      <c r="B9" s="181">
        <v>2</v>
      </c>
      <c r="C9" s="186" t="s">
        <v>54</v>
      </c>
      <c r="D9" s="187" t="s">
        <v>67</v>
      </c>
      <c r="E9" s="173" t="s">
        <v>55</v>
      </c>
      <c r="F9" s="172" t="s">
        <v>56</v>
      </c>
      <c r="G9" s="159"/>
      <c r="H9" s="179" t="s">
        <v>57</v>
      </c>
    </row>
    <row r="10" spans="1:8" ht="12.75" customHeight="1">
      <c r="A10" s="155"/>
      <c r="B10" s="181"/>
      <c r="C10" s="186"/>
      <c r="D10" s="155"/>
      <c r="E10" s="173"/>
      <c r="F10" s="172"/>
      <c r="G10" s="159"/>
      <c r="H10" s="180"/>
    </row>
    <row r="11" spans="1:8" ht="12.75" customHeight="1">
      <c r="A11" s="155">
        <v>3</v>
      </c>
      <c r="B11" s="181">
        <v>3</v>
      </c>
      <c r="C11" s="186" t="s">
        <v>58</v>
      </c>
      <c r="D11" s="155" t="s">
        <v>59</v>
      </c>
      <c r="E11" s="173" t="s">
        <v>49</v>
      </c>
      <c r="F11" s="172" t="s">
        <v>60</v>
      </c>
      <c r="G11" s="159"/>
      <c r="H11" s="179" t="s">
        <v>61</v>
      </c>
    </row>
    <row r="12" spans="1:8" ht="15" customHeight="1">
      <c r="A12" s="155"/>
      <c r="B12" s="181"/>
      <c r="C12" s="186"/>
      <c r="D12" s="155"/>
      <c r="E12" s="173"/>
      <c r="F12" s="172"/>
      <c r="G12" s="159"/>
      <c r="H12" s="180"/>
    </row>
    <row r="13" spans="1:8" ht="12.75" customHeight="1">
      <c r="A13" s="155">
        <v>4</v>
      </c>
      <c r="B13" s="181">
        <v>4</v>
      </c>
      <c r="C13" s="174" t="s">
        <v>52</v>
      </c>
      <c r="D13" s="173" t="s">
        <v>53</v>
      </c>
      <c r="E13" s="172" t="s">
        <v>49</v>
      </c>
      <c r="F13" s="174" t="s">
        <v>50</v>
      </c>
      <c r="G13" s="173"/>
      <c r="H13" s="175" t="s">
        <v>51</v>
      </c>
    </row>
    <row r="14" spans="1:8" ht="15" customHeight="1">
      <c r="A14" s="155"/>
      <c r="B14" s="181"/>
      <c r="C14" s="174"/>
      <c r="D14" s="173"/>
      <c r="E14" s="172"/>
      <c r="F14" s="174"/>
      <c r="G14" s="173"/>
      <c r="H14" s="176"/>
    </row>
    <row r="15" spans="1:8" ht="15" customHeight="1">
      <c r="A15" s="155">
        <v>5</v>
      </c>
      <c r="B15" s="185">
        <v>5</v>
      </c>
      <c r="C15" s="186" t="s">
        <v>47</v>
      </c>
      <c r="D15" s="155" t="s">
        <v>48</v>
      </c>
      <c r="E15" s="172" t="s">
        <v>49</v>
      </c>
      <c r="F15" s="174" t="s">
        <v>50</v>
      </c>
      <c r="G15" s="159"/>
      <c r="H15" s="179" t="s">
        <v>51</v>
      </c>
    </row>
    <row r="16" spans="1:8" ht="15.75" customHeight="1">
      <c r="A16" s="155"/>
      <c r="B16" s="185"/>
      <c r="C16" s="186"/>
      <c r="D16" s="155"/>
      <c r="E16" s="172"/>
      <c r="F16" s="174"/>
      <c r="G16" s="159"/>
      <c r="H16" s="180"/>
    </row>
    <row r="17" spans="1:8" ht="12.75" customHeight="1">
      <c r="A17" s="155">
        <v>6</v>
      </c>
      <c r="B17" s="181">
        <v>6</v>
      </c>
      <c r="C17" s="186" t="s">
        <v>64</v>
      </c>
      <c r="D17" s="155" t="s">
        <v>68</v>
      </c>
      <c r="E17" s="173" t="s">
        <v>49</v>
      </c>
      <c r="F17" s="174" t="s">
        <v>50</v>
      </c>
      <c r="G17" s="159"/>
      <c r="H17" s="175" t="s">
        <v>63</v>
      </c>
    </row>
    <row r="18" spans="1:8" ht="15" customHeight="1">
      <c r="A18" s="155"/>
      <c r="B18" s="181"/>
      <c r="C18" s="186"/>
      <c r="D18" s="155"/>
      <c r="E18" s="173"/>
      <c r="F18" s="174"/>
      <c r="G18" s="159"/>
      <c r="H18" s="176"/>
    </row>
    <row r="19" spans="1:8" ht="12.75" customHeight="1">
      <c r="A19" s="155">
        <v>7</v>
      </c>
      <c r="B19" s="181"/>
      <c r="C19" s="184"/>
      <c r="D19" s="182"/>
      <c r="E19" s="170"/>
      <c r="F19" s="118"/>
      <c r="G19" s="159"/>
      <c r="H19" s="182"/>
    </row>
    <row r="20" spans="1:8" ht="15" customHeight="1">
      <c r="A20" s="155"/>
      <c r="B20" s="181"/>
      <c r="C20" s="184"/>
      <c r="D20" s="182"/>
      <c r="E20" s="171"/>
      <c r="F20" s="118"/>
      <c r="G20" s="159"/>
      <c r="H20" s="182"/>
    </row>
    <row r="21" spans="1:8" ht="12.75" customHeight="1">
      <c r="A21" s="155">
        <v>8</v>
      </c>
      <c r="B21" s="181"/>
      <c r="C21" s="184"/>
      <c r="D21" s="182"/>
      <c r="E21" s="170"/>
      <c r="F21" s="118"/>
      <c r="G21" s="159"/>
      <c r="H21" s="182"/>
    </row>
    <row r="22" spans="1:8" ht="15" customHeight="1">
      <c r="A22" s="155"/>
      <c r="B22" s="181"/>
      <c r="C22" s="184"/>
      <c r="D22" s="182"/>
      <c r="E22" s="171"/>
      <c r="F22" s="118"/>
      <c r="G22" s="159"/>
      <c r="H22" s="182"/>
    </row>
    <row r="24" ht="15" customHeight="1"/>
    <row r="25" spans="6:7" ht="12.75">
      <c r="F25" s="8"/>
      <c r="G25" s="8"/>
    </row>
    <row r="26" spans="1:6" ht="24" customHeight="1">
      <c r="A26" s="16"/>
      <c r="B26" s="11"/>
      <c r="C26" s="11"/>
      <c r="D26" s="11"/>
      <c r="E26" s="11"/>
      <c r="F26" s="17"/>
    </row>
    <row r="27" spans="1:6" ht="19.5" customHeight="1">
      <c r="A27" s="11"/>
      <c r="B27" s="11"/>
      <c r="C27" s="11"/>
      <c r="D27" s="11"/>
      <c r="E27" s="11"/>
      <c r="F27" s="19"/>
    </row>
    <row r="28" spans="1:6" ht="26.25" customHeight="1">
      <c r="A28" s="17"/>
      <c r="B28" s="11"/>
      <c r="C28" s="11"/>
      <c r="D28" s="11"/>
      <c r="E28" s="11"/>
      <c r="F28" s="17"/>
    </row>
    <row r="29" spans="1:6" ht="17.25" customHeight="1">
      <c r="A29" s="10"/>
      <c r="B29" s="10"/>
      <c r="C29" s="11"/>
      <c r="D29" s="11"/>
      <c r="E29" s="11"/>
      <c r="F29" s="19"/>
    </row>
    <row r="30" spans="6:7" ht="24.75" customHeight="1">
      <c r="F30" s="5"/>
      <c r="G30" s="8"/>
    </row>
    <row r="31" spans="6:7" ht="12.75">
      <c r="F31" s="8"/>
      <c r="G31" s="8"/>
    </row>
    <row r="32" spans="6:7" ht="15" customHeight="1">
      <c r="F32" s="9"/>
      <c r="G32" s="9"/>
    </row>
    <row r="33" spans="6:7" ht="15.75" customHeight="1">
      <c r="F33" s="9"/>
      <c r="G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B7:B8"/>
    <mergeCell ref="C7:C8"/>
    <mergeCell ref="G11:G12"/>
    <mergeCell ref="E11:E12"/>
    <mergeCell ref="G9:G10"/>
    <mergeCell ref="C9:C10"/>
    <mergeCell ref="D15:D16"/>
    <mergeCell ref="A13:A14"/>
    <mergeCell ref="B13:B14"/>
    <mergeCell ref="A5:A6"/>
    <mergeCell ref="B5:B6"/>
    <mergeCell ref="C5:C6"/>
    <mergeCell ref="D5:D6"/>
    <mergeCell ref="B11:B12"/>
    <mergeCell ref="C11:C12"/>
    <mergeCell ref="D11:D12"/>
    <mergeCell ref="A11:A12"/>
    <mergeCell ref="F15:F16"/>
    <mergeCell ref="G5:G6"/>
    <mergeCell ref="D9:D10"/>
    <mergeCell ref="A7:A8"/>
    <mergeCell ref="D13:D14"/>
    <mergeCell ref="D7:D8"/>
    <mergeCell ref="F11:F12"/>
    <mergeCell ref="C13:C14"/>
    <mergeCell ref="G13:G14"/>
    <mergeCell ref="G15:G16"/>
    <mergeCell ref="A15:A16"/>
    <mergeCell ref="B15:B16"/>
    <mergeCell ref="G17:G18"/>
    <mergeCell ref="A17:A18"/>
    <mergeCell ref="B17:B18"/>
    <mergeCell ref="C17:C18"/>
    <mergeCell ref="D17:D18"/>
    <mergeCell ref="F17:F18"/>
    <mergeCell ref="C15:C16"/>
    <mergeCell ref="A19:A20"/>
    <mergeCell ref="B19:B20"/>
    <mergeCell ref="C19:C20"/>
    <mergeCell ref="D19:D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H11:H12"/>
    <mergeCell ref="H21:H22"/>
    <mergeCell ref="H13:H14"/>
    <mergeCell ref="H15:H16"/>
    <mergeCell ref="H17:H18"/>
    <mergeCell ref="H19:H20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E21:E22"/>
    <mergeCell ref="E5:F6"/>
    <mergeCell ref="E13:E14"/>
    <mergeCell ref="E15:E16"/>
    <mergeCell ref="E17:E18"/>
    <mergeCell ref="E19:E20"/>
    <mergeCell ref="F13:F14"/>
    <mergeCell ref="F9:F10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zoomScalePageLayoutView="0" workbookViewId="0" topLeftCell="A1">
      <selection activeCell="I8" sqref="A1:I9"/>
    </sheetView>
  </sheetViews>
  <sheetFormatPr defaultColWidth="9.140625" defaultRowHeight="12.75"/>
  <cols>
    <col min="1" max="1" width="3.8515625" style="0" customWidth="1"/>
    <col min="2" max="2" width="6.00390625" style="0" customWidth="1"/>
    <col min="3" max="3" width="22.7109375" style="0" customWidth="1"/>
    <col min="6" max="6" width="24.00390625" style="0" customWidth="1"/>
    <col min="10" max="11" width="6.00390625" style="0" customWidth="1"/>
    <col min="12" max="12" width="22.7109375" style="0" customWidth="1"/>
    <col min="15" max="15" width="24.00390625" style="0" customWidth="1"/>
  </cols>
  <sheetData>
    <row r="1" spans="2:18" ht="15.75" customHeight="1">
      <c r="B1" s="199" t="s">
        <v>40</v>
      </c>
      <c r="C1" s="199"/>
      <c r="D1" s="199"/>
      <c r="E1" s="199"/>
      <c r="F1" s="199"/>
      <c r="G1" s="199"/>
      <c r="H1" s="199"/>
      <c r="I1" s="199"/>
      <c r="K1" s="199" t="s">
        <v>40</v>
      </c>
      <c r="L1" s="199"/>
      <c r="M1" s="199"/>
      <c r="N1" s="199"/>
      <c r="O1" s="199"/>
      <c r="P1" s="199"/>
      <c r="Q1" s="199"/>
      <c r="R1" s="199"/>
    </row>
    <row r="2" spans="2:18" ht="15.75" customHeight="1">
      <c r="B2" s="200" t="str">
        <f>'пр.взв.'!D4</f>
        <v>в.к.  100   кг</v>
      </c>
      <c r="C2" s="201"/>
      <c r="D2" s="201"/>
      <c r="E2" s="201"/>
      <c r="F2" s="201"/>
      <c r="G2" s="201"/>
      <c r="H2" s="201"/>
      <c r="I2" s="201"/>
      <c r="K2" s="200" t="str">
        <f>'пр.взв.'!D4</f>
        <v>в.к.  100   кг</v>
      </c>
      <c r="L2" s="201"/>
      <c r="M2" s="201"/>
      <c r="N2" s="201"/>
      <c r="O2" s="201"/>
      <c r="P2" s="201"/>
      <c r="Q2" s="201"/>
      <c r="R2" s="201"/>
    </row>
    <row r="3" spans="2:18" ht="16.5" thickBot="1">
      <c r="B3" s="78" t="s">
        <v>37</v>
      </c>
      <c r="C3" s="80" t="s">
        <v>72</v>
      </c>
      <c r="D3" s="79"/>
      <c r="E3" s="80"/>
      <c r="F3" s="78"/>
      <c r="G3" s="80"/>
      <c r="H3" s="80"/>
      <c r="I3" s="80"/>
      <c r="K3" s="78" t="s">
        <v>1</v>
      </c>
      <c r="L3" s="80" t="s">
        <v>69</v>
      </c>
      <c r="M3" s="79"/>
      <c r="N3" s="80"/>
      <c r="O3" s="78"/>
      <c r="P3" s="80"/>
      <c r="Q3" s="80"/>
      <c r="R3" s="80"/>
    </row>
    <row r="4" spans="1:18" ht="12.75" customHeight="1">
      <c r="A4" s="204" t="s">
        <v>44</v>
      </c>
      <c r="B4" s="195" t="s">
        <v>5</v>
      </c>
      <c r="C4" s="197" t="s">
        <v>6</v>
      </c>
      <c r="D4" s="197" t="s">
        <v>14</v>
      </c>
      <c r="E4" s="197" t="s">
        <v>15</v>
      </c>
      <c r="F4" s="197" t="s">
        <v>16</v>
      </c>
      <c r="G4" s="191" t="s">
        <v>41</v>
      </c>
      <c r="H4" s="193" t="s">
        <v>42</v>
      </c>
      <c r="I4" s="202" t="s">
        <v>18</v>
      </c>
      <c r="J4" s="204" t="s">
        <v>44</v>
      </c>
      <c r="K4" s="195" t="s">
        <v>5</v>
      </c>
      <c r="L4" s="197" t="s">
        <v>6</v>
      </c>
      <c r="M4" s="197" t="s">
        <v>14</v>
      </c>
      <c r="N4" s="197" t="s">
        <v>15</v>
      </c>
      <c r="O4" s="197" t="s">
        <v>16</v>
      </c>
      <c r="P4" s="191" t="s">
        <v>41</v>
      </c>
      <c r="Q4" s="193" t="s">
        <v>42</v>
      </c>
      <c r="R4" s="202" t="s">
        <v>18</v>
      </c>
    </row>
    <row r="5" spans="1:18" ht="13.5" customHeight="1" thickBot="1">
      <c r="A5" s="205"/>
      <c r="B5" s="196" t="s">
        <v>38</v>
      </c>
      <c r="C5" s="198"/>
      <c r="D5" s="198"/>
      <c r="E5" s="198"/>
      <c r="F5" s="198"/>
      <c r="G5" s="192"/>
      <c r="H5" s="194"/>
      <c r="I5" s="203" t="s">
        <v>39</v>
      </c>
      <c r="J5" s="205"/>
      <c r="K5" s="196" t="s">
        <v>38</v>
      </c>
      <c r="L5" s="198"/>
      <c r="M5" s="198"/>
      <c r="N5" s="198"/>
      <c r="O5" s="198"/>
      <c r="P5" s="192"/>
      <c r="Q5" s="194"/>
      <c r="R5" s="203" t="s">
        <v>39</v>
      </c>
    </row>
    <row r="6" spans="1:18" ht="12.75">
      <c r="A6" s="213">
        <v>1</v>
      </c>
      <c r="B6" s="216">
        <v>5</v>
      </c>
      <c r="C6" s="217" t="str">
        <f>VLOOKUP(B6,'пр.взв.'!B7:F70,2,FALSE)</f>
        <v>САМОЙЛОВИЧ Сергей Александрович</v>
      </c>
      <c r="D6" s="206" t="str">
        <f>VLOOKUP(B6,'пр.взв.'!B7:G126,3,FALSE)</f>
        <v>06.12.1984 мсмк</v>
      </c>
      <c r="E6" s="206" t="str">
        <f>VLOOKUP(B6,'пр.взв.'!B7:H126,4,FALSE)</f>
        <v>RUS</v>
      </c>
      <c r="F6" s="207"/>
      <c r="G6" s="221"/>
      <c r="H6" s="219"/>
      <c r="I6" s="220"/>
      <c r="J6" s="222">
        <v>5</v>
      </c>
      <c r="K6" s="216">
        <v>2</v>
      </c>
      <c r="L6" s="225" t="str">
        <f>VLOOKUP(K6,'пр.взв.'!B7:F70,2,FALSE)</f>
        <v>РЕШКО Виктор</v>
      </c>
      <c r="M6" s="229" t="str">
        <f>VLOOKUP(K6,'пр.взв.'!B7:G126,3,FALSE)</f>
        <v>02.11.1988кмс</v>
      </c>
      <c r="N6" s="229" t="str">
        <f>VLOOKUP(K6,'пр.взв.'!B7:H126,4,FALSE)</f>
        <v>LAT</v>
      </c>
      <c r="O6" s="207"/>
      <c r="P6" s="221"/>
      <c r="Q6" s="219"/>
      <c r="R6" s="220"/>
    </row>
    <row r="7" spans="1:18" ht="12.75">
      <c r="A7" s="214"/>
      <c r="B7" s="208"/>
      <c r="C7" s="218"/>
      <c r="D7" s="165"/>
      <c r="E7" s="165"/>
      <c r="F7" s="165"/>
      <c r="G7" s="165"/>
      <c r="H7" s="159"/>
      <c r="I7" s="155"/>
      <c r="J7" s="223"/>
      <c r="K7" s="208"/>
      <c r="L7" s="226"/>
      <c r="M7" s="230"/>
      <c r="N7" s="230"/>
      <c r="O7" s="165"/>
      <c r="P7" s="165"/>
      <c r="Q7" s="159"/>
      <c r="R7" s="155"/>
    </row>
    <row r="8" spans="1:18" ht="12.75">
      <c r="A8" s="214"/>
      <c r="B8" s="208">
        <v>2</v>
      </c>
      <c r="C8" s="210" t="str">
        <f>VLOOKUP(B8,'пр.взв.'!B7:F70,2,FALSE)</f>
        <v>РЕШКО Виктор</v>
      </c>
      <c r="D8" s="161" t="str">
        <f>VLOOKUP(B8,'пр.взв.'!B7:G128,3,FALSE)</f>
        <v>02.11.1988кмс</v>
      </c>
      <c r="E8" s="161" t="str">
        <f>VLOOKUP(B8,'пр.взв.'!B7:H128,4,FALSE)</f>
        <v>LAT</v>
      </c>
      <c r="F8" s="232"/>
      <c r="G8" s="232"/>
      <c r="H8" s="156"/>
      <c r="I8" s="156"/>
      <c r="J8" s="223"/>
      <c r="K8" s="208">
        <v>4</v>
      </c>
      <c r="L8" s="227" t="str">
        <f>VLOOKUP(K8,'пр.взв.'!B7:F70,2,FALSE)</f>
        <v>САМОЙЛОВИЧ Михаил Александрович</v>
      </c>
      <c r="M8" s="234" t="str">
        <f>VLOOKUP(K8,'пр.взв.'!B7:G128,3,FALSE)</f>
        <v>19.09.1987 мс</v>
      </c>
      <c r="N8" s="234" t="str">
        <f>VLOOKUP(K8,'пр.взв.'!B7:H128,4,FALSE)</f>
        <v>RUS</v>
      </c>
      <c r="O8" s="232"/>
      <c r="P8" s="232"/>
      <c r="Q8" s="156"/>
      <c r="R8" s="156"/>
    </row>
    <row r="9" spans="1:18" ht="13.5" thickBot="1">
      <c r="A9" s="215"/>
      <c r="B9" s="209"/>
      <c r="C9" s="211"/>
      <c r="D9" s="212"/>
      <c r="E9" s="212"/>
      <c r="F9" s="233"/>
      <c r="G9" s="233"/>
      <c r="H9" s="116"/>
      <c r="I9" s="116"/>
      <c r="J9" s="224"/>
      <c r="K9" s="209"/>
      <c r="L9" s="228"/>
      <c r="M9" s="235"/>
      <c r="N9" s="235"/>
      <c r="O9" s="233"/>
      <c r="P9" s="233"/>
      <c r="Q9" s="116"/>
      <c r="R9" s="116"/>
    </row>
    <row r="10" spans="1:18" ht="12.75">
      <c r="A10" s="213">
        <v>2</v>
      </c>
      <c r="B10" s="216"/>
      <c r="C10" s="217" t="e">
        <f>VLOOKUP(B10,'пр.взв.'!B7:F70,2,FALSE)</f>
        <v>#N/A</v>
      </c>
      <c r="D10" s="230" t="e">
        <f>VLOOKUP(B10,'пр.взв.'!B7:G130,3,FALSE)</f>
        <v>#N/A</v>
      </c>
      <c r="E10" s="230" t="e">
        <f>VLOOKUP(B10,'пр.взв.'!B7:H130,4,FALSE)</f>
        <v>#N/A</v>
      </c>
      <c r="F10" s="207"/>
      <c r="G10" s="221"/>
      <c r="H10" s="219"/>
      <c r="I10" s="206"/>
      <c r="J10" s="222">
        <v>6</v>
      </c>
      <c r="K10" s="216"/>
      <c r="L10" s="225" t="e">
        <f>VLOOKUP(K10,'пр.взв.'!B7:F70,2,FALSE)</f>
        <v>#N/A</v>
      </c>
      <c r="M10" s="229" t="e">
        <f>VLOOKUP(K10,'пр.взв.'!B7:G130,3,FALSE)</f>
        <v>#N/A</v>
      </c>
      <c r="N10" s="229" t="e">
        <f>VLOOKUP(K10,'пр.взв.'!B7:H130,4,FALSE)</f>
        <v>#N/A</v>
      </c>
      <c r="O10" s="207"/>
      <c r="P10" s="221"/>
      <c r="Q10" s="219"/>
      <c r="R10" s="206"/>
    </row>
    <row r="11" spans="1:18" ht="12.75">
      <c r="A11" s="214"/>
      <c r="B11" s="208"/>
      <c r="C11" s="218"/>
      <c r="D11" s="165"/>
      <c r="E11" s="165"/>
      <c r="F11" s="165"/>
      <c r="G11" s="165"/>
      <c r="H11" s="159"/>
      <c r="I11" s="155"/>
      <c r="J11" s="223"/>
      <c r="K11" s="208"/>
      <c r="L11" s="226"/>
      <c r="M11" s="230"/>
      <c r="N11" s="230"/>
      <c r="O11" s="165"/>
      <c r="P11" s="165"/>
      <c r="Q11" s="159"/>
      <c r="R11" s="155"/>
    </row>
    <row r="12" spans="1:18" ht="12.75">
      <c r="A12" s="214"/>
      <c r="B12" s="208"/>
      <c r="C12" s="210" t="e">
        <f>VLOOKUP(B12,'пр.взв.'!B7:F70,2,FALSE)</f>
        <v>#N/A</v>
      </c>
      <c r="D12" s="161" t="e">
        <f>VLOOKUP(B12,'пр.взв.'!B7:G132,3,FALSE)</f>
        <v>#N/A</v>
      </c>
      <c r="E12" s="230" t="e">
        <f>VLOOKUP(B12,'пр.взв.'!B2:H132,4,FALSE)</f>
        <v>#N/A</v>
      </c>
      <c r="F12" s="232"/>
      <c r="G12" s="232"/>
      <c r="H12" s="156"/>
      <c r="I12" s="156"/>
      <c r="J12" s="223"/>
      <c r="K12" s="208"/>
      <c r="L12" s="227" t="e">
        <f>VLOOKUP(K12,'пр.взв.'!B7:F70,2,FALSE)</f>
        <v>#N/A</v>
      </c>
      <c r="M12" s="234" t="e">
        <f>VLOOKUP(K12,'пр.взв.'!B7:G132,3,FALSE)</f>
        <v>#N/A</v>
      </c>
      <c r="N12" s="234" t="e">
        <f>VLOOKUP(K12,'пр.взв.'!B7:H132,4,FALSE)</f>
        <v>#N/A</v>
      </c>
      <c r="O12" s="232"/>
      <c r="P12" s="232"/>
      <c r="Q12" s="156"/>
      <c r="R12" s="156"/>
    </row>
    <row r="13" spans="1:18" ht="12.75">
      <c r="A13" s="231"/>
      <c r="B13" s="208"/>
      <c r="C13" s="218"/>
      <c r="D13" s="165"/>
      <c r="E13" s="165"/>
      <c r="F13" s="237"/>
      <c r="G13" s="237"/>
      <c r="H13" s="157"/>
      <c r="I13" s="157"/>
      <c r="J13" s="236"/>
      <c r="K13" s="208"/>
      <c r="L13" s="226"/>
      <c r="M13" s="230"/>
      <c r="N13" s="230"/>
      <c r="O13" s="237"/>
      <c r="P13" s="237"/>
      <c r="Q13" s="157"/>
      <c r="R13" s="157"/>
    </row>
    <row r="15" spans="2:18" ht="16.5" thickBot="1">
      <c r="B15" s="78" t="s">
        <v>37</v>
      </c>
      <c r="C15" s="82" t="s">
        <v>43</v>
      </c>
      <c r="D15" s="82"/>
      <c r="E15" s="82"/>
      <c r="F15" s="83" t="str">
        <f>'пр.взв.'!D4</f>
        <v>в.к.  100   кг</v>
      </c>
      <c r="G15" s="82"/>
      <c r="H15" s="82"/>
      <c r="I15" s="82"/>
      <c r="J15" s="81"/>
      <c r="K15" s="78" t="s">
        <v>1</v>
      </c>
      <c r="L15" s="82" t="s">
        <v>43</v>
      </c>
      <c r="M15" s="82"/>
      <c r="N15" s="82"/>
      <c r="O15" s="83" t="str">
        <f>'пр.взв.'!D4</f>
        <v>в.к.  100   кг</v>
      </c>
      <c r="P15" s="82"/>
      <c r="Q15" s="82"/>
      <c r="R15" s="82"/>
    </row>
    <row r="16" spans="1:18" ht="12.75" customHeight="1">
      <c r="A16" s="204" t="s">
        <v>44</v>
      </c>
      <c r="B16" s="195" t="s">
        <v>5</v>
      </c>
      <c r="C16" s="197" t="s">
        <v>6</v>
      </c>
      <c r="D16" s="197" t="s">
        <v>14</v>
      </c>
      <c r="E16" s="197" t="s">
        <v>15</v>
      </c>
      <c r="F16" s="197" t="s">
        <v>16</v>
      </c>
      <c r="G16" s="191" t="s">
        <v>41</v>
      </c>
      <c r="H16" s="193" t="s">
        <v>42</v>
      </c>
      <c r="I16" s="202" t="s">
        <v>18</v>
      </c>
      <c r="J16" s="204" t="s">
        <v>44</v>
      </c>
      <c r="K16" s="195" t="s">
        <v>5</v>
      </c>
      <c r="L16" s="197" t="s">
        <v>6</v>
      </c>
      <c r="M16" s="197" t="s">
        <v>14</v>
      </c>
      <c r="N16" s="197" t="s">
        <v>15</v>
      </c>
      <c r="O16" s="197" t="s">
        <v>16</v>
      </c>
      <c r="P16" s="191" t="s">
        <v>41</v>
      </c>
      <c r="Q16" s="193" t="s">
        <v>42</v>
      </c>
      <c r="R16" s="202" t="s">
        <v>18</v>
      </c>
    </row>
    <row r="17" spans="1:18" ht="13.5" customHeight="1" thickBot="1">
      <c r="A17" s="205"/>
      <c r="B17" s="196" t="s">
        <v>38</v>
      </c>
      <c r="C17" s="198"/>
      <c r="D17" s="198"/>
      <c r="E17" s="198"/>
      <c r="F17" s="198"/>
      <c r="G17" s="192"/>
      <c r="H17" s="194"/>
      <c r="I17" s="203" t="s">
        <v>39</v>
      </c>
      <c r="J17" s="205"/>
      <c r="K17" s="196" t="s">
        <v>38</v>
      </c>
      <c r="L17" s="198"/>
      <c r="M17" s="198"/>
      <c r="N17" s="198"/>
      <c r="O17" s="198"/>
      <c r="P17" s="192"/>
      <c r="Q17" s="194"/>
      <c r="R17" s="203" t="s">
        <v>39</v>
      </c>
    </row>
    <row r="18" spans="1:18" ht="12.75">
      <c r="A18" s="242">
        <v>1</v>
      </c>
      <c r="B18" s="238">
        <f>'пр.хода'!E9</f>
        <v>5</v>
      </c>
      <c r="C18" s="217" t="str">
        <f>VLOOKUP(B18,'пр.взв.'!B1:F82,2,FALSE)</f>
        <v>САМОЙЛОВИЧ Сергей Александрович</v>
      </c>
      <c r="D18" s="206" t="str">
        <f>VLOOKUP(B18,'пр.взв.'!B1:G138,3,FALSE)</f>
        <v>06.12.1984 мсмк</v>
      </c>
      <c r="E18" s="206" t="str">
        <f>VLOOKUP(B18,'пр.взв.'!B1:H138,4,FALSE)</f>
        <v>RUS</v>
      </c>
      <c r="F18" s="237"/>
      <c r="G18" s="245"/>
      <c r="H18" s="246"/>
      <c r="I18" s="157"/>
      <c r="J18" s="242">
        <v>2</v>
      </c>
      <c r="K18" s="238">
        <f>'пр.хода'!Q9</f>
        <v>2</v>
      </c>
      <c r="L18" s="225" t="str">
        <f>VLOOKUP(K18,'пр.взв.'!B1:F78,2,FALSE)</f>
        <v>РЕШКО Виктор</v>
      </c>
      <c r="M18" s="229" t="str">
        <f>VLOOKUP(K18,'пр.взв.'!B1:G138,3,FALSE)</f>
        <v>02.11.1988кмс</v>
      </c>
      <c r="N18" s="229" t="str">
        <f>VLOOKUP(K18,'пр.взв.'!B1:H138,4,FALSE)</f>
        <v>LAT</v>
      </c>
      <c r="O18" s="237"/>
      <c r="P18" s="245"/>
      <c r="Q18" s="246"/>
      <c r="R18" s="157"/>
    </row>
    <row r="19" spans="1:18" ht="12.75">
      <c r="A19" s="243"/>
      <c r="B19" s="239"/>
      <c r="C19" s="218"/>
      <c r="D19" s="165"/>
      <c r="E19" s="165"/>
      <c r="F19" s="165"/>
      <c r="G19" s="165"/>
      <c r="H19" s="159"/>
      <c r="I19" s="155"/>
      <c r="J19" s="243"/>
      <c r="K19" s="239"/>
      <c r="L19" s="226"/>
      <c r="M19" s="230"/>
      <c r="N19" s="230"/>
      <c r="O19" s="165"/>
      <c r="P19" s="165"/>
      <c r="Q19" s="159"/>
      <c r="R19" s="155"/>
    </row>
    <row r="20" spans="1:18" ht="12.75">
      <c r="A20" s="243"/>
      <c r="B20" s="240">
        <f>'пр.хода'!E13</f>
        <v>3</v>
      </c>
      <c r="C20" s="210" t="str">
        <f>VLOOKUP(B20,'пр.взв.'!B1:F82,2,FALSE)</f>
        <v>КУЛИКОВ Дмитрий Николаевич</v>
      </c>
      <c r="D20" s="161" t="str">
        <f>VLOOKUP(B20,'пр.взв.'!B1:G140,3,FALSE)</f>
        <v>07.08.1977кмс</v>
      </c>
      <c r="E20" s="161" t="str">
        <f>VLOOKUP(B20,'пр.взв.'!B1:H140,4,FALSE)</f>
        <v>RUS</v>
      </c>
      <c r="F20" s="232"/>
      <c r="G20" s="232"/>
      <c r="H20" s="156"/>
      <c r="I20" s="156"/>
      <c r="J20" s="243"/>
      <c r="K20" s="240">
        <f>'пр.хода'!Q13</f>
        <v>4</v>
      </c>
      <c r="L20" s="227" t="str">
        <f>VLOOKUP(K20,'пр.взв.'!B1:F78,2,FALSE)</f>
        <v>САМОЙЛОВИЧ Михаил Александрович</v>
      </c>
      <c r="M20" s="234" t="str">
        <f>VLOOKUP(K20,'пр.взв.'!B1:G140,3,FALSE)</f>
        <v>19.09.1987 мс</v>
      </c>
      <c r="N20" s="234" t="str">
        <f>VLOOKUP(K20,'пр.взв.'!B1:H140,4,FALSE)</f>
        <v>RUS</v>
      </c>
      <c r="O20" s="232"/>
      <c r="P20" s="232"/>
      <c r="Q20" s="156"/>
      <c r="R20" s="156"/>
    </row>
    <row r="21" spans="1:18" ht="12.75">
      <c r="A21" s="244"/>
      <c r="B21" s="241"/>
      <c r="C21" s="218"/>
      <c r="D21" s="165"/>
      <c r="E21" s="165"/>
      <c r="F21" s="237"/>
      <c r="G21" s="237"/>
      <c r="H21" s="157"/>
      <c r="I21" s="157"/>
      <c r="J21" s="244"/>
      <c r="K21" s="241"/>
      <c r="L21" s="226"/>
      <c r="M21" s="230"/>
      <c r="N21" s="230"/>
      <c r="O21" s="237"/>
      <c r="P21" s="237"/>
      <c r="Q21" s="157"/>
      <c r="R21" s="157"/>
    </row>
    <row r="23" spans="1:18" ht="15">
      <c r="A23" s="247" t="s">
        <v>71</v>
      </c>
      <c r="B23" s="247"/>
      <c r="C23" s="247"/>
      <c r="D23" s="247"/>
      <c r="E23" s="247"/>
      <c r="F23" s="247"/>
      <c r="G23" s="247"/>
      <c r="H23" s="247"/>
      <c r="I23" s="247"/>
      <c r="J23" s="247" t="s">
        <v>71</v>
      </c>
      <c r="K23" s="247"/>
      <c r="L23" s="247"/>
      <c r="M23" s="247"/>
      <c r="N23" s="247"/>
      <c r="O23" s="247"/>
      <c r="P23" s="247"/>
      <c r="Q23" s="247"/>
      <c r="R23" s="247"/>
    </row>
    <row r="24" spans="2:18" ht="16.5" thickBot="1">
      <c r="B24" s="78" t="s">
        <v>37</v>
      </c>
      <c r="C24" s="84"/>
      <c r="D24" s="84"/>
      <c r="E24" s="84"/>
      <c r="F24" s="84" t="str">
        <f>'пр.взв.'!D4</f>
        <v>в.к.  100   кг</v>
      </c>
      <c r="G24" s="84"/>
      <c r="H24" s="84"/>
      <c r="I24" s="84"/>
      <c r="J24" s="85"/>
      <c r="K24" s="86" t="s">
        <v>1</v>
      </c>
      <c r="L24" s="84"/>
      <c r="M24" s="84"/>
      <c r="N24" s="84"/>
      <c r="O24" s="84" t="str">
        <f>'пр.взв.'!D4</f>
        <v>в.к.  100   кг</v>
      </c>
      <c r="P24" s="81"/>
      <c r="Q24" s="81"/>
      <c r="R24" s="81"/>
    </row>
    <row r="25" spans="1:18" ht="12.75" customHeight="1">
      <c r="A25" s="204" t="s">
        <v>44</v>
      </c>
      <c r="B25" s="195" t="s">
        <v>5</v>
      </c>
      <c r="C25" s="197" t="s">
        <v>6</v>
      </c>
      <c r="D25" s="197" t="s">
        <v>14</v>
      </c>
      <c r="E25" s="197" t="s">
        <v>15</v>
      </c>
      <c r="F25" s="197" t="s">
        <v>16</v>
      </c>
      <c r="G25" s="191" t="s">
        <v>41</v>
      </c>
      <c r="H25" s="193" t="s">
        <v>42</v>
      </c>
      <c r="I25" s="202" t="s">
        <v>18</v>
      </c>
      <c r="J25" s="204" t="s">
        <v>44</v>
      </c>
      <c r="K25" s="195" t="s">
        <v>5</v>
      </c>
      <c r="L25" s="197" t="s">
        <v>6</v>
      </c>
      <c r="M25" s="197" t="s">
        <v>14</v>
      </c>
      <c r="N25" s="197" t="s">
        <v>15</v>
      </c>
      <c r="O25" s="197" t="s">
        <v>16</v>
      </c>
      <c r="P25" s="191" t="s">
        <v>41</v>
      </c>
      <c r="Q25" s="193" t="s">
        <v>42</v>
      </c>
      <c r="R25" s="202" t="s">
        <v>18</v>
      </c>
    </row>
    <row r="26" spans="1:18" ht="13.5" customHeight="1" thickBot="1">
      <c r="A26" s="205"/>
      <c r="B26" s="196" t="s">
        <v>38</v>
      </c>
      <c r="C26" s="198"/>
      <c r="D26" s="198"/>
      <c r="E26" s="198"/>
      <c r="F26" s="198"/>
      <c r="G26" s="192"/>
      <c r="H26" s="194"/>
      <c r="I26" s="203" t="s">
        <v>39</v>
      </c>
      <c r="J26" s="205"/>
      <c r="K26" s="196" t="s">
        <v>38</v>
      </c>
      <c r="L26" s="198"/>
      <c r="M26" s="198"/>
      <c r="N26" s="198"/>
      <c r="O26" s="198"/>
      <c r="P26" s="192"/>
      <c r="Q26" s="194"/>
      <c r="R26" s="203" t="s">
        <v>39</v>
      </c>
    </row>
    <row r="27" spans="1:18" ht="12.75">
      <c r="A27" s="222">
        <v>1</v>
      </c>
      <c r="B27" s="248">
        <f>'пр.хода'!A21</f>
        <v>1</v>
      </c>
      <c r="C27" s="217" t="str">
        <f>VLOOKUP(B27,'пр.взв.'!B2:F91,2,FALSE)</f>
        <v>ШИНГАРЕНКО Анатолий Александрович</v>
      </c>
      <c r="D27" s="206" t="str">
        <f>VLOOKUP(B27,'пр.взв.'!B2:G147,3,FALSE)</f>
        <v>26.01.1993кмс</v>
      </c>
      <c r="E27" s="206" t="str">
        <f>VLOOKUP(B27,'пр.взв.'!B2:H147,4,FALSE)</f>
        <v>RUS</v>
      </c>
      <c r="F27" s="207"/>
      <c r="G27" s="221"/>
      <c r="H27" s="219"/>
      <c r="I27" s="220"/>
      <c r="J27" s="222">
        <v>2</v>
      </c>
      <c r="K27" s="248">
        <f>'пр.хода'!U21</f>
        <v>6</v>
      </c>
      <c r="L27" s="225" t="str">
        <f>VLOOKUP(K27,'пр.взв.'!B2:F91,2,FALSE)</f>
        <v>ЕРОФЕЕВ Алексей Олегович</v>
      </c>
      <c r="M27" s="229" t="str">
        <f>VLOOKUP(K27,'пр.взв.'!B2:G147,3,FALSE)</f>
        <v>06.091990кмс</v>
      </c>
      <c r="N27" s="229" t="str">
        <f>VLOOKUP(K27,'пр.взв.'!B2:H147,4,FALSE)</f>
        <v>RUS</v>
      </c>
      <c r="O27" s="207"/>
      <c r="P27" s="221"/>
      <c r="Q27" s="219"/>
      <c r="R27" s="220"/>
    </row>
    <row r="28" spans="1:18" ht="12.75">
      <c r="A28" s="223"/>
      <c r="B28" s="239"/>
      <c r="C28" s="218"/>
      <c r="D28" s="165"/>
      <c r="E28" s="165"/>
      <c r="F28" s="165"/>
      <c r="G28" s="165"/>
      <c r="H28" s="159"/>
      <c r="I28" s="155"/>
      <c r="J28" s="223"/>
      <c r="K28" s="239"/>
      <c r="L28" s="226"/>
      <c r="M28" s="230"/>
      <c r="N28" s="230"/>
      <c r="O28" s="165"/>
      <c r="P28" s="165"/>
      <c r="Q28" s="159"/>
      <c r="R28" s="155"/>
    </row>
    <row r="29" spans="1:18" ht="12.75">
      <c r="A29" s="223"/>
      <c r="B29" s="249">
        <v>4</v>
      </c>
      <c r="C29" s="210" t="str">
        <f>VLOOKUP(B29,'пр.взв.'!B2:F91,2,FALSE)</f>
        <v>САМОЙЛОВИЧ Михаил Александрович</v>
      </c>
      <c r="D29" s="161" t="str">
        <f>VLOOKUP(B29,'пр.взв.'!B2:G149,3,FALSE)</f>
        <v>19.09.1987 мс</v>
      </c>
      <c r="E29" s="161" t="str">
        <f>VLOOKUP(B29,'пр.взв.'!B2:H149,4,FALSE)</f>
        <v>RUS</v>
      </c>
      <c r="F29" s="232"/>
      <c r="G29" s="232"/>
      <c r="H29" s="156"/>
      <c r="I29" s="156"/>
      <c r="J29" s="223"/>
      <c r="K29" s="249">
        <v>3</v>
      </c>
      <c r="L29" s="227" t="str">
        <f>VLOOKUP(K29,'пр.взв.'!B2:F91,2,FALSE)</f>
        <v>КУЛИКОВ Дмитрий Николаевич</v>
      </c>
      <c r="M29" s="234" t="str">
        <f>VLOOKUP(K29,'пр.взв.'!B2:G149,3,FALSE)</f>
        <v>07.08.1977кмс</v>
      </c>
      <c r="N29" s="234" t="str">
        <f>VLOOKUP(K29,'пр.взв.'!B2:H149,4,FALSE)</f>
        <v>RUS</v>
      </c>
      <c r="O29" s="232"/>
      <c r="P29" s="232"/>
      <c r="Q29" s="156"/>
      <c r="R29" s="156"/>
    </row>
    <row r="30" spans="1:18" ht="12.75">
      <c r="A30" s="236"/>
      <c r="B30" s="241"/>
      <c r="C30" s="218"/>
      <c r="D30" s="165"/>
      <c r="E30" s="165"/>
      <c r="F30" s="237"/>
      <c r="G30" s="237"/>
      <c r="H30" s="157"/>
      <c r="I30" s="157"/>
      <c r="J30" s="236"/>
      <c r="K30" s="241"/>
      <c r="L30" s="226"/>
      <c r="M30" s="230"/>
      <c r="N30" s="230"/>
      <c r="O30" s="237"/>
      <c r="P30" s="237"/>
      <c r="Q30" s="157"/>
      <c r="R30" s="157"/>
    </row>
  </sheetData>
  <sheetProtection/>
  <mergeCells count="196">
    <mergeCell ref="G29:G30"/>
    <mergeCell ref="H29:H30"/>
    <mergeCell ref="I29:I30"/>
    <mergeCell ref="Q29:Q30"/>
    <mergeCell ref="R29:R30"/>
    <mergeCell ref="M29:M30"/>
    <mergeCell ref="N29:N30"/>
    <mergeCell ref="O29:O30"/>
    <mergeCell ref="P29:P30"/>
    <mergeCell ref="Q27:Q28"/>
    <mergeCell ref="R27:R28"/>
    <mergeCell ref="G27:G28"/>
    <mergeCell ref="H27:H28"/>
    <mergeCell ref="I27:I28"/>
    <mergeCell ref="J27:J30"/>
    <mergeCell ref="K27:K28"/>
    <mergeCell ref="L27:L28"/>
    <mergeCell ref="K29:K30"/>
    <mergeCell ref="L29:L30"/>
    <mergeCell ref="A27:A30"/>
    <mergeCell ref="B27:B28"/>
    <mergeCell ref="C27:C28"/>
    <mergeCell ref="D27:D28"/>
    <mergeCell ref="B29:B30"/>
    <mergeCell ref="C29:C30"/>
    <mergeCell ref="D29:D30"/>
    <mergeCell ref="E29:E30"/>
    <mergeCell ref="O25:O26"/>
    <mergeCell ref="P25:P26"/>
    <mergeCell ref="E27:E28"/>
    <mergeCell ref="F27:F28"/>
    <mergeCell ref="M27:M28"/>
    <mergeCell ref="N27:N28"/>
    <mergeCell ref="O27:O28"/>
    <mergeCell ref="P27:P28"/>
    <mergeCell ref="F29:F30"/>
    <mergeCell ref="Q25:Q26"/>
    <mergeCell ref="R25:R26"/>
    <mergeCell ref="G25:G26"/>
    <mergeCell ref="H25:H26"/>
    <mergeCell ref="I25:I26"/>
    <mergeCell ref="J25:J26"/>
    <mergeCell ref="K25:K26"/>
    <mergeCell ref="L25:L26"/>
    <mergeCell ref="M25:M26"/>
    <mergeCell ref="N25:N26"/>
    <mergeCell ref="O20:O21"/>
    <mergeCell ref="P20:P21"/>
    <mergeCell ref="E25:E26"/>
    <mergeCell ref="F25:F26"/>
    <mergeCell ref="A23:I23"/>
    <mergeCell ref="J23:R23"/>
    <mergeCell ref="A25:A26"/>
    <mergeCell ref="B25:B26"/>
    <mergeCell ref="C25:C26"/>
    <mergeCell ref="D25:D26"/>
    <mergeCell ref="F20:F21"/>
    <mergeCell ref="G20:G21"/>
    <mergeCell ref="H20:H21"/>
    <mergeCell ref="I20:I21"/>
    <mergeCell ref="Q20:Q21"/>
    <mergeCell ref="R20:R21"/>
    <mergeCell ref="M18:M19"/>
    <mergeCell ref="N18:N19"/>
    <mergeCell ref="O18:O19"/>
    <mergeCell ref="P18:P19"/>
    <mergeCell ref="Q18:Q19"/>
    <mergeCell ref="R18:R19"/>
    <mergeCell ref="M20:M21"/>
    <mergeCell ref="N20:N21"/>
    <mergeCell ref="L20:L21"/>
    <mergeCell ref="G18:G19"/>
    <mergeCell ref="H18:H19"/>
    <mergeCell ref="I18:I19"/>
    <mergeCell ref="J18:J21"/>
    <mergeCell ref="A18:A21"/>
    <mergeCell ref="B18:B19"/>
    <mergeCell ref="C18:C19"/>
    <mergeCell ref="D18:D19"/>
    <mergeCell ref="B20:B21"/>
    <mergeCell ref="C20:C21"/>
    <mergeCell ref="D20:D21"/>
    <mergeCell ref="E20:E21"/>
    <mergeCell ref="O16:O17"/>
    <mergeCell ref="P16:P17"/>
    <mergeCell ref="E18:E19"/>
    <mergeCell ref="F18:F19"/>
    <mergeCell ref="K18:K19"/>
    <mergeCell ref="L18:L19"/>
    <mergeCell ref="E16:E17"/>
    <mergeCell ref="F16:F17"/>
    <mergeCell ref="K20:K21"/>
    <mergeCell ref="Q16:Q17"/>
    <mergeCell ref="R16:R17"/>
    <mergeCell ref="G16:G17"/>
    <mergeCell ref="H16:H17"/>
    <mergeCell ref="I16:I17"/>
    <mergeCell ref="J16:J17"/>
    <mergeCell ref="K16:K17"/>
    <mergeCell ref="L16:L17"/>
    <mergeCell ref="M16:M17"/>
    <mergeCell ref="N16:N17"/>
    <mergeCell ref="A16:A17"/>
    <mergeCell ref="B16:B17"/>
    <mergeCell ref="C16:C17"/>
    <mergeCell ref="D16:D17"/>
    <mergeCell ref="Q12:Q13"/>
    <mergeCell ref="R12:R13"/>
    <mergeCell ref="M12:M13"/>
    <mergeCell ref="N12:N13"/>
    <mergeCell ref="O12:O13"/>
    <mergeCell ref="P12:P13"/>
    <mergeCell ref="F12:F13"/>
    <mergeCell ref="G12:G13"/>
    <mergeCell ref="O10:O11"/>
    <mergeCell ref="P10:P11"/>
    <mergeCell ref="H12:H13"/>
    <mergeCell ref="I12:I13"/>
    <mergeCell ref="M10:M11"/>
    <mergeCell ref="N10:N11"/>
    <mergeCell ref="B12:B13"/>
    <mergeCell ref="C12:C13"/>
    <mergeCell ref="D12:D13"/>
    <mergeCell ref="E12:E13"/>
    <mergeCell ref="Q10:Q11"/>
    <mergeCell ref="R10:R11"/>
    <mergeCell ref="G10:G11"/>
    <mergeCell ref="H10:H11"/>
    <mergeCell ref="I10:I11"/>
    <mergeCell ref="J10:J13"/>
    <mergeCell ref="K10:K11"/>
    <mergeCell ref="L10:L11"/>
    <mergeCell ref="K12:K13"/>
    <mergeCell ref="L12:L13"/>
    <mergeCell ref="O8:O9"/>
    <mergeCell ref="P8:P9"/>
    <mergeCell ref="H8:H9"/>
    <mergeCell ref="I8:I9"/>
    <mergeCell ref="M8:M9"/>
    <mergeCell ref="N8:N9"/>
    <mergeCell ref="Q8:Q9"/>
    <mergeCell ref="R8:R9"/>
    <mergeCell ref="A10:A13"/>
    <mergeCell ref="B10:B11"/>
    <mergeCell ref="C10:C11"/>
    <mergeCell ref="D10:D11"/>
    <mergeCell ref="E10:E11"/>
    <mergeCell ref="F10:F11"/>
    <mergeCell ref="F8:F9"/>
    <mergeCell ref="G8:G9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9"/>
    <mergeCell ref="K6:K7"/>
    <mergeCell ref="L6:L7"/>
    <mergeCell ref="K8:K9"/>
    <mergeCell ref="L8:L9"/>
    <mergeCell ref="A6:A9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M4:M5"/>
    <mergeCell ref="N4:N5"/>
    <mergeCell ref="O4:O5"/>
    <mergeCell ref="P4:P5"/>
    <mergeCell ref="Q4:Q5"/>
    <mergeCell ref="R4:R5"/>
    <mergeCell ref="A4:A5"/>
    <mergeCell ref="B4:B5"/>
    <mergeCell ref="C4:C5"/>
    <mergeCell ref="D4:D5"/>
    <mergeCell ref="I4:I5"/>
    <mergeCell ref="J4:J5"/>
    <mergeCell ref="E4:E5"/>
    <mergeCell ref="F4:F5"/>
    <mergeCell ref="B1:I1"/>
    <mergeCell ref="K1:R1"/>
    <mergeCell ref="B2:I2"/>
    <mergeCell ref="K2:R2"/>
    <mergeCell ref="G4:G5"/>
    <mergeCell ref="H4:H5"/>
    <mergeCell ref="K4:K5"/>
    <mergeCell ref="L4:L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50" t="s">
        <v>26</v>
      </c>
      <c r="D1" s="251"/>
      <c r="E1" s="251"/>
      <c r="F1" s="251"/>
      <c r="G1" s="251"/>
      <c r="H1" s="251"/>
      <c r="I1" s="251"/>
      <c r="J1" s="252"/>
    </row>
    <row r="2" spans="1:36" ht="26.25" customHeight="1" thickBot="1">
      <c r="A2" s="6"/>
      <c r="B2" s="6"/>
      <c r="C2" s="168" t="str">
        <f>HYPERLINK('[1]реквизиты'!$A$2)</f>
        <v>Наименование соревнования</v>
      </c>
      <c r="D2" s="169"/>
      <c r="E2" s="169"/>
      <c r="F2" s="169"/>
      <c r="G2" s="169"/>
      <c r="H2" s="169"/>
      <c r="I2" s="169"/>
      <c r="J2" s="269"/>
      <c r="K2" s="43"/>
      <c r="L2" s="43"/>
      <c r="M2" s="43"/>
      <c r="N2" s="43"/>
      <c r="O2" s="43"/>
      <c r="P2" s="43"/>
      <c r="Q2" s="43"/>
      <c r="R2" s="4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1"/>
      <c r="B3" s="41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0"/>
      <c r="B4" s="60"/>
      <c r="C4" s="60"/>
      <c r="D4" s="60"/>
      <c r="E4" s="60"/>
      <c r="F4" s="62" t="str">
        <f>HYPERLINK('пр.взв.'!D4)</f>
        <v>в.к.  100   кг</v>
      </c>
      <c r="G4" s="61"/>
      <c r="H4" s="61"/>
      <c r="I4" s="61"/>
      <c r="J4" s="61"/>
      <c r="K4" s="61"/>
      <c r="L4" s="60"/>
      <c r="M4" s="60"/>
    </row>
    <row r="5" spans="1:13" ht="16.5" thickBot="1">
      <c r="A5" s="263" t="s">
        <v>0</v>
      </c>
      <c r="B5" s="263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262">
        <v>1</v>
      </c>
      <c r="B6" s="267" t="str">
        <f>VLOOKUP('стартвый '!A6:A7,'пр.взв.'!B6:C21,2,FALSE)</f>
        <v>ШИНГАРЕНКО Анатолий Александрович</v>
      </c>
      <c r="C6" s="259" t="str">
        <f>VLOOKUP(A6,'пр.взв.'!B6:H21,3,FALSE)</f>
        <v>26.01.1993кмс</v>
      </c>
      <c r="D6" s="259" t="str">
        <f>VLOOKUP(A6,'пр.взв.'!B6:H21,4,FALSE)</f>
        <v>RUS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254"/>
      <c r="B7" s="256"/>
      <c r="C7" s="258"/>
      <c r="D7" s="258"/>
      <c r="E7" s="25"/>
      <c r="F7" s="23"/>
      <c r="G7" s="30"/>
      <c r="H7" s="27"/>
      <c r="I7" s="23"/>
      <c r="J7" s="47"/>
      <c r="K7" s="47"/>
      <c r="L7" s="47"/>
      <c r="M7" s="23"/>
    </row>
    <row r="8" spans="1:13" ht="13.5" customHeight="1" thickBot="1">
      <c r="A8" s="253">
        <v>5</v>
      </c>
      <c r="B8" s="255" t="str">
        <f>VLOOKUP('стартвый '!A8:A9,'пр.взв.'!B8:C23,2,FALSE)</f>
        <v>САМОЙЛОВИЧ Сергей Александрович</v>
      </c>
      <c r="C8" s="257" t="str">
        <f>VLOOKUP(A8,'пр.взв.'!B6:H21,3,FALSE)</f>
        <v>06.12.1984 мсмк</v>
      </c>
      <c r="D8" s="257" t="str">
        <f>VLOOKUP(A8,'пр.взв.'!B6:H21,4,FALSE)</f>
        <v>RUS</v>
      </c>
      <c r="E8" s="24"/>
      <c r="F8" s="26"/>
      <c r="G8" s="29"/>
      <c r="H8" s="27"/>
      <c r="I8" s="23"/>
      <c r="J8" s="47"/>
      <c r="K8" s="47"/>
      <c r="L8" s="47"/>
      <c r="M8" s="23"/>
    </row>
    <row r="9" spans="1:13" ht="13.5" customHeight="1" thickBot="1">
      <c r="A9" s="254"/>
      <c r="B9" s="256"/>
      <c r="C9" s="258"/>
      <c r="D9" s="258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262">
        <v>3</v>
      </c>
      <c r="B10" s="267" t="str">
        <f>VLOOKUP('стартвый '!A10:A11,'пр.взв.'!B10:C25,2,FALSE)</f>
        <v>КУЛИКОВ Дмитрий Николаевич</v>
      </c>
      <c r="C10" s="259" t="str">
        <f>VLOOKUP(A10,'пр.взв.'!B6:H21,3,FALSE)</f>
        <v>07.08.1977кмс</v>
      </c>
      <c r="D10" s="259" t="str">
        <f>VLOOKUP(A10,'пр.взв.'!B6:H21,4,FALSE)</f>
        <v>RUS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254"/>
      <c r="B11" s="256"/>
      <c r="C11" s="258"/>
      <c r="D11" s="258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253">
        <v>7</v>
      </c>
      <c r="B12" s="265" t="e">
        <f>VLOOKUP('стартвый '!A12:A13,'пр.взв.'!B12:C27,2,FALSE)</f>
        <v>#N/A</v>
      </c>
      <c r="C12" s="260" t="e">
        <f>VLOOKUP(A12,'пр.взв.'!B6:H21,3,FALSE)</f>
        <v>#N/A</v>
      </c>
      <c r="D12" s="260" t="e">
        <f>VLOOKUP(A12,'пр.взв.'!B6:H21,4,FALSE)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264"/>
      <c r="B13" s="266"/>
      <c r="C13" s="261"/>
      <c r="D13" s="261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3"/>
      <c r="E15" s="23"/>
      <c r="F15" s="23"/>
      <c r="G15" s="23"/>
      <c r="H15" s="23"/>
      <c r="I15" s="44"/>
      <c r="J15" s="42"/>
      <c r="K15" s="28"/>
      <c r="L15" s="28"/>
      <c r="M15" s="23"/>
    </row>
    <row r="16" spans="1:10" ht="16.5" thickBot="1">
      <c r="A16" s="263" t="s">
        <v>1</v>
      </c>
      <c r="B16" s="263"/>
      <c r="E16" s="23"/>
      <c r="F16" s="23"/>
      <c r="G16" s="23"/>
      <c r="H16" s="23"/>
      <c r="I16" s="45"/>
      <c r="J16" s="3"/>
    </row>
    <row r="17" spans="1:10" ht="13.5" thickBot="1">
      <c r="A17" s="262">
        <v>2</v>
      </c>
      <c r="B17" s="267" t="str">
        <f>VLOOKUP(A17,'пр.взв.'!B7:H22,2,FALSE)</f>
        <v>РЕШКО Виктор</v>
      </c>
      <c r="C17" s="259" t="str">
        <f>VLOOKUP(A17,'пр.взв.'!B7:H22,3,FALSE)</f>
        <v>02.11.1988кмс</v>
      </c>
      <c r="D17" s="259" t="str">
        <f>VLOOKUP(A17,'пр.взв.'!B7:H22,4,FALSE)</f>
        <v>LAT</v>
      </c>
      <c r="E17" s="23"/>
      <c r="F17" s="23"/>
      <c r="G17" s="23"/>
      <c r="H17" s="23"/>
      <c r="I17" s="38"/>
      <c r="J17" s="3"/>
    </row>
    <row r="18" spans="1:10" ht="12.75">
      <c r="A18" s="254"/>
      <c r="B18" s="256"/>
      <c r="C18" s="258"/>
      <c r="D18" s="258"/>
      <c r="E18" s="25"/>
      <c r="F18" s="23"/>
      <c r="G18" s="30"/>
      <c r="H18" s="27"/>
      <c r="I18" s="38"/>
      <c r="J18" s="3"/>
    </row>
    <row r="19" spans="1:10" ht="13.5" thickBot="1">
      <c r="A19" s="253">
        <v>6</v>
      </c>
      <c r="B19" s="255" t="str">
        <f>VLOOKUP('стартвый '!A19:A20,'пр.взв.'!B7:H22,2,FALSE)</f>
        <v>ЕРОФЕЕВ Алексей Олегович</v>
      </c>
      <c r="C19" s="257" t="str">
        <f>VLOOKUP(A19,'пр.взв.'!B7:H22,3,FALSE)</f>
        <v>06.091990кмс</v>
      </c>
      <c r="D19" s="257" t="str">
        <f>VLOOKUP(A19,'пр.взв.'!B7:H22,4,FALSE)</f>
        <v>RUS</v>
      </c>
      <c r="E19" s="24"/>
      <c r="F19" s="26"/>
      <c r="G19" s="29"/>
      <c r="H19" s="27"/>
      <c r="I19" s="38"/>
      <c r="J19" s="3"/>
    </row>
    <row r="20" spans="1:10" ht="13.5" thickBot="1">
      <c r="A20" s="254"/>
      <c r="B20" s="256"/>
      <c r="C20" s="258"/>
      <c r="D20" s="258"/>
      <c r="E20" s="23"/>
      <c r="F20" s="27"/>
      <c r="G20" s="25"/>
      <c r="H20" s="31"/>
      <c r="I20" s="38"/>
      <c r="J20" s="3"/>
    </row>
    <row r="21" spans="1:8" ht="13.5" thickBot="1">
      <c r="A21" s="262">
        <v>4</v>
      </c>
      <c r="B21" s="267" t="str">
        <f>VLOOKUP('стартвый '!A21:A22,'пр.взв.'!B7:H22,2,FALSE)</f>
        <v>САМОЙЛОВИЧ Михаил Александрович</v>
      </c>
      <c r="C21" s="259" t="str">
        <f>VLOOKUP(A21,'пр.взв.'!B7:H22,3,FALSE)</f>
        <v>19.09.1987 мс</v>
      </c>
      <c r="D21" s="259" t="str">
        <f>VLOOKUP(A21,'пр.взв.'!B7:H22,4,FALSE)</f>
        <v>RUS</v>
      </c>
      <c r="E21" s="23"/>
      <c r="F21" s="27"/>
      <c r="G21" s="24"/>
      <c r="H21" s="3"/>
    </row>
    <row r="22" spans="1:8" ht="12.75">
      <c r="A22" s="254"/>
      <c r="B22" s="256"/>
      <c r="C22" s="258"/>
      <c r="D22" s="258"/>
      <c r="E22" s="25"/>
      <c r="F22" s="28"/>
      <c r="G22" s="29"/>
      <c r="H22" s="27"/>
    </row>
    <row r="23" spans="1:8" ht="13.5" thickBot="1">
      <c r="A23" s="253">
        <v>8</v>
      </c>
      <c r="B23" s="265" t="e">
        <f>VLOOKUP('стартвый '!A23:A24,'пр.взв.'!B7:H22,2,FALSE)</f>
        <v>#N/A</v>
      </c>
      <c r="C23" s="260" t="e">
        <f>VLOOKUP(A23,'пр.взв.'!B7:H22,3,FALSE)</f>
        <v>#N/A</v>
      </c>
      <c r="D23" s="260" t="e">
        <f>VLOOKUP(A23,'пр.взв.'!B7:H22,4,FALSE)</f>
        <v>#N/A</v>
      </c>
      <c r="E23" s="24"/>
      <c r="F23" s="23"/>
      <c r="G23" s="30"/>
      <c r="H23" s="27"/>
    </row>
    <row r="24" spans="1:8" ht="13.5" thickBot="1">
      <c r="A24" s="264"/>
      <c r="B24" s="266"/>
      <c r="C24" s="261"/>
      <c r="D24" s="261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5"/>
      <c r="H29" s="35"/>
    </row>
    <row r="30" spans="2:8" ht="12.75">
      <c r="B30" s="36"/>
      <c r="H30" s="36"/>
    </row>
    <row r="31" spans="2:11" ht="12.75">
      <c r="B31" s="36"/>
      <c r="C31" s="7"/>
      <c r="D31" s="35"/>
      <c r="G31" s="3"/>
      <c r="H31" s="36"/>
      <c r="I31" s="7"/>
      <c r="J31" s="7"/>
      <c r="K31" s="35"/>
    </row>
    <row r="32" spans="2:12" ht="12.75">
      <c r="B32" s="37"/>
      <c r="C32" s="3"/>
      <c r="D32" s="36"/>
      <c r="E32" s="38"/>
      <c r="F32" s="3"/>
      <c r="G32" s="3"/>
      <c r="H32" s="37"/>
      <c r="I32" s="3"/>
      <c r="J32" s="3"/>
      <c r="K32" s="36"/>
      <c r="L32" s="3"/>
    </row>
    <row r="33" spans="3:13" ht="12.75">
      <c r="C33" s="3"/>
      <c r="D33" s="36"/>
      <c r="E33" s="39"/>
      <c r="F33" s="2"/>
      <c r="G33" s="3"/>
      <c r="I33" s="3"/>
      <c r="J33" s="3"/>
      <c r="K33" s="36"/>
      <c r="L33" s="39"/>
      <c r="M33" s="2"/>
    </row>
    <row r="34" spans="3:11" ht="12.75">
      <c r="C34" s="3"/>
      <c r="D34" s="36"/>
      <c r="G34" s="3"/>
      <c r="I34" s="3"/>
      <c r="J34" s="3"/>
      <c r="K34" s="36"/>
    </row>
    <row r="35" spans="3:11" ht="12.75">
      <c r="C35" s="2"/>
      <c r="D35" s="37"/>
      <c r="G35" s="3"/>
      <c r="I35" s="2"/>
      <c r="J35" s="2"/>
      <c r="K35" s="37"/>
    </row>
    <row r="36" ht="12.75">
      <c r="K36" s="3"/>
    </row>
    <row r="38" spans="2:11" ht="12.75">
      <c r="B38" s="16" t="e">
        <f>HYPERLINK('[1]реквизиты'!$A$20)</f>
        <v>#REF!</v>
      </c>
      <c r="C38" s="11"/>
      <c r="D38" s="11"/>
      <c r="E38" s="11"/>
      <c r="F38" s="2"/>
      <c r="G38" s="2"/>
      <c r="H38" s="2"/>
      <c r="I38" s="17" t="e">
        <f>HYPERLINK('[1]реквизиты'!$G$20)</f>
        <v>#REF!</v>
      </c>
      <c r="J38" s="3"/>
      <c r="K38" s="19" t="e">
        <f>HYPERLINK('[1]реквизиты'!$G$21)</f>
        <v>#REF!</v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 t="e">
        <f>HYPERLINK('[1]реквизиты'!$A$22)</f>
        <v>#REF!</v>
      </c>
      <c r="D40" s="11"/>
      <c r="E40" s="20"/>
      <c r="F40" s="46"/>
      <c r="G40" s="2"/>
      <c r="H40" s="2"/>
      <c r="I40" s="17" t="e">
        <f>HYPERLINK('[1]реквизиты'!$G$22)</f>
        <v>#REF!</v>
      </c>
      <c r="J40" s="3"/>
      <c r="K40" s="21" t="e">
        <f>HYPERLINK('[1]реквизиты'!$G$23)</f>
        <v>#REF!</v>
      </c>
    </row>
    <row r="41" spans="5:13" ht="12.75">
      <c r="E41" s="3"/>
      <c r="F41" s="3"/>
      <c r="G41" s="14"/>
      <c r="H41" s="14"/>
      <c r="J41" s="14"/>
      <c r="K41" s="14"/>
      <c r="L41" s="40"/>
      <c r="M41" s="40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0"/>
    </row>
    <row r="43" spans="5:13" ht="12.75">
      <c r="E43" s="3"/>
      <c r="F43" s="3"/>
      <c r="G43" s="14"/>
      <c r="H43" s="14"/>
      <c r="I43" s="14"/>
      <c r="J43" s="14"/>
      <c r="K43" s="14"/>
      <c r="M43" s="40"/>
    </row>
    <row r="44" spans="5:13" ht="12.75">
      <c r="E44" s="3"/>
      <c r="F44" s="3"/>
      <c r="G44" s="14"/>
      <c r="H44" s="14"/>
      <c r="I44" s="14"/>
      <c r="J44" s="14"/>
      <c r="K44" s="14"/>
      <c r="L44" s="40"/>
      <c r="M44" s="40"/>
    </row>
  </sheetData>
  <sheetProtection/>
  <mergeCells count="37">
    <mergeCell ref="C3:R3"/>
    <mergeCell ref="A5:B5"/>
    <mergeCell ref="C2:J2"/>
    <mergeCell ref="A6:A7"/>
    <mergeCell ref="B6:B7"/>
    <mergeCell ref="C6:C7"/>
    <mergeCell ref="D6:D7"/>
    <mergeCell ref="A8:A9"/>
    <mergeCell ref="B8:B9"/>
    <mergeCell ref="C8:C9"/>
    <mergeCell ref="A12:A13"/>
    <mergeCell ref="B12:B13"/>
    <mergeCell ref="C12:C13"/>
    <mergeCell ref="A10:A11"/>
    <mergeCell ref="B10:B11"/>
    <mergeCell ref="C10:C11"/>
    <mergeCell ref="D10:D11"/>
    <mergeCell ref="A21:A22"/>
    <mergeCell ref="B21:B22"/>
    <mergeCell ref="C21:C22"/>
    <mergeCell ref="D21:D22"/>
    <mergeCell ref="B17:B18"/>
    <mergeCell ref="C17:C18"/>
    <mergeCell ref="A23:A24"/>
    <mergeCell ref="B23:B24"/>
    <mergeCell ref="C23:C24"/>
    <mergeCell ref="D23:D24"/>
    <mergeCell ref="C1:J1"/>
    <mergeCell ref="A19:A20"/>
    <mergeCell ref="B19:B20"/>
    <mergeCell ref="C19:C20"/>
    <mergeCell ref="D19:D20"/>
    <mergeCell ref="D17:D18"/>
    <mergeCell ref="D12:D13"/>
    <mergeCell ref="A17:A18"/>
    <mergeCell ref="A16:B16"/>
    <mergeCell ref="D8:D9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25" sqref="A1:H25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08" t="str">
        <f>'пр.хода'!C3</f>
        <v>Международный турнир "Кубок Балтийских стран" по самбо среди мужчин памяти ЗТР А.Хлопецкого</v>
      </c>
      <c r="B1" s="280"/>
      <c r="C1" s="280"/>
      <c r="D1" s="280"/>
      <c r="E1" s="280"/>
      <c r="F1" s="280"/>
      <c r="G1" s="280"/>
      <c r="H1" s="281"/>
    </row>
    <row r="2" spans="1:8" ht="12.75">
      <c r="A2" s="282" t="str">
        <f>'пр.хода'!C4</f>
        <v>22-23 апреля 2016г.           г.Калининград</v>
      </c>
      <c r="B2" s="282"/>
      <c r="C2" s="282"/>
      <c r="D2" s="282"/>
      <c r="E2" s="282"/>
      <c r="F2" s="282"/>
      <c r="G2" s="282"/>
      <c r="H2" s="282"/>
    </row>
    <row r="3" spans="1:8" ht="18.75" thickBot="1">
      <c r="A3" s="283" t="s">
        <v>32</v>
      </c>
      <c r="B3" s="283"/>
      <c r="C3" s="283"/>
      <c r="D3" s="283"/>
      <c r="E3" s="283"/>
      <c r="F3" s="283"/>
      <c r="G3" s="283"/>
      <c r="H3" s="283"/>
    </row>
    <row r="4" spans="2:8" ht="18.75" thickBot="1">
      <c r="B4" s="72"/>
      <c r="C4" s="73"/>
      <c r="D4" s="284" t="str">
        <f>HYPERLINK('пр.взв.'!D4)</f>
        <v>в.к.  100   кг</v>
      </c>
      <c r="E4" s="285"/>
      <c r="F4" s="286"/>
      <c r="G4" s="73"/>
      <c r="H4" s="73"/>
    </row>
    <row r="5" spans="1:8" ht="18.75" thickBot="1">
      <c r="A5" s="73"/>
      <c r="B5" s="73"/>
      <c r="C5" s="73"/>
      <c r="D5" s="73"/>
      <c r="E5" s="73"/>
      <c r="F5" s="73"/>
      <c r="G5" s="73"/>
      <c r="H5" s="73"/>
    </row>
    <row r="6" spans="1:10" ht="18">
      <c r="A6" s="270" t="s">
        <v>33</v>
      </c>
      <c r="B6" s="273" t="str">
        <f>VLOOKUP(J6,'пр.взв.'!B6:H133,2,FALSE)</f>
        <v>САМОЙЛОВИЧ Сергей Александрович</v>
      </c>
      <c r="C6" s="273"/>
      <c r="D6" s="273"/>
      <c r="E6" s="273"/>
      <c r="F6" s="273"/>
      <c r="G6" s="273"/>
      <c r="H6" s="275" t="str">
        <f>VLOOKUP(J6,'пр.взв.'!B6:H133,3,FALSE)</f>
        <v>06.12.1984 мсмк</v>
      </c>
      <c r="I6" s="73"/>
      <c r="J6" s="74">
        <f>'пр.хода'!H9</f>
        <v>5</v>
      </c>
    </row>
    <row r="7" spans="1:10" ht="9.75" customHeight="1">
      <c r="A7" s="271"/>
      <c r="B7" s="274"/>
      <c r="C7" s="274"/>
      <c r="D7" s="274"/>
      <c r="E7" s="274"/>
      <c r="F7" s="274"/>
      <c r="G7" s="274"/>
      <c r="H7" s="276"/>
      <c r="I7" s="73"/>
      <c r="J7" s="74"/>
    </row>
    <row r="8" spans="1:10" ht="18">
      <c r="A8" s="271"/>
      <c r="B8" s="277" t="str">
        <f>VLOOKUP(J6,'пр.взв.'!B6:H133,4,FALSE)</f>
        <v>RUS</v>
      </c>
      <c r="C8" s="277"/>
      <c r="D8" s="277"/>
      <c r="E8" s="277"/>
      <c r="F8" s="277"/>
      <c r="G8" s="277"/>
      <c r="H8" s="276"/>
      <c r="I8" s="73"/>
      <c r="J8" s="74"/>
    </row>
    <row r="9" spans="1:10" ht="9" customHeight="1" thickBot="1">
      <c r="A9" s="272"/>
      <c r="B9" s="278"/>
      <c r="C9" s="278"/>
      <c r="D9" s="278"/>
      <c r="E9" s="278"/>
      <c r="F9" s="278"/>
      <c r="G9" s="278"/>
      <c r="H9" s="279"/>
      <c r="I9" s="73"/>
      <c r="J9" s="74"/>
    </row>
    <row r="10" spans="1:10" ht="18.75" thickBot="1">
      <c r="A10" s="73"/>
      <c r="B10" s="73"/>
      <c r="C10" s="73"/>
      <c r="D10" s="73"/>
      <c r="E10" s="73"/>
      <c r="F10" s="73"/>
      <c r="G10" s="73"/>
      <c r="H10" s="73"/>
      <c r="I10" s="73"/>
      <c r="J10" s="74"/>
    </row>
    <row r="11" spans="1:10" ht="18">
      <c r="A11" s="290" t="s">
        <v>34</v>
      </c>
      <c r="B11" s="273" t="str">
        <f>VLOOKUP(J11,'пр.взв.'!B6:H133,2,FALSE)</f>
        <v>РЕШКО Виктор</v>
      </c>
      <c r="C11" s="273"/>
      <c r="D11" s="273"/>
      <c r="E11" s="273"/>
      <c r="F11" s="273"/>
      <c r="G11" s="273"/>
      <c r="H11" s="275" t="str">
        <f>VLOOKUP(J11,'пр.взв.'!B6:H133,3,FALSE)</f>
        <v>02.11.1988кмс</v>
      </c>
      <c r="I11" s="73"/>
      <c r="J11" s="74">
        <f>'пр.хода'!H14</f>
        <v>2</v>
      </c>
    </row>
    <row r="12" spans="1:10" ht="11.25" customHeight="1">
      <c r="A12" s="291"/>
      <c r="B12" s="274"/>
      <c r="C12" s="274"/>
      <c r="D12" s="274"/>
      <c r="E12" s="274"/>
      <c r="F12" s="274"/>
      <c r="G12" s="274"/>
      <c r="H12" s="276"/>
      <c r="I12" s="73"/>
      <c r="J12" s="74"/>
    </row>
    <row r="13" spans="1:10" ht="18">
      <c r="A13" s="291"/>
      <c r="B13" s="277" t="str">
        <f>VLOOKUP(J11,'пр.взв.'!B6:H133,4,FALSE)</f>
        <v>LAT</v>
      </c>
      <c r="C13" s="277"/>
      <c r="D13" s="277"/>
      <c r="E13" s="277"/>
      <c r="F13" s="277"/>
      <c r="G13" s="277"/>
      <c r="H13" s="276"/>
      <c r="I13" s="73"/>
      <c r="J13" s="74"/>
    </row>
    <row r="14" spans="1:10" ht="9" customHeight="1" thickBot="1">
      <c r="A14" s="292"/>
      <c r="B14" s="278"/>
      <c r="C14" s="278"/>
      <c r="D14" s="278"/>
      <c r="E14" s="278"/>
      <c r="F14" s="278"/>
      <c r="G14" s="278"/>
      <c r="H14" s="279"/>
      <c r="I14" s="73"/>
      <c r="J14" s="74"/>
    </row>
    <row r="15" spans="1:10" ht="18.75" thickBot="1">
      <c r="A15" s="73"/>
      <c r="B15" s="73"/>
      <c r="C15" s="73"/>
      <c r="D15" s="73"/>
      <c r="E15" s="73"/>
      <c r="F15" s="73"/>
      <c r="G15" s="73"/>
      <c r="H15" s="73"/>
      <c r="I15" s="73"/>
      <c r="J15" s="74"/>
    </row>
    <row r="16" spans="1:10" ht="18">
      <c r="A16" s="287" t="s">
        <v>35</v>
      </c>
      <c r="B16" s="273" t="str">
        <f>VLOOKUP(J16,'пр.взв.'!B6:H133,2,FALSE)</f>
        <v>САМОЙЛОВИЧ Михаил Александрович</v>
      </c>
      <c r="C16" s="273"/>
      <c r="D16" s="273"/>
      <c r="E16" s="273"/>
      <c r="F16" s="273"/>
      <c r="G16" s="273"/>
      <c r="H16" s="275" t="str">
        <f>VLOOKUP(J16,'пр.взв.'!B6:H133,3,FALSE)</f>
        <v>19.09.1987 мс</v>
      </c>
      <c r="I16" s="73"/>
      <c r="J16" s="74">
        <f>'пр.хода'!E25</f>
        <v>4</v>
      </c>
    </row>
    <row r="17" spans="1:10" ht="10.5" customHeight="1">
      <c r="A17" s="288"/>
      <c r="B17" s="274"/>
      <c r="C17" s="274"/>
      <c r="D17" s="274"/>
      <c r="E17" s="274"/>
      <c r="F17" s="274"/>
      <c r="G17" s="274"/>
      <c r="H17" s="276"/>
      <c r="I17" s="73"/>
      <c r="J17" s="74"/>
    </row>
    <row r="18" spans="1:10" ht="18">
      <c r="A18" s="288"/>
      <c r="B18" s="277" t="str">
        <f>VLOOKUP(J16,'пр.взв.'!B6:H133,4,FALSE)</f>
        <v>RUS</v>
      </c>
      <c r="C18" s="277"/>
      <c r="D18" s="277"/>
      <c r="E18" s="277"/>
      <c r="F18" s="277"/>
      <c r="G18" s="277"/>
      <c r="H18" s="276"/>
      <c r="I18" s="73"/>
      <c r="J18" s="74"/>
    </row>
    <row r="19" spans="1:10" ht="9" customHeight="1" thickBot="1">
      <c r="A19" s="289"/>
      <c r="B19" s="278"/>
      <c r="C19" s="278"/>
      <c r="D19" s="278"/>
      <c r="E19" s="278"/>
      <c r="F19" s="278"/>
      <c r="G19" s="278"/>
      <c r="H19" s="279"/>
      <c r="I19" s="73"/>
      <c r="J19" s="74"/>
    </row>
    <row r="20" spans="1:10" ht="18.75" thickBot="1">
      <c r="A20" s="73"/>
      <c r="B20" s="73"/>
      <c r="C20" s="73"/>
      <c r="D20" s="73"/>
      <c r="E20" s="73"/>
      <c r="F20" s="73"/>
      <c r="G20" s="73"/>
      <c r="H20" s="73"/>
      <c r="I20" s="73"/>
      <c r="J20" s="74"/>
    </row>
    <row r="21" spans="1:10" ht="18">
      <c r="A21" s="287" t="s">
        <v>35</v>
      </c>
      <c r="B21" s="273" t="str">
        <f>VLOOKUP(J21,'пр.взв.'!B6:H133,2,FALSE)</f>
        <v>КУЛИКОВ Дмитрий Николаевич</v>
      </c>
      <c r="C21" s="273"/>
      <c r="D21" s="273"/>
      <c r="E21" s="273"/>
      <c r="F21" s="273"/>
      <c r="G21" s="273"/>
      <c r="H21" s="275" t="str">
        <f>VLOOKUP(J21,'пр.взв.'!B7:H138,3,FALSE)</f>
        <v>07.08.1977кмс</v>
      </c>
      <c r="I21" s="73"/>
      <c r="J21" s="74">
        <v>3</v>
      </c>
    </row>
    <row r="22" spans="1:10" ht="11.25" customHeight="1">
      <c r="A22" s="288"/>
      <c r="B22" s="274"/>
      <c r="C22" s="274"/>
      <c r="D22" s="274"/>
      <c r="E22" s="274"/>
      <c r="F22" s="274"/>
      <c r="G22" s="274"/>
      <c r="H22" s="276"/>
      <c r="I22" s="73"/>
      <c r="J22" s="74"/>
    </row>
    <row r="23" spans="1:9" ht="18">
      <c r="A23" s="288"/>
      <c r="B23" s="277" t="str">
        <f>VLOOKUP(J21,'пр.взв.'!B6:H133,4,FALSE)</f>
        <v>RUS</v>
      </c>
      <c r="C23" s="277"/>
      <c r="D23" s="277"/>
      <c r="E23" s="277"/>
      <c r="F23" s="277"/>
      <c r="G23" s="277"/>
      <c r="H23" s="276"/>
      <c r="I23" s="73"/>
    </row>
    <row r="24" spans="1:9" ht="9" customHeight="1" thickBot="1">
      <c r="A24" s="289"/>
      <c r="B24" s="278"/>
      <c r="C24" s="278"/>
      <c r="D24" s="278"/>
      <c r="E24" s="278"/>
      <c r="F24" s="278"/>
      <c r="G24" s="278"/>
      <c r="H24" s="279"/>
      <c r="I24" s="73"/>
    </row>
    <row r="25" spans="1:8" ht="9.75" customHeight="1">
      <c r="A25" s="73"/>
      <c r="B25" s="73"/>
      <c r="C25" s="73"/>
      <c r="D25" s="73"/>
      <c r="E25" s="73"/>
      <c r="F25" s="73"/>
      <c r="G25" s="73"/>
      <c r="H25" s="73"/>
    </row>
    <row r="26" spans="1:8" ht="18">
      <c r="A26" s="73" t="s">
        <v>46</v>
      </c>
      <c r="B26" s="73"/>
      <c r="C26" s="73"/>
      <c r="D26" s="73"/>
      <c r="E26" s="73"/>
      <c r="F26" s="73"/>
      <c r="G26" s="73"/>
      <c r="H26" s="73"/>
    </row>
    <row r="27" ht="13.5" thickBot="1"/>
    <row r="28" spans="1:10" ht="12.75">
      <c r="A28" s="293" t="str">
        <f>VLOOKUP(J28,'пр.взв.'!B7:H22,7,FALSE)</f>
        <v>Ярмолюк В.С. Ярмолюк Н.С.</v>
      </c>
      <c r="B28" s="294"/>
      <c r="C28" s="294"/>
      <c r="D28" s="294"/>
      <c r="E28" s="294"/>
      <c r="F28" s="294"/>
      <c r="G28" s="294"/>
      <c r="H28" s="275"/>
      <c r="J28">
        <f>'пр.хода'!H9</f>
        <v>5</v>
      </c>
    </row>
    <row r="29" spans="1:8" ht="13.5" thickBot="1">
      <c r="A29" s="295"/>
      <c r="B29" s="278"/>
      <c r="C29" s="278"/>
      <c r="D29" s="278"/>
      <c r="E29" s="278"/>
      <c r="F29" s="278"/>
      <c r="G29" s="278"/>
      <c r="H29" s="279"/>
    </row>
    <row r="31" ht="2.25" customHeight="1"/>
    <row r="32" spans="1:8" ht="18">
      <c r="A32" s="73" t="s">
        <v>36</v>
      </c>
      <c r="B32" s="73"/>
      <c r="C32" s="73"/>
      <c r="D32" s="73"/>
      <c r="E32" s="73"/>
      <c r="F32" s="73"/>
      <c r="G32" s="73"/>
      <c r="H32" s="73"/>
    </row>
    <row r="33" spans="1:8" ht="7.5" customHeight="1">
      <c r="A33" s="73"/>
      <c r="B33" s="73"/>
      <c r="C33" s="73"/>
      <c r="D33" s="73"/>
      <c r="E33" s="73"/>
      <c r="F33" s="73"/>
      <c r="G33" s="73"/>
      <c r="H33" s="73"/>
    </row>
    <row r="34" spans="1:8" ht="18">
      <c r="A34" s="73"/>
      <c r="B34" s="73"/>
      <c r="C34" s="73"/>
      <c r="D34" s="73"/>
      <c r="E34" s="73"/>
      <c r="F34" s="73"/>
      <c r="G34" s="73"/>
      <c r="H34" s="73"/>
    </row>
    <row r="35" spans="1:8" ht="18">
      <c r="A35" s="75"/>
      <c r="B35" s="75"/>
      <c r="C35" s="75"/>
      <c r="D35" s="75"/>
      <c r="E35" s="75"/>
      <c r="F35" s="75"/>
      <c r="G35" s="75"/>
      <c r="H35" s="75"/>
    </row>
    <row r="36" spans="1:8" ht="18">
      <c r="A36" s="76"/>
      <c r="B36" s="76"/>
      <c r="C36" s="76"/>
      <c r="D36" s="76"/>
      <c r="E36" s="76"/>
      <c r="F36" s="76"/>
      <c r="G36" s="76"/>
      <c r="H36" s="76"/>
    </row>
    <row r="37" spans="1:8" ht="18">
      <c r="A37" s="75"/>
      <c r="B37" s="75"/>
      <c r="C37" s="75"/>
      <c r="D37" s="75"/>
      <c r="E37" s="75"/>
      <c r="F37" s="75"/>
      <c r="G37" s="75"/>
      <c r="H37" s="75"/>
    </row>
    <row r="38" spans="1:8" ht="18">
      <c r="A38" s="77"/>
      <c r="B38" s="77"/>
      <c r="C38" s="77"/>
      <c r="D38" s="77"/>
      <c r="E38" s="77"/>
      <c r="F38" s="77"/>
      <c r="G38" s="77"/>
      <c r="H38" s="77"/>
    </row>
    <row r="39" spans="1:8" ht="18">
      <c r="A39" s="75"/>
      <c r="B39" s="75"/>
      <c r="C39" s="75"/>
      <c r="D39" s="75"/>
      <c r="E39" s="75"/>
      <c r="F39" s="75"/>
      <c r="G39" s="75"/>
      <c r="H39" s="75"/>
    </row>
    <row r="40" spans="1:8" ht="18">
      <c r="A40" s="77"/>
      <c r="B40" s="77"/>
      <c r="C40" s="77"/>
      <c r="D40" s="77"/>
      <c r="E40" s="77"/>
      <c r="F40" s="77"/>
      <c r="G40" s="77"/>
      <c r="H40" s="77"/>
    </row>
    <row r="41" spans="1:8" ht="18">
      <c r="A41" s="75"/>
      <c r="B41" s="75"/>
      <c r="C41" s="75"/>
      <c r="D41" s="75"/>
      <c r="E41" s="75"/>
      <c r="F41" s="75"/>
      <c r="G41" s="75"/>
      <c r="H41" s="75"/>
    </row>
    <row r="42" spans="1:8" ht="18">
      <c r="A42" s="77"/>
      <c r="B42" s="77"/>
      <c r="C42" s="77"/>
      <c r="D42" s="77"/>
      <c r="E42" s="77"/>
      <c r="F42" s="77"/>
      <c r="G42" s="77"/>
      <c r="H42" s="77"/>
    </row>
    <row r="43" spans="1:8" ht="18">
      <c r="A43" s="75"/>
      <c r="B43" s="75"/>
      <c r="C43" s="75"/>
      <c r="D43" s="75"/>
      <c r="E43" s="75"/>
      <c r="F43" s="75"/>
      <c r="G43" s="75"/>
      <c r="H43" s="75"/>
    </row>
    <row r="44" spans="1:8" ht="18">
      <c r="A44" s="77"/>
      <c r="B44" s="77"/>
      <c r="C44" s="77"/>
      <c r="D44" s="77"/>
      <c r="E44" s="77"/>
      <c r="F44" s="77"/>
      <c r="G44" s="77"/>
      <c r="H44" s="77"/>
    </row>
  </sheetData>
  <sheetProtection/>
  <mergeCells count="21">
    <mergeCell ref="A28:H29"/>
    <mergeCell ref="A21:A24"/>
    <mergeCell ref="B21:G22"/>
    <mergeCell ref="H21:H22"/>
    <mergeCell ref="B23:H24"/>
    <mergeCell ref="A11:A14"/>
    <mergeCell ref="B11:G12"/>
    <mergeCell ref="H11:H12"/>
    <mergeCell ref="B13:H14"/>
    <mergeCell ref="A16:A19"/>
    <mergeCell ref="B16:G17"/>
    <mergeCell ref="H16:H17"/>
    <mergeCell ref="B18:H19"/>
    <mergeCell ref="A1:H1"/>
    <mergeCell ref="A2:H2"/>
    <mergeCell ref="A3:H3"/>
    <mergeCell ref="D4:F4"/>
    <mergeCell ref="A6:A9"/>
    <mergeCell ref="B6:G7"/>
    <mergeCell ref="H6:H7"/>
    <mergeCell ref="B8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A1">
      <selection activeCell="U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04" t="s">
        <v>28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3:18" ht="26.25" customHeight="1" thickBot="1">
      <c r="C2" s="105" t="s">
        <v>27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30.75" customHeight="1" thickBot="1">
      <c r="A3" s="6"/>
      <c r="B3" s="6"/>
      <c r="C3" s="108" t="str">
        <f>'[2]реквизиты'!$A$2</f>
        <v>Международный турнир "Кубок Балтийских стран" по самбо среди мужчин памяти ЗТР А.Хлопецкого</v>
      </c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1"/>
    </row>
    <row r="4" spans="1:18" ht="26.25" customHeight="1" thickBot="1">
      <c r="A4" s="41"/>
      <c r="B4" s="41"/>
      <c r="C4" s="268" t="str">
        <f>'[2]реквизиты'!$A$3</f>
        <v>22-23 апреля 2016г.           г.Калининград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</row>
    <row r="5" spans="8:17" ht="27.75" customHeight="1" thickBot="1">
      <c r="H5" s="305" t="str">
        <f>HYPERLINK('пр.взв.'!D4)</f>
        <v>в.к.  100   кг</v>
      </c>
      <c r="I5" s="306"/>
      <c r="J5" s="306"/>
      <c r="K5" s="306"/>
      <c r="L5" s="306"/>
      <c r="M5" s="306"/>
      <c r="N5" s="307"/>
      <c r="O5" s="315"/>
      <c r="P5" s="316"/>
      <c r="Q5" s="317"/>
    </row>
    <row r="6" spans="5:17" ht="15" customHeight="1">
      <c r="E6" s="85"/>
      <c r="F6" s="85"/>
      <c r="G6" s="85"/>
      <c r="H6" s="87"/>
      <c r="I6" s="88"/>
      <c r="J6" s="88"/>
      <c r="K6" s="88"/>
      <c r="L6" s="88"/>
      <c r="M6" s="88"/>
      <c r="N6" s="85"/>
      <c r="O6" s="85"/>
      <c r="P6" s="85"/>
      <c r="Q6" s="85"/>
    </row>
    <row r="7" spans="1:21" ht="18" customHeight="1" thickBot="1">
      <c r="A7" s="263" t="s">
        <v>0</v>
      </c>
      <c r="B7" s="263"/>
      <c r="E7" s="89"/>
      <c r="F7" s="89"/>
      <c r="G7" s="89"/>
      <c r="H7" s="89"/>
      <c r="I7" s="308" t="s">
        <v>19</v>
      </c>
      <c r="J7" s="308"/>
      <c r="K7" s="308"/>
      <c r="L7" s="308"/>
      <c r="M7" s="308"/>
      <c r="N7" s="89"/>
      <c r="O7" s="89"/>
      <c r="P7" s="89"/>
      <c r="Q7" s="91"/>
      <c r="R7" s="32"/>
      <c r="S7" s="23"/>
      <c r="T7" s="321" t="s">
        <v>1</v>
      </c>
      <c r="U7" s="321"/>
    </row>
    <row r="8" spans="1:21" ht="12.75" customHeight="1" thickBot="1">
      <c r="A8" s="262">
        <v>1</v>
      </c>
      <c r="B8" s="267" t="str">
        <f>VLOOKUP('пр.хода'!A8,'пр.взв.'!B7:C22,2,FALSE)</f>
        <v>ШИНГАРЕНКО Анатолий Александрович</v>
      </c>
      <c r="C8" s="259" t="str">
        <f>VLOOKUP(A8,'пр.взв.'!B7:H22,3,FALSE)</f>
        <v>26.01.1993кмс</v>
      </c>
      <c r="D8" s="259" t="str">
        <f>VLOOKUP(A8,'пр.взв.'!B7:H22,4,FALSE)</f>
        <v>RUS</v>
      </c>
      <c r="E8" s="89"/>
      <c r="F8" s="89"/>
      <c r="G8" s="89"/>
      <c r="H8" s="89"/>
      <c r="I8" s="89" t="s">
        <v>30</v>
      </c>
      <c r="J8" s="89"/>
      <c r="K8" s="89"/>
      <c r="L8" s="89"/>
      <c r="M8" s="89"/>
      <c r="N8" s="89"/>
      <c r="O8" s="89"/>
      <c r="P8" s="89"/>
      <c r="Q8" s="89"/>
      <c r="R8" s="267" t="str">
        <f>VLOOKUP(U8,'пр.взв.'!B7:F22,2,FALSE)</f>
        <v>РЕШКО Виктор</v>
      </c>
      <c r="S8" s="259" t="str">
        <f>VLOOKUP(U8,'пр.взв.'!B7:F22,3,FALSE)</f>
        <v>02.11.1988кмс</v>
      </c>
      <c r="T8" s="259" t="str">
        <f>VLOOKUP(U8,'пр.взв.'!B7:F22,4,FALSE)</f>
        <v>LAT</v>
      </c>
      <c r="U8" s="318">
        <v>2</v>
      </c>
    </row>
    <row r="9" spans="1:21" ht="12.75" customHeight="1">
      <c r="A9" s="254"/>
      <c r="B9" s="256"/>
      <c r="C9" s="258"/>
      <c r="D9" s="258"/>
      <c r="E9" s="92">
        <v>5</v>
      </c>
      <c r="F9" s="89"/>
      <c r="G9" s="93"/>
      <c r="H9" s="345">
        <v>5</v>
      </c>
      <c r="I9" s="325" t="str">
        <f>VLOOKUP(H9,'пр.взв.'!B7:F22,2,FALSE)</f>
        <v>САМОЙЛОВИЧ Сергей Александрович</v>
      </c>
      <c r="J9" s="326"/>
      <c r="K9" s="326"/>
      <c r="L9" s="326"/>
      <c r="M9" s="327"/>
      <c r="N9" s="89"/>
      <c r="O9" s="89"/>
      <c r="P9" s="89"/>
      <c r="Q9" s="92">
        <v>2</v>
      </c>
      <c r="R9" s="256"/>
      <c r="S9" s="258"/>
      <c r="T9" s="258"/>
      <c r="U9" s="319"/>
    </row>
    <row r="10" spans="1:21" ht="12.75" customHeight="1" thickBot="1">
      <c r="A10" s="253">
        <v>5</v>
      </c>
      <c r="B10" s="255" t="str">
        <f>VLOOKUP('пр.хода'!A10,'пр.взв.'!B9:C24,2,FALSE)</f>
        <v>САМОЙЛОВИЧ Сергей Александрович</v>
      </c>
      <c r="C10" s="257" t="str">
        <f>VLOOKUP(A10,'пр.взв.'!B7:H22,3,FALSE)</f>
        <v>06.12.1984 мсмк</v>
      </c>
      <c r="D10" s="257" t="str">
        <f>VLOOKUP(A10,'пр.взв.'!B7:H22,4,FALSE)</f>
        <v>RUS</v>
      </c>
      <c r="E10" s="24" t="s">
        <v>70</v>
      </c>
      <c r="F10" s="94"/>
      <c r="G10" s="95"/>
      <c r="H10" s="90"/>
      <c r="I10" s="328"/>
      <c r="J10" s="329"/>
      <c r="K10" s="329"/>
      <c r="L10" s="329"/>
      <c r="M10" s="330"/>
      <c r="N10" s="89"/>
      <c r="O10" s="96"/>
      <c r="P10" s="94"/>
      <c r="Q10" s="24" t="s">
        <v>70</v>
      </c>
      <c r="R10" s="255" t="str">
        <f>VLOOKUP(U10,'пр.взв.'!B9:F24,2,FALSE)</f>
        <v>ЕРОФЕЕВ Алексей Олегович</v>
      </c>
      <c r="S10" s="257" t="str">
        <f>VLOOKUP(U10,'пр.взв.'!B9:F24,3,FALSE)</f>
        <v>06.091990кмс</v>
      </c>
      <c r="T10" s="257" t="str">
        <f>VLOOKUP(U10,'пр.взв.'!B9:F24,4,FALSE)</f>
        <v>RUS</v>
      </c>
      <c r="U10" s="318">
        <v>6</v>
      </c>
    </row>
    <row r="11" spans="1:21" ht="12.75" customHeight="1" thickBot="1">
      <c r="A11" s="254"/>
      <c r="B11" s="256"/>
      <c r="C11" s="258"/>
      <c r="D11" s="258"/>
      <c r="E11" s="89"/>
      <c r="F11" s="90"/>
      <c r="G11" s="92">
        <v>5</v>
      </c>
      <c r="H11" s="97"/>
      <c r="I11" s="89"/>
      <c r="J11" s="89"/>
      <c r="K11" s="89"/>
      <c r="L11" s="89"/>
      <c r="M11" s="89"/>
      <c r="N11" s="90"/>
      <c r="O11" s="92">
        <v>2</v>
      </c>
      <c r="P11" s="90"/>
      <c r="Q11" s="89"/>
      <c r="R11" s="256"/>
      <c r="S11" s="258"/>
      <c r="T11" s="258"/>
      <c r="U11" s="319"/>
    </row>
    <row r="12" spans="1:21" ht="12.75" customHeight="1" thickBot="1">
      <c r="A12" s="262">
        <v>3</v>
      </c>
      <c r="B12" s="267" t="str">
        <f>VLOOKUP('пр.хода'!A12,'пр.взв.'!B11:C26,2,FALSE)</f>
        <v>КУЛИКОВ Дмитрий Николаевич</v>
      </c>
      <c r="C12" s="259" t="str">
        <f>VLOOKUP(A12,'пр.взв.'!B7:H22,3,FALSE)</f>
        <v>07.08.1977кмс</v>
      </c>
      <c r="D12" s="259" t="str">
        <f>VLOOKUP(A12,'пр.взв.'!B7:H22,4,FALSE)</f>
        <v>RUS</v>
      </c>
      <c r="E12" s="89"/>
      <c r="F12" s="90"/>
      <c r="G12" s="24" t="s">
        <v>70</v>
      </c>
      <c r="H12" s="97"/>
      <c r="I12" s="89"/>
      <c r="J12" s="89"/>
      <c r="K12" s="89"/>
      <c r="L12" s="89"/>
      <c r="M12" s="89"/>
      <c r="N12" s="90"/>
      <c r="O12" s="24" t="s">
        <v>70</v>
      </c>
      <c r="P12" s="90"/>
      <c r="Q12" s="89"/>
      <c r="R12" s="267" t="str">
        <f>VLOOKUP(U12,'пр.взв.'!B11:F26,2,FALSE)</f>
        <v>САМОЙЛОВИЧ Михаил Александрович</v>
      </c>
      <c r="S12" s="259" t="str">
        <f>VLOOKUP(U12,'пр.взв.'!B11:F26,3,FALSE)</f>
        <v>19.09.1987 мс</v>
      </c>
      <c r="T12" s="259" t="str">
        <f>VLOOKUP(U12,'пр.взв.'!B11:F26,4,FALSE)</f>
        <v>RUS</v>
      </c>
      <c r="U12" s="320">
        <v>4</v>
      </c>
    </row>
    <row r="13" spans="1:21" ht="12.75" customHeight="1" thickBot="1">
      <c r="A13" s="254"/>
      <c r="B13" s="256"/>
      <c r="C13" s="258"/>
      <c r="D13" s="258"/>
      <c r="E13" s="92">
        <v>3</v>
      </c>
      <c r="F13" s="98"/>
      <c r="G13" s="95"/>
      <c r="H13" s="90"/>
      <c r="I13" s="89" t="s">
        <v>31</v>
      </c>
      <c r="J13" s="89"/>
      <c r="K13" s="89"/>
      <c r="L13" s="89"/>
      <c r="M13" s="89"/>
      <c r="N13" s="90"/>
      <c r="O13" s="96"/>
      <c r="P13" s="98"/>
      <c r="Q13" s="92">
        <v>4</v>
      </c>
      <c r="R13" s="256"/>
      <c r="S13" s="258"/>
      <c r="T13" s="258"/>
      <c r="U13" s="319"/>
    </row>
    <row r="14" spans="1:21" ht="12.75" customHeight="1" thickBot="1">
      <c r="A14" s="253">
        <v>7</v>
      </c>
      <c r="B14" s="265" t="e">
        <f>VLOOKUP('пр.хода'!A14,'пр.взв.'!B13:C28,2,FALSE)</f>
        <v>#N/A</v>
      </c>
      <c r="C14" s="260" t="e">
        <f>VLOOKUP(A14,'пр.взв.'!B7:H22,3,FALSE)</f>
        <v>#N/A</v>
      </c>
      <c r="D14" s="260" t="e">
        <f>VLOOKUP(A14,'пр.взв.'!B7:H22,4,FALSE)</f>
        <v>#N/A</v>
      </c>
      <c r="E14" s="24"/>
      <c r="F14" s="89"/>
      <c r="G14" s="93"/>
      <c r="H14" s="71">
        <v>2</v>
      </c>
      <c r="I14" s="309" t="str">
        <f>VLOOKUP(H14,'пр.взв.'!B5:F27,2,FALSE)</f>
        <v>РЕШКО Виктор</v>
      </c>
      <c r="J14" s="310"/>
      <c r="K14" s="310"/>
      <c r="L14" s="310"/>
      <c r="M14" s="311"/>
      <c r="N14" s="89"/>
      <c r="O14" s="89"/>
      <c r="P14" s="89"/>
      <c r="Q14" s="24"/>
      <c r="R14" s="265" t="e">
        <f>VLOOKUP(U14,'пр.взв.'!B13:F28,2,FALSE)</f>
        <v>#N/A</v>
      </c>
      <c r="S14" s="260" t="e">
        <f>VLOOKUP(U14,'пр.взв.'!B13:F28,3,FALSE)</f>
        <v>#N/A</v>
      </c>
      <c r="T14" s="260" t="e">
        <f>VLOOKUP(U14,'пр.взв.'!B13:F28,4,FALSE)</f>
        <v>#N/A</v>
      </c>
      <c r="U14" s="318">
        <v>8</v>
      </c>
    </row>
    <row r="15" spans="1:21" ht="12.75" customHeight="1" thickBot="1">
      <c r="A15" s="264"/>
      <c r="B15" s="266"/>
      <c r="C15" s="261"/>
      <c r="D15" s="261"/>
      <c r="E15" s="89"/>
      <c r="F15" s="89"/>
      <c r="G15" s="93"/>
      <c r="H15" s="90"/>
      <c r="I15" s="312"/>
      <c r="J15" s="313"/>
      <c r="K15" s="313"/>
      <c r="L15" s="313"/>
      <c r="M15" s="314"/>
      <c r="N15" s="89"/>
      <c r="O15" s="89"/>
      <c r="P15" s="89"/>
      <c r="Q15" s="89"/>
      <c r="R15" s="266"/>
      <c r="S15" s="261"/>
      <c r="T15" s="261"/>
      <c r="U15" s="324"/>
    </row>
    <row r="16" spans="1:21" ht="12.75" customHeight="1">
      <c r="A16" s="1"/>
      <c r="B16" s="1"/>
      <c r="C16" s="1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23"/>
      <c r="S16" s="23"/>
      <c r="T16" s="23"/>
      <c r="U16" s="22"/>
    </row>
    <row r="17" spans="1:21" ht="12" customHeight="1">
      <c r="A17" s="322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323" t="s">
        <v>3</v>
      </c>
    </row>
    <row r="18" spans="1:21" ht="12.75" customHeight="1">
      <c r="A18" s="322"/>
      <c r="G18" s="304" t="s">
        <v>29</v>
      </c>
      <c r="H18" s="304"/>
      <c r="I18" s="304"/>
      <c r="J18" s="304"/>
      <c r="K18" s="304"/>
      <c r="L18" s="304"/>
      <c r="M18" s="304"/>
      <c r="N18" s="304"/>
      <c r="O18" s="304"/>
      <c r="R18" s="23"/>
      <c r="S18" s="23"/>
      <c r="T18" s="23"/>
      <c r="U18" s="323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69">
        <v>1</v>
      </c>
      <c r="B21" s="342" t="str">
        <f>VLOOKUP(A21,'пр.взв.'!B7:F22,2,FALSE)</f>
        <v>ШИНГАРЕНКО Анатолий Александрович</v>
      </c>
      <c r="R21" s="23"/>
      <c r="S21" s="296" t="str">
        <f>VLOOKUP(U21,'пр.взв.'!B7:F22,2,FALSE)</f>
        <v>ЕРОФЕЕВ Алексей Олегович</v>
      </c>
      <c r="T21" s="297"/>
      <c r="U21" s="63">
        <v>6</v>
      </c>
    </row>
    <row r="22" spans="1:21" ht="12.75" customHeight="1">
      <c r="A22" s="69"/>
      <c r="B22" s="257"/>
      <c r="C22" s="100">
        <v>1</v>
      </c>
      <c r="D22" s="2"/>
      <c r="R22" s="101">
        <v>6</v>
      </c>
      <c r="S22" s="298"/>
      <c r="T22" s="299"/>
      <c r="U22" s="63"/>
    </row>
    <row r="23" spans="1:21" ht="12.75" customHeight="1">
      <c r="A23" s="69">
        <v>0</v>
      </c>
      <c r="B23" s="343" t="e">
        <f>VLOOKUP(A23,'пр.взв.'!B7:F22,2,FALSE)</f>
        <v>#N/A</v>
      </c>
      <c r="C23" s="38"/>
      <c r="D23" s="36"/>
      <c r="G23" t="s">
        <v>45</v>
      </c>
      <c r="N23" t="s">
        <v>45</v>
      </c>
      <c r="R23" s="68"/>
      <c r="S23" s="300" t="e">
        <f>VLOOKUP(U23,'пр.взв.'!B7:F22,2,FALSE)</f>
        <v>#N/A</v>
      </c>
      <c r="T23" s="301"/>
      <c r="U23" s="63">
        <v>0</v>
      </c>
    </row>
    <row r="24" spans="1:21" ht="13.5" thickBot="1">
      <c r="A24" s="69"/>
      <c r="B24" s="344"/>
      <c r="C24" s="3"/>
      <c r="D24" s="36"/>
      <c r="R24" s="38"/>
      <c r="S24" s="302"/>
      <c r="T24" s="303"/>
      <c r="U24" s="63"/>
    </row>
    <row r="25" spans="3:18" ht="12.75">
      <c r="C25" s="3"/>
      <c r="D25" s="36"/>
      <c r="E25" s="66">
        <v>4</v>
      </c>
      <c r="F25" s="333" t="str">
        <f>VLOOKUP(E25,'пр.взв.'!B7:D22,2,FALSE)</f>
        <v>САМОЙЛОВИЧ Михаил Александрович</v>
      </c>
      <c r="G25" s="333"/>
      <c r="H25" s="333"/>
      <c r="I25" s="334"/>
      <c r="M25" s="332" t="str">
        <f>VLOOKUP(Q25,'пр.взв.'!B7:S28,2,S29)</f>
        <v>КУЛИКОВ Дмитрий Николаевич</v>
      </c>
      <c r="N25" s="333"/>
      <c r="O25" s="333"/>
      <c r="P25" s="334"/>
      <c r="Q25" s="67">
        <v>3</v>
      </c>
      <c r="R25" s="38"/>
    </row>
    <row r="26" spans="1:18" ht="13.5" thickBot="1">
      <c r="A26" s="27"/>
      <c r="C26" s="3"/>
      <c r="D26" s="36"/>
      <c r="F26" s="335"/>
      <c r="G26" s="336"/>
      <c r="H26" s="336"/>
      <c r="I26" s="337"/>
      <c r="J26" s="53"/>
      <c r="K26" s="53"/>
      <c r="L26" s="53"/>
      <c r="M26" s="335"/>
      <c r="N26" s="336"/>
      <c r="O26" s="336"/>
      <c r="P26" s="337"/>
      <c r="Q26" s="65"/>
      <c r="R26" s="3"/>
    </row>
    <row r="27" spans="1:19" ht="12.75">
      <c r="A27" s="34"/>
      <c r="B27">
        <v>4</v>
      </c>
      <c r="C27" s="338" t="str">
        <f>VLOOKUP(B27,'пр.взв.'!B7:F22,2,FALSE)</f>
        <v>САМОЙЛОВИЧ Михаил Александрович</v>
      </c>
      <c r="D27" s="339"/>
      <c r="F27" s="64"/>
      <c r="G27" s="64"/>
      <c r="H27" s="64"/>
      <c r="I27" s="64"/>
      <c r="J27" s="53"/>
      <c r="K27" s="53"/>
      <c r="L27" s="53"/>
      <c r="M27" s="64"/>
      <c r="N27" s="64"/>
      <c r="O27" s="64"/>
      <c r="P27" s="64"/>
      <c r="R27" s="267" t="str">
        <f>VLOOKUP(S27,'пр.взв.'!B7:F22,2,FALSE)</f>
        <v>КУЛИКОВ Дмитрий Николаевич</v>
      </c>
      <c r="S27" s="9">
        <v>3</v>
      </c>
    </row>
    <row r="28" spans="1:18" ht="13.5" thickBot="1">
      <c r="A28" s="3"/>
      <c r="C28" s="340"/>
      <c r="D28" s="341"/>
      <c r="F28" s="3"/>
      <c r="G28" s="3"/>
      <c r="H28" s="3"/>
      <c r="I28" s="3"/>
      <c r="R28" s="331"/>
    </row>
    <row r="29" spans="6:9" ht="12.75">
      <c r="F29" s="3"/>
      <c r="G29" s="3"/>
      <c r="H29" s="3"/>
      <c r="I29" s="3"/>
    </row>
    <row r="30" ht="6.75" customHeight="1"/>
    <row r="31" spans="2:18" ht="15">
      <c r="B31" s="55" t="str">
        <f>HYPERLINK('[1]реквизиты'!$A$6)</f>
        <v>Гл. судья, судья МК</v>
      </c>
      <c r="C31" s="57"/>
      <c r="D31" s="58"/>
      <c r="E31" s="54"/>
      <c r="F31" s="54"/>
      <c r="L31" s="17"/>
      <c r="N31" s="56" t="str">
        <f>'[2]реквизиты'!$G$7</f>
        <v>А.А.Лебедев</v>
      </c>
      <c r="O31" s="6"/>
      <c r="P31" s="3"/>
      <c r="Q31" s="3"/>
      <c r="R31" s="5" t="str">
        <f>'[2]реквизиты'!$G$8</f>
        <v>/г. Москва/</v>
      </c>
    </row>
    <row r="32" spans="2:18" ht="12" customHeight="1">
      <c r="B32" s="57"/>
      <c r="C32" s="57"/>
      <c r="D32" s="58"/>
      <c r="E32" s="54"/>
      <c r="F32" s="54"/>
      <c r="G32" s="3"/>
      <c r="H32" s="3"/>
      <c r="I32" s="3"/>
      <c r="J32" s="3"/>
      <c r="K32" s="3"/>
      <c r="L32" s="19"/>
      <c r="M32" s="3"/>
      <c r="O32" s="6"/>
      <c r="P32" s="3"/>
      <c r="Q32" s="3"/>
      <c r="R32" s="3"/>
    </row>
    <row r="33" spans="2:18" ht="7.5" customHeight="1">
      <c r="B33" s="57"/>
      <c r="C33" s="57"/>
      <c r="D33" s="58"/>
      <c r="E33" s="54"/>
      <c r="F33" s="54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5" t="str">
        <f>HYPERLINK('[1]реквизиты'!$A$8)</f>
        <v>Гл. секретарь, судья МК</v>
      </c>
      <c r="C34" s="57"/>
      <c r="D34" s="58"/>
      <c r="E34" s="54"/>
      <c r="F34" s="54"/>
      <c r="G34" s="3"/>
      <c r="H34" s="3"/>
      <c r="I34" s="3"/>
      <c r="J34" s="3"/>
      <c r="K34" s="3"/>
      <c r="L34" s="40"/>
      <c r="M34" s="40"/>
      <c r="N34" s="56" t="str">
        <f>'[2]реквизиты'!$G$9</f>
        <v>А.В.Поляков</v>
      </c>
      <c r="O34" s="6"/>
      <c r="P34" s="14"/>
      <c r="Q34" s="14"/>
      <c r="R34" s="5" t="str">
        <f>'[2]реквизиты'!$G$10</f>
        <v>/г.Рязань/</v>
      </c>
    </row>
    <row r="35" spans="2:18" ht="15">
      <c r="B35" s="57"/>
      <c r="C35" s="57"/>
      <c r="D35" s="57"/>
      <c r="E35" s="6"/>
      <c r="F35" s="6"/>
      <c r="L35" s="17"/>
      <c r="M35" s="40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1"/>
      <c r="M36" s="40"/>
      <c r="R36" s="70"/>
    </row>
    <row r="37" spans="5:13" ht="12.75">
      <c r="E37" s="3"/>
      <c r="F37" s="3"/>
      <c r="G37" s="14"/>
      <c r="H37" s="14"/>
      <c r="I37" s="14"/>
      <c r="J37" s="14"/>
      <c r="K37" s="14"/>
      <c r="L37" s="40"/>
      <c r="M37" s="40"/>
    </row>
    <row r="38" spans="12:13" ht="12.75">
      <c r="L38" s="9"/>
      <c r="M38" s="9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2016-04-23T16:55:43Z</cp:lastPrinted>
  <dcterms:created xsi:type="dcterms:W3CDTF">1996-10-08T23:32:33Z</dcterms:created>
  <dcterms:modified xsi:type="dcterms:W3CDTF">2016-04-23T17:59:30Z</dcterms:modified>
  <cp:category/>
  <cp:version/>
  <cp:contentType/>
  <cp:contentStatus/>
</cp:coreProperties>
</file>