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<sst xmlns="http://schemas.openxmlformats.org/spreadsheetml/2006/main" count="458" uniqueCount="179">
  <si>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</si>
  <si>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</si>
  <si>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</si>
  <si>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</si>
  <si>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</si>
  <si>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</si>
  <si>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</si>
  <si>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</si>
  <si>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</si>
  <si>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</si>
  <si>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</si>
  <si>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</si>
  <si>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</si>
  <si>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</si>
  <si>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</si>
  <si>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</si>
  <si>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</si>
  <si>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</si>
  <si>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</si>
  <si>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</si>
  <si>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</si>
  <si>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</si>
  <si>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</si>
  <si>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</si>
  <si>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</si>
  <si>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</si>
  <si>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</si>
  <si>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</si>
  <si>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</si>
  <si>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</si>
  <si>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</si>
  <si>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</si>
  <si>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</si>
  <si>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</si>
  <si>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</si>
  <si>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</si>
  <si>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</si>
  <si>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</si>
  <si>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</si>
  <si>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</si>
  <si>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</si>
  <si>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</si>
  <si>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</si>
  <si>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</si>
  <si>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</si>
  <si>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</si>
  <si>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</si>
  <si>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</si>
  <si>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</si>
  <si>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</si>
  <si>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</si>
  <si>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</si>
  <si>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</si>
  <si>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</si>
  <si>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</si>
  <si>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</si>
  <si>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</si>
  <si>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Регион</t>
  </si>
  <si>
    <t>Организация</t>
  </si>
  <si>
    <t xml:space="preserve">ГУ МВД по Нижегородской обл.   </t>
  </si>
  <si>
    <t xml:space="preserve">ГУ МВД по Новосибирской о        </t>
  </si>
  <si>
    <t xml:space="preserve">УМВД по Астраханской обл.      </t>
  </si>
  <si>
    <t xml:space="preserve">УМВД по Белгородской обл.      </t>
  </si>
  <si>
    <t xml:space="preserve">УМВД по Калининградской о      </t>
  </si>
  <si>
    <t xml:space="preserve">УМВД по Пензенской обл.        </t>
  </si>
  <si>
    <t xml:space="preserve">УМВД по Сахалинской обл.       </t>
  </si>
  <si>
    <t xml:space="preserve">УМВД по ХМАО-Югре              </t>
  </si>
  <si>
    <t xml:space="preserve">УМВД по Ямало-Ненецкому А      </t>
  </si>
  <si>
    <t xml:space="preserve">УТ МВД по ЦФО                 </t>
  </si>
  <si>
    <t xml:space="preserve">ГУ МВД по Волгоградской о        </t>
  </si>
  <si>
    <t xml:space="preserve">УМВД по Ивановской обл.        </t>
  </si>
  <si>
    <t xml:space="preserve">УМВД по Хабаровскому кр.       </t>
  </si>
  <si>
    <t>НАБОКА Александр Григорьевич</t>
  </si>
  <si>
    <t>18.02.1980 мс</t>
  </si>
  <si>
    <t xml:space="preserve">БОБИКОВ Роман Николаевич              </t>
  </si>
  <si>
    <t xml:space="preserve">08.12.1989 мс                             </t>
  </si>
  <si>
    <t xml:space="preserve">ГУ МВД по г.Москве               </t>
  </si>
  <si>
    <t xml:space="preserve">СМЕРЕКА Эдгардт Иосифович </t>
  </si>
  <si>
    <t xml:space="preserve">24.08.1993 мс                             </t>
  </si>
  <si>
    <t xml:space="preserve">ХАЧАТУРЯН Вартан Арташевич                </t>
  </si>
  <si>
    <t xml:space="preserve">03.11.1972 мс                            </t>
  </si>
  <si>
    <t xml:space="preserve">ГУ МВД по Иркутской обл. </t>
  </si>
  <si>
    <t>ДЖАРИМ Руслан Аскерович</t>
  </si>
  <si>
    <t>13.07.1981 мс</t>
  </si>
  <si>
    <t xml:space="preserve">ГУ МВД по Краснодарскому кр      </t>
  </si>
  <si>
    <t>ЗАБИЯКА Дмитрий Андреевич</t>
  </si>
  <si>
    <t>13.02.1988 кмс</t>
  </si>
  <si>
    <t xml:space="preserve">ПЛОТНИКОВ Владимир Сергеевич                  </t>
  </si>
  <si>
    <t xml:space="preserve">10.12.1980 мс                             </t>
  </si>
  <si>
    <t>БАРСУКОВ Александр Юрьевич</t>
  </si>
  <si>
    <t>11.12.1976 кмс</t>
  </si>
  <si>
    <t>ХАПЦЕВ Артур Русланович</t>
  </si>
  <si>
    <t>15.01.1988 кмс</t>
  </si>
  <si>
    <t>ГУ МВД по Свердловской обл.</t>
  </si>
  <si>
    <t>ОКРОЯН Андроник Мкртичевич</t>
  </si>
  <si>
    <t>12.10.1988 1</t>
  </si>
  <si>
    <t xml:space="preserve">ГУ МВД по Челябинской обл        </t>
  </si>
  <si>
    <t>АББАСОВ Эльмар Акиф оглы</t>
  </si>
  <si>
    <t>26.03.1989 мс</t>
  </si>
  <si>
    <t xml:space="preserve">МВД по Р. Адыгея              </t>
  </si>
  <si>
    <t>ИСАЕВ Евгений Иванович</t>
  </si>
  <si>
    <t xml:space="preserve">05.08.1979 змс                             </t>
  </si>
  <si>
    <t xml:space="preserve">МВД по Р. Татарстан           </t>
  </si>
  <si>
    <t>КУЛА Аяс Март-оолович</t>
  </si>
  <si>
    <t>29.07.1987 кмс</t>
  </si>
  <si>
    <t xml:space="preserve">МВД по Р. Тыва                </t>
  </si>
  <si>
    <t xml:space="preserve">ЧЕЛОХСАЕВ Сослан Георгиевич </t>
  </si>
  <si>
    <t xml:space="preserve">10.11.1985 мс                             </t>
  </si>
  <si>
    <t xml:space="preserve">МВД по РСО-Алания             </t>
  </si>
  <si>
    <t>КОНДРАТЬЕВ Виталий Владимирович</t>
  </si>
  <si>
    <t>15.12.1986 кмс</t>
  </si>
  <si>
    <t>МОЛОДЫХ Владимир Алексеевич</t>
  </si>
  <si>
    <t>23.05.1995 мс</t>
  </si>
  <si>
    <t>ШКРУМ Станислав Александрович</t>
  </si>
  <si>
    <t>08.03.1995 1</t>
  </si>
  <si>
    <t xml:space="preserve">УМВД по Брянской обл.          </t>
  </si>
  <si>
    <t>КАМБИЕВ Аслан Русланович</t>
  </si>
  <si>
    <t>25.04.1985 мс</t>
  </si>
  <si>
    <t>УМВД по Владимирской обл.</t>
  </si>
  <si>
    <t xml:space="preserve">РАТЬКО Константин Станиславович </t>
  </si>
  <si>
    <t>06.04.1985 мс</t>
  </si>
  <si>
    <t xml:space="preserve">УМВД по Владимирской обл.      </t>
  </si>
  <si>
    <t>МЕЛКУМЯН Рафаэль Арикович</t>
  </si>
  <si>
    <t>02.06.1982 кмс</t>
  </si>
  <si>
    <t xml:space="preserve">ПЛЕШАКОВ Павел Валерьевич </t>
  </si>
  <si>
    <t xml:space="preserve">08.04.1981 мс                             </t>
  </si>
  <si>
    <t>ШЕХОВЦОВ Сергей Александрович</t>
  </si>
  <si>
    <t>31.10.1985 кмс</t>
  </si>
  <si>
    <t>УМВД по Курской обл</t>
  </si>
  <si>
    <t>НАСОНОВ Дмитрий Владимирович</t>
  </si>
  <si>
    <t>04.04.1983 кмс</t>
  </si>
  <si>
    <t xml:space="preserve">УМВД по Липецкой  обл.         </t>
  </si>
  <si>
    <t xml:space="preserve">МИТРОФАНОВ  Дмитрий Владимирович                </t>
  </si>
  <si>
    <t>13.01.1981 1</t>
  </si>
  <si>
    <t>УМВД по Новгородской обл</t>
  </si>
  <si>
    <t>АМАЕВ Рамис Амаевич</t>
  </si>
  <si>
    <t>21.05.1987 1</t>
  </si>
  <si>
    <t xml:space="preserve">УМВД по Орловской обл.         </t>
  </si>
  <si>
    <t xml:space="preserve">ЩЕГЛОВ Павел Геннадьевич                      </t>
  </si>
  <si>
    <t xml:space="preserve">18.07.1978  кмс                             </t>
  </si>
  <si>
    <t xml:space="preserve">ВОЛКОВ Андрей Викторович                      </t>
  </si>
  <si>
    <t xml:space="preserve">13.11.1986 мсмк                           </t>
  </si>
  <si>
    <t xml:space="preserve">УМВД по Рязанской обл.         </t>
  </si>
  <si>
    <t xml:space="preserve">БУРКОВ Сергей Владимирович                    </t>
  </si>
  <si>
    <t xml:space="preserve">14.11.1987 1                              </t>
  </si>
  <si>
    <t>КЛАДКО Дмитрий Сергеевич</t>
  </si>
  <si>
    <t>16.02.1988 кмс</t>
  </si>
  <si>
    <t>КРИВОРУЧКО Василий Николаевич</t>
  </si>
  <si>
    <t>09.04.1991 кмс</t>
  </si>
  <si>
    <t>ГАДЖИЕВ Руслан Гаджиевич</t>
  </si>
  <si>
    <t>10.09.1985 кмс</t>
  </si>
  <si>
    <t>МУТАЛИПОВ Селим Зелимханович</t>
  </si>
  <si>
    <t>12.09.1997 кмс</t>
  </si>
  <si>
    <t>МВД по Чеченской Р.</t>
  </si>
  <si>
    <t xml:space="preserve">КУРЕЕВ Артем Юрьевич                          </t>
  </si>
  <si>
    <t xml:space="preserve">05.12.1989 кмс                            </t>
  </si>
  <si>
    <t>в.к. &gt;100 кг</t>
  </si>
  <si>
    <t>в.к. &gt;100   кг</t>
  </si>
  <si>
    <t>2 м</t>
  </si>
  <si>
    <t>КЫПЧАКОВ Аржан Григорьевич</t>
  </si>
  <si>
    <t>04.03.1992 мс</t>
  </si>
  <si>
    <t xml:space="preserve">МВД по Р. Алтай               </t>
  </si>
  <si>
    <t>ДИДИГОВ Асхаб Борисович</t>
  </si>
  <si>
    <t>18.11.1982 кмс</t>
  </si>
  <si>
    <t xml:space="preserve">МВД по Р. Ингушетия           </t>
  </si>
  <si>
    <t>4\0</t>
  </si>
  <si>
    <t>3\0</t>
  </si>
  <si>
    <t>3\1</t>
  </si>
  <si>
    <t>ст.  лейтенат полиции</t>
  </si>
  <si>
    <t>инспектор ДПС</t>
  </si>
  <si>
    <t>Должность</t>
  </si>
  <si>
    <t>Спец. звание</t>
  </si>
  <si>
    <t xml:space="preserve">специалист  </t>
  </si>
  <si>
    <t>в.к. св. 100 к.г.</t>
  </si>
  <si>
    <t>13-16</t>
  </si>
  <si>
    <t>9-12</t>
  </si>
  <si>
    <t>17-20</t>
  </si>
  <si>
    <t>21-32</t>
  </si>
  <si>
    <t>33-35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</si>
</sst>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9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2" fillId="0" borderId="0" xfId="42" applyNumberFormat="1" applyFont="1" applyAlignment="1" applyProtection="1">
      <alignment/>
      <protection/>
    </xf>
    <xf numFmtId="0" fontId="32" fillId="0" borderId="0" xfId="42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0" fillId="0" borderId="0" xfId="42" applyNumberFormat="1" applyFont="1" applyAlignment="1" applyProtection="1">
      <alignment vertical="center" wrapText="1"/>
      <protection/>
    </xf>
    <xf numFmtId="0" fontId="80" fillId="0" borderId="0" xfId="0" applyNumberFormat="1" applyFont="1" applyAlignment="1">
      <alignment/>
    </xf>
    <xf numFmtId="0" fontId="81" fillId="0" borderId="0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/>
    </xf>
    <xf numFmtId="0" fontId="82" fillId="0" borderId="0" xfId="0" applyNumberFormat="1" applyFont="1" applyAlignment="1">
      <alignment/>
    </xf>
    <xf numFmtId="0" fontId="80" fillId="0" borderId="0" xfId="0" applyNumberFormat="1" applyFont="1" applyBorder="1" applyAlignment="1">
      <alignment/>
    </xf>
    <xf numFmtId="0" fontId="83" fillId="0" borderId="0" xfId="0" applyNumberFormat="1" applyFont="1" applyBorder="1" applyAlignment="1">
      <alignment vertical="center" wrapText="1"/>
    </xf>
    <xf numFmtId="0" fontId="84" fillId="0" borderId="23" xfId="0" applyNumberFormat="1" applyFont="1" applyBorder="1" applyAlignment="1">
      <alignment horizontal="center" vertical="center" wrapText="1"/>
    </xf>
    <xf numFmtId="0" fontId="85" fillId="0" borderId="0" xfId="0" applyNumberFormat="1" applyFont="1" applyBorder="1" applyAlignment="1">
      <alignment horizontal="center" vertical="center" wrapText="1"/>
    </xf>
    <xf numFmtId="0" fontId="86" fillId="0" borderId="0" xfId="0" applyNumberFormat="1" applyFont="1" applyBorder="1" applyAlignment="1">
      <alignment/>
    </xf>
    <xf numFmtId="0" fontId="80" fillId="0" borderId="0" xfId="0" applyNumberFormat="1" applyFont="1" applyBorder="1" applyAlignment="1">
      <alignment horizontal="center"/>
    </xf>
    <xf numFmtId="0" fontId="83" fillId="0" borderId="0" xfId="0" applyNumberFormat="1" applyFont="1" applyBorder="1" applyAlignment="1">
      <alignment horizontal="center"/>
    </xf>
    <xf numFmtId="0" fontId="82" fillId="0" borderId="0" xfId="0" applyNumberFormat="1" applyFont="1" applyBorder="1" applyAlignment="1">
      <alignment/>
    </xf>
    <xf numFmtId="0" fontId="82" fillId="0" borderId="0" xfId="0" applyNumberFormat="1" applyFont="1" applyBorder="1" applyAlignment="1">
      <alignment horizontal="center"/>
    </xf>
    <xf numFmtId="0" fontId="82" fillId="0" borderId="0" xfId="0" applyNumberFormat="1" applyFont="1" applyAlignment="1">
      <alignment horizontal="center"/>
    </xf>
    <xf numFmtId="0" fontId="80" fillId="0" borderId="0" xfId="0" applyNumberFormat="1" applyFont="1" applyAlignment="1">
      <alignment horizontal="center"/>
    </xf>
    <xf numFmtId="0" fontId="84" fillId="0" borderId="0" xfId="0" applyNumberFormat="1" applyFont="1" applyBorder="1" applyAlignment="1">
      <alignment horizontal="center"/>
    </xf>
    <xf numFmtId="0" fontId="85" fillId="0" borderId="24" xfId="0" applyNumberFormat="1" applyFont="1" applyBorder="1" applyAlignment="1">
      <alignment horizontal="center" vertical="center" wrapText="1"/>
    </xf>
    <xf numFmtId="0" fontId="85" fillId="0" borderId="13" xfId="0" applyNumberFormat="1" applyFont="1" applyBorder="1" applyAlignment="1">
      <alignment horizontal="center" vertical="center" wrapText="1"/>
    </xf>
    <xf numFmtId="0" fontId="87" fillId="0" borderId="0" xfId="0" applyNumberFormat="1" applyFont="1" applyBorder="1" applyAlignment="1">
      <alignment horizontal="center"/>
    </xf>
    <xf numFmtId="0" fontId="84" fillId="0" borderId="0" xfId="0" applyNumberFormat="1" applyFont="1" applyBorder="1" applyAlignment="1">
      <alignment horizontal="center" vertical="center" wrapText="1"/>
    </xf>
    <xf numFmtId="0" fontId="83" fillId="0" borderId="13" xfId="0" applyNumberFormat="1" applyFont="1" applyBorder="1" applyAlignment="1">
      <alignment horizontal="center"/>
    </xf>
    <xf numFmtId="0" fontId="87" fillId="0" borderId="18" xfId="0" applyNumberFormat="1" applyFont="1" applyBorder="1" applyAlignment="1">
      <alignment horizontal="center"/>
    </xf>
    <xf numFmtId="0" fontId="82" fillId="0" borderId="20" xfId="0" applyNumberFormat="1" applyFont="1" applyBorder="1" applyAlignment="1">
      <alignment horizontal="center"/>
    </xf>
    <xf numFmtId="0" fontId="82" fillId="0" borderId="14" xfId="0" applyNumberFormat="1" applyFont="1" applyBorder="1" applyAlignment="1">
      <alignment horizontal="center"/>
    </xf>
    <xf numFmtId="0" fontId="85" fillId="0" borderId="16" xfId="0" applyNumberFormat="1" applyFont="1" applyBorder="1" applyAlignment="1">
      <alignment horizontal="center" vertical="center" wrapText="1"/>
    </xf>
    <xf numFmtId="0" fontId="83" fillId="0" borderId="16" xfId="0" applyNumberFormat="1" applyFont="1" applyBorder="1" applyAlignment="1">
      <alignment horizontal="center"/>
    </xf>
    <xf numFmtId="0" fontId="82" fillId="0" borderId="16" xfId="0" applyNumberFormat="1" applyFont="1" applyBorder="1" applyAlignment="1">
      <alignment horizontal="center"/>
    </xf>
    <xf numFmtId="0" fontId="80" fillId="0" borderId="13" xfId="0" applyNumberFormat="1" applyFont="1" applyBorder="1" applyAlignment="1">
      <alignment horizontal="center"/>
    </xf>
    <xf numFmtId="0" fontId="80" fillId="0" borderId="25" xfId="0" applyNumberFormat="1" applyFont="1" applyBorder="1" applyAlignment="1">
      <alignment/>
    </xf>
    <xf numFmtId="0" fontId="80" fillId="0" borderId="14" xfId="0" applyNumberFormat="1" applyFont="1" applyBorder="1" applyAlignment="1">
      <alignment horizontal="center"/>
    </xf>
    <xf numFmtId="0" fontId="80" fillId="0" borderId="26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center"/>
    </xf>
    <xf numFmtId="0" fontId="80" fillId="0" borderId="20" xfId="0" applyNumberFormat="1" applyFont="1" applyBorder="1" applyAlignment="1">
      <alignment horizontal="center"/>
    </xf>
    <xf numFmtId="0" fontId="80" fillId="0" borderId="20" xfId="0" applyNumberFormat="1" applyFont="1" applyBorder="1" applyAlignment="1">
      <alignment/>
    </xf>
    <xf numFmtId="0" fontId="87" fillId="0" borderId="14" xfId="0" applyNumberFormat="1" applyFont="1" applyBorder="1" applyAlignment="1">
      <alignment horizontal="center"/>
    </xf>
    <xf numFmtId="0" fontId="80" fillId="0" borderId="27" xfId="0" applyNumberFormat="1" applyFont="1" applyBorder="1" applyAlignment="1">
      <alignment horizontal="center"/>
    </xf>
    <xf numFmtId="0" fontId="80" fillId="0" borderId="28" xfId="0" applyNumberFormat="1" applyFont="1" applyBorder="1" applyAlignment="1">
      <alignment horizontal="center"/>
    </xf>
    <xf numFmtId="0" fontId="80" fillId="0" borderId="17" xfId="0" applyNumberFormat="1" applyFont="1" applyBorder="1" applyAlignment="1">
      <alignment horizontal="center"/>
    </xf>
    <xf numFmtId="0" fontId="80" fillId="0" borderId="18" xfId="0" applyNumberFormat="1" applyFont="1" applyBorder="1" applyAlignment="1">
      <alignment/>
    </xf>
    <xf numFmtId="0" fontId="80" fillId="0" borderId="14" xfId="0" applyNumberFormat="1" applyFont="1" applyBorder="1" applyAlignment="1">
      <alignment/>
    </xf>
    <xf numFmtId="0" fontId="82" fillId="0" borderId="20" xfId="0" applyNumberFormat="1" applyFont="1" applyBorder="1" applyAlignment="1">
      <alignment/>
    </xf>
    <xf numFmtId="0" fontId="80" fillId="0" borderId="16" xfId="0" applyNumberFormat="1" applyFont="1" applyBorder="1" applyAlignment="1">
      <alignment/>
    </xf>
    <xf numFmtId="0" fontId="87" fillId="0" borderId="13" xfId="0" applyNumberFormat="1" applyFont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82" fillId="0" borderId="0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vertical="center" wrapText="1"/>
    </xf>
    <xf numFmtId="0" fontId="82" fillId="0" borderId="26" xfId="0" applyNumberFormat="1" applyFont="1" applyBorder="1" applyAlignment="1">
      <alignment horizontal="center"/>
    </xf>
    <xf numFmtId="0" fontId="82" fillId="0" borderId="23" xfId="0" applyNumberFormat="1" applyFont="1" applyBorder="1" applyAlignment="1">
      <alignment horizontal="center"/>
    </xf>
    <xf numFmtId="0" fontId="80" fillId="0" borderId="0" xfId="0" applyNumberFormat="1" applyFont="1" applyAlignment="1">
      <alignment/>
    </xf>
    <xf numFmtId="0" fontId="80" fillId="0" borderId="29" xfId="0" applyNumberFormat="1" applyFont="1" applyBorder="1" applyAlignment="1">
      <alignment horizontal="center"/>
    </xf>
    <xf numFmtId="0" fontId="80" fillId="0" borderId="24" xfId="0" applyNumberFormat="1" applyFont="1" applyBorder="1" applyAlignment="1">
      <alignment horizontal="center"/>
    </xf>
    <xf numFmtId="0" fontId="80" fillId="0" borderId="17" xfId="0" applyNumberFormat="1" applyFont="1" applyBorder="1" applyAlignment="1">
      <alignment/>
    </xf>
    <xf numFmtId="0" fontId="87" fillId="0" borderId="0" xfId="42" applyNumberFormat="1" applyFont="1" applyAlignment="1" applyProtection="1">
      <alignment/>
      <protection/>
    </xf>
    <xf numFmtId="0" fontId="87" fillId="0" borderId="0" xfId="0" applyNumberFormat="1" applyFont="1" applyAlignment="1">
      <alignment/>
    </xf>
    <xf numFmtId="0" fontId="87" fillId="0" borderId="0" xfId="0" applyNumberFormat="1" applyFont="1" applyBorder="1" applyAlignment="1">
      <alignment/>
    </xf>
    <xf numFmtId="0" fontId="88" fillId="0" borderId="0" xfId="42" applyNumberFormat="1" applyFont="1" applyAlignment="1" applyProtection="1">
      <alignment/>
      <protection/>
    </xf>
    <xf numFmtId="0" fontId="87" fillId="0" borderId="0" xfId="42" applyNumberFormat="1" applyFont="1" applyBorder="1" applyAlignment="1" applyProtection="1">
      <alignment horizontal="left"/>
      <protection/>
    </xf>
    <xf numFmtId="0" fontId="82" fillId="0" borderId="0" xfId="42" applyNumberFormat="1" applyFont="1" applyFill="1" applyBorder="1" applyAlignment="1" applyProtection="1">
      <alignment horizontal="left"/>
      <protection/>
    </xf>
    <xf numFmtId="0" fontId="88" fillId="0" borderId="0" xfId="42" applyNumberFormat="1" applyFont="1" applyBorder="1" applyAlignment="1" applyProtection="1">
      <alignment/>
      <protection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83" fillId="0" borderId="0" xfId="0" applyNumberFormat="1" applyFont="1" applyAlignment="1">
      <alignment horizontal="center"/>
    </xf>
    <xf numFmtId="0" fontId="80" fillId="0" borderId="26" xfId="0" applyNumberFormat="1" applyFont="1" applyBorder="1" applyAlignment="1">
      <alignment horizontal="center"/>
    </xf>
    <xf numFmtId="0" fontId="80" fillId="0" borderId="20" xfId="0" applyNumberFormat="1" applyFont="1" applyBorder="1" applyAlignment="1">
      <alignment horizontal="right"/>
    </xf>
    <xf numFmtId="49" fontId="80" fillId="0" borderId="0" xfId="0" applyNumberFormat="1" applyFont="1" applyAlignment="1">
      <alignment horizontal="right"/>
    </xf>
    <xf numFmtId="0" fontId="82" fillId="0" borderId="0" xfId="42" applyNumberFormat="1" applyFont="1" applyBorder="1" applyAlignment="1" applyProtection="1">
      <alignment/>
      <protection/>
    </xf>
    <xf numFmtId="0" fontId="80" fillId="0" borderId="0" xfId="42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4" fillId="33" borderId="44" xfId="42" applyFont="1" applyFill="1" applyBorder="1" applyAlignment="1" applyProtection="1">
      <alignment horizontal="center" vertical="center" wrapText="1"/>
      <protection/>
    </xf>
    <xf numFmtId="0" fontId="14" fillId="33" borderId="45" xfId="42" applyFont="1" applyFill="1" applyBorder="1" applyAlignment="1" applyProtection="1">
      <alignment horizontal="center" vertical="center" wrapText="1"/>
      <protection/>
    </xf>
    <xf numFmtId="0" fontId="14" fillId="33" borderId="46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4" fillId="0" borderId="44" xfId="42" applyFont="1" applyBorder="1" applyAlignment="1" applyProtection="1">
      <alignment horizontal="center" vertical="center" wrapText="1"/>
      <protection/>
    </xf>
    <xf numFmtId="0" fontId="14" fillId="0" borderId="45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14" fontId="7" fillId="34" borderId="27" xfId="0" applyNumberFormat="1" applyFont="1" applyFill="1" applyBorder="1" applyAlignment="1">
      <alignment horizontal="center" vertical="center" wrapText="1"/>
    </xf>
    <xf numFmtId="14" fontId="7" fillId="34" borderId="21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0" borderId="4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left" vertical="center" wrapText="1"/>
    </xf>
    <xf numFmtId="0" fontId="29" fillId="0" borderId="49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49" fontId="8" fillId="0" borderId="42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42" xfId="0" applyNumberFormat="1" applyFont="1" applyBorder="1" applyAlignment="1">
      <alignment horizontal="center" vertical="center" wrapText="1"/>
    </xf>
    <xf numFmtId="0" fontId="28" fillId="0" borderId="49" xfId="0" applyNumberFormat="1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4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center" vertical="center" wrapText="1"/>
    </xf>
    <xf numFmtId="0" fontId="33" fillId="33" borderId="44" xfId="42" applyFont="1" applyFill="1" applyBorder="1" applyAlignment="1" applyProtection="1">
      <alignment horizontal="center" vertical="center" wrapText="1"/>
      <protection/>
    </xf>
    <xf numFmtId="0" fontId="33" fillId="33" borderId="45" xfId="42" applyFont="1" applyFill="1" applyBorder="1" applyAlignment="1" applyProtection="1">
      <alignment horizontal="center" vertical="center" wrapText="1"/>
      <protection/>
    </xf>
    <xf numFmtId="0" fontId="33" fillId="33" borderId="46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34" fillId="35" borderId="44" xfId="42" applyFont="1" applyFill="1" applyBorder="1" applyAlignment="1" applyProtection="1">
      <alignment horizontal="center" vertical="center"/>
      <protection/>
    </xf>
    <xf numFmtId="0" fontId="34" fillId="35" borderId="45" xfId="42" applyFont="1" applyFill="1" applyBorder="1" applyAlignment="1" applyProtection="1">
      <alignment horizontal="center" vertical="center"/>
      <protection/>
    </xf>
    <xf numFmtId="0" fontId="34" fillId="35" borderId="46" xfId="42" applyFont="1" applyFill="1" applyBorder="1" applyAlignment="1" applyProtection="1">
      <alignment horizontal="center" vertical="center"/>
      <protection/>
    </xf>
    <xf numFmtId="0" fontId="21" fillId="36" borderId="35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36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69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35" borderId="49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24" xfId="42" applyFont="1" applyBorder="1" applyAlignment="1" applyProtection="1">
      <alignment horizontal="left" vertical="center" wrapText="1"/>
      <protection/>
    </xf>
    <xf numFmtId="0" fontId="10" fillId="0" borderId="73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10" fillId="0" borderId="7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33" borderId="44" xfId="42" applyNumberFormat="1" applyFont="1" applyFill="1" applyBorder="1" applyAlignment="1" applyProtection="1">
      <alignment horizontal="center" vertical="center" wrapText="1"/>
      <protection/>
    </xf>
    <xf numFmtId="0" fontId="31" fillId="33" borderId="45" xfId="42" applyNumberFormat="1" applyFont="1" applyFill="1" applyBorder="1" applyAlignment="1" applyProtection="1">
      <alignment horizontal="center" vertical="center" wrapText="1"/>
      <protection/>
    </xf>
    <xf numFmtId="0" fontId="31" fillId="33" borderId="46" xfId="42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89" fillId="0" borderId="72" xfId="42" applyNumberFormat="1" applyFont="1" applyBorder="1" applyAlignment="1" applyProtection="1">
      <alignment horizontal="left" vertical="center" wrapText="1"/>
      <protection/>
    </xf>
    <xf numFmtId="0" fontId="89" fillId="0" borderId="24" xfId="42" applyNumberFormat="1" applyFont="1" applyBorder="1" applyAlignment="1" applyProtection="1">
      <alignment horizontal="left" vertical="center" wrapText="1"/>
      <protection/>
    </xf>
    <xf numFmtId="0" fontId="10" fillId="0" borderId="73" xfId="0" applyNumberFormat="1" applyFont="1" applyBorder="1" applyAlignment="1">
      <alignment horizontal="center" vertical="center" wrapText="1"/>
    </xf>
    <xf numFmtId="0" fontId="87" fillId="0" borderId="23" xfId="42" applyNumberFormat="1" applyFont="1" applyBorder="1" applyAlignment="1" applyProtection="1">
      <alignment horizontal="left" vertical="center" wrapText="1"/>
      <protection/>
    </xf>
    <xf numFmtId="0" fontId="87" fillId="0" borderId="74" xfId="42" applyNumberFormat="1" applyFont="1" applyBorder="1" applyAlignment="1" applyProtection="1">
      <alignment horizontal="left" vertical="center" wrapText="1"/>
      <protection/>
    </xf>
    <xf numFmtId="0" fontId="82" fillId="0" borderId="0" xfId="0" applyNumberFormat="1" applyFont="1" applyBorder="1" applyAlignment="1">
      <alignment horizontal="center"/>
    </xf>
    <xf numFmtId="0" fontId="80" fillId="0" borderId="0" xfId="42" applyNumberFormat="1" applyFont="1" applyBorder="1" applyAlignment="1" applyProtection="1">
      <alignment horizontal="center" vertical="center" wrapText="1"/>
      <protection/>
    </xf>
    <xf numFmtId="0" fontId="87" fillId="0" borderId="0" xfId="0" applyNumberFormat="1" applyFont="1" applyBorder="1" applyAlignment="1">
      <alignment horizontal="center" vertical="center" wrapText="1"/>
    </xf>
    <xf numFmtId="0" fontId="86" fillId="0" borderId="10" xfId="42" applyNumberFormat="1" applyFont="1" applyBorder="1" applyAlignment="1" applyProtection="1">
      <alignment horizontal="center" vertical="center" wrapText="1"/>
      <protection/>
    </xf>
    <xf numFmtId="0" fontId="84" fillId="0" borderId="0" xfId="0" applyNumberFormat="1" applyFont="1" applyBorder="1" applyAlignment="1">
      <alignment horizontal="center" vertical="center" wrapText="1"/>
    </xf>
    <xf numFmtId="0" fontId="84" fillId="0" borderId="66" xfId="0" applyNumberFormat="1" applyFont="1" applyBorder="1" applyAlignment="1">
      <alignment horizontal="center" vertical="center" wrapText="1"/>
    </xf>
    <xf numFmtId="0" fontId="84" fillId="0" borderId="36" xfId="0" applyNumberFormat="1" applyFont="1" applyBorder="1" applyAlignment="1">
      <alignment horizontal="center" vertical="center" wrapText="1"/>
    </xf>
    <xf numFmtId="0" fontId="84" fillId="0" borderId="22" xfId="0" applyNumberFormat="1" applyFont="1" applyBorder="1" applyAlignment="1">
      <alignment horizontal="center" vertical="center" wrapText="1"/>
    </xf>
    <xf numFmtId="0" fontId="84" fillId="0" borderId="67" xfId="0" applyNumberFormat="1" applyFont="1" applyBorder="1" applyAlignment="1">
      <alignment horizontal="center" vertical="center" wrapText="1"/>
    </xf>
    <xf numFmtId="0" fontId="87" fillId="0" borderId="72" xfId="42" applyNumberFormat="1" applyFont="1" applyBorder="1" applyAlignment="1" applyProtection="1">
      <alignment horizontal="left" vertical="center" wrapText="1"/>
      <protection/>
    </xf>
    <xf numFmtId="0" fontId="87" fillId="0" borderId="24" xfId="42" applyNumberFormat="1" applyFont="1" applyBorder="1" applyAlignment="1" applyProtection="1">
      <alignment horizontal="left" vertical="center" wrapText="1"/>
      <protection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66" xfId="42" applyNumberFormat="1" applyFont="1" applyFill="1" applyBorder="1" applyAlignment="1" applyProtection="1">
      <alignment horizontal="center" vertical="center" wrapText="1"/>
      <protection/>
    </xf>
    <xf numFmtId="0" fontId="87" fillId="0" borderId="37" xfId="42" applyNumberFormat="1" applyFont="1" applyBorder="1" applyAlignment="1" applyProtection="1">
      <alignment horizontal="left" vertical="center" wrapText="1"/>
      <protection/>
    </xf>
    <xf numFmtId="0" fontId="87" fillId="0" borderId="33" xfId="0" applyNumberFormat="1" applyFont="1" applyBorder="1" applyAlignment="1">
      <alignment horizontal="left" vertical="center" wrapText="1"/>
    </xf>
    <xf numFmtId="0" fontId="89" fillId="0" borderId="74" xfId="42" applyNumberFormat="1" applyFont="1" applyBorder="1" applyAlignment="1" applyProtection="1">
      <alignment horizontal="left" vertical="center" wrapText="1"/>
      <protection/>
    </xf>
    <xf numFmtId="0" fontId="89" fillId="0" borderId="33" xfId="0" applyNumberFormat="1" applyFont="1" applyBorder="1" applyAlignment="1">
      <alignment horizontal="left" vertical="center" wrapText="1"/>
    </xf>
    <xf numFmtId="0" fontId="89" fillId="0" borderId="33" xfId="42" applyNumberFormat="1" applyFont="1" applyBorder="1" applyAlignment="1" applyProtection="1">
      <alignment horizontal="left" vertical="center" wrapText="1"/>
      <protection/>
    </xf>
    <xf numFmtId="0" fontId="89" fillId="0" borderId="75" xfId="0" applyNumberFormat="1" applyFont="1" applyBorder="1" applyAlignment="1">
      <alignment horizontal="left" vertical="center" wrapText="1"/>
    </xf>
    <xf numFmtId="0" fontId="82" fillId="0" borderId="0" xfId="0" applyNumberFormat="1" applyFont="1" applyAlignment="1">
      <alignment horizontal="center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266700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180975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228600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России по самозащите без оружия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  <sheetName val="Итоговый"/>
      <sheetName val="Стартовый Б"/>
      <sheetName val="Стартовый А"/>
      <sheetName val="пр.хода Б"/>
      <sheetName val="пр.хода А"/>
    </sheetNames>
    <sheetDataSet>
      <sheetData sheetId="2">
        <row r="4">
          <cell r="D4" t="str">
            <v>в.к.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1">
      <selection activeCell="D70" sqref="D70:D7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4.140625" style="0" customWidth="1"/>
    <col min="6" max="6" width="16.8515625" style="0" customWidth="1"/>
    <col min="7" max="7" width="1.28515625" style="0" hidden="1" customWidth="1"/>
    <col min="8" max="8" width="0.13671875" style="0" customWidth="1"/>
  </cols>
  <sheetData>
    <row r="1" spans="1:8" ht="30" customHeight="1" thickBot="1">
      <c r="A1" s="234" t="s">
        <v>27</v>
      </c>
      <c r="B1" s="234"/>
      <c r="C1" s="234"/>
      <c r="D1" s="234"/>
      <c r="E1" s="234"/>
      <c r="F1" s="234"/>
      <c r="G1" s="234"/>
      <c r="H1" s="234"/>
    </row>
    <row r="2" spans="2:8" ht="44.25" customHeight="1" thickBot="1">
      <c r="B2" s="228" t="s">
        <v>29</v>
      </c>
      <c r="C2" s="228"/>
      <c r="D2" s="231" t="str">
        <f>HYPERLINK('[1]реквизиты'!$A$2)</f>
        <v>Лично-командный чемпионат МВД России по самозащите без оружия</v>
      </c>
      <c r="E2" s="232"/>
      <c r="F2" s="232"/>
      <c r="G2" s="232"/>
      <c r="H2" s="233"/>
    </row>
    <row r="3" spans="2:7" ht="15" customHeight="1" thickBot="1">
      <c r="B3" s="237" t="str">
        <f>HYPERLINK('[1]реквизиты'!$A$3)</f>
        <v>24.01-28.01  2017 г.     г. Рязань</v>
      </c>
      <c r="C3" s="237"/>
      <c r="D3" s="238"/>
      <c r="F3" s="229" t="str">
        <f>HYPERLINK('пр.взв.'!F3)</f>
        <v>в.к. &gt;100 кг</v>
      </c>
      <c r="G3" s="230"/>
    </row>
    <row r="4" spans="1:8" ht="12.75" customHeight="1">
      <c r="A4" s="206" t="s">
        <v>54</v>
      </c>
      <c r="B4" s="208" t="s">
        <v>3</v>
      </c>
      <c r="C4" s="210" t="s">
        <v>4</v>
      </c>
      <c r="D4" s="212" t="s">
        <v>5</v>
      </c>
      <c r="E4" s="223" t="s">
        <v>58</v>
      </c>
      <c r="F4" s="210" t="s">
        <v>41</v>
      </c>
      <c r="G4" s="216" t="s">
        <v>7</v>
      </c>
      <c r="H4" s="235" t="s">
        <v>6</v>
      </c>
    </row>
    <row r="5" spans="1:8" ht="9.75" customHeight="1" thickBot="1">
      <c r="A5" s="207"/>
      <c r="B5" s="209"/>
      <c r="C5" s="211"/>
      <c r="D5" s="213"/>
      <c r="E5" s="224"/>
      <c r="F5" s="211"/>
      <c r="G5" s="217"/>
      <c r="H5" s="236"/>
    </row>
    <row r="6" spans="1:8" ht="11.25" customHeight="1">
      <c r="A6" s="214">
        <v>1</v>
      </c>
      <c r="B6" s="202">
        <v>4</v>
      </c>
      <c r="C6" s="225" t="str">
        <f>VLOOKUP(B6,'пр.взв.'!B4:H131,2,FALSE)</f>
        <v>ВОЛКОВ Андрей Викторович                      </v>
      </c>
      <c r="D6" s="227" t="str">
        <f>VLOOKUP(B6,'пр.взв.'!B6:H131,3,FALSE)</f>
        <v>13.11.1986 мсмк                           </v>
      </c>
      <c r="E6" s="218" t="str">
        <f>VLOOKUP(B6,'пр.взв.'!B6:H131,4,FALSE)</f>
        <v>УМВД по Рязанской обл.         </v>
      </c>
      <c r="F6" s="221">
        <v>100</v>
      </c>
      <c r="G6" s="219">
        <f>VLOOKUP(B6,'пр.взв.'!B6:H336,6,FALSE)</f>
        <v>0</v>
      </c>
      <c r="H6" s="225">
        <f>VLOOKUP(B6,'пр.взв.'!B6:H348,7,FALSE)</f>
        <v>0</v>
      </c>
    </row>
    <row r="7" spans="1:8" ht="11.25" customHeight="1">
      <c r="A7" s="215"/>
      <c r="B7" s="202"/>
      <c r="C7" s="226"/>
      <c r="D7" s="227"/>
      <c r="E7" s="218"/>
      <c r="F7" s="222"/>
      <c r="G7" s="220"/>
      <c r="H7" s="226"/>
    </row>
    <row r="8" spans="1:8" ht="11.25" customHeight="1">
      <c r="A8" s="215">
        <v>2</v>
      </c>
      <c r="B8" s="202">
        <v>9</v>
      </c>
      <c r="C8" s="204" t="str">
        <f>VLOOKUP(B8,'пр.взв.'!B6:H133,2,FALSE)</f>
        <v>КАМБИЕВ Аслан Русланович</v>
      </c>
      <c r="D8" s="198" t="str">
        <f>VLOOKUP(B8,'пр.взв.'!B1:H133,3,FALSE)</f>
        <v>25.04.1985 мс</v>
      </c>
      <c r="E8" s="199" t="str">
        <f>VLOOKUP(B8,'пр.взв.'!B1:H133,4,FALSE)</f>
        <v>УМВД по Владимирской обл.</v>
      </c>
      <c r="F8" s="201">
        <v>80</v>
      </c>
      <c r="G8" s="203">
        <f>VLOOKUP(B8,'пр.взв.'!B1:H338,6,FALSE)</f>
        <v>0</v>
      </c>
      <c r="H8" s="204">
        <f>VLOOKUP(B8,'пр.взв.'!B1:H350,7,FALSE)</f>
        <v>0</v>
      </c>
    </row>
    <row r="9" spans="1:8" ht="11.25" customHeight="1">
      <c r="A9" s="215"/>
      <c r="B9" s="202"/>
      <c r="C9" s="204"/>
      <c r="D9" s="198"/>
      <c r="E9" s="200"/>
      <c r="F9" s="201"/>
      <c r="G9" s="203"/>
      <c r="H9" s="204"/>
    </row>
    <row r="10" spans="1:8" ht="11.25" customHeight="1">
      <c r="A10" s="215">
        <v>3</v>
      </c>
      <c r="B10" s="202">
        <f>'пр.хода А'!R19</f>
        <v>30</v>
      </c>
      <c r="C10" s="204" t="str">
        <f>VLOOKUP(B10,'пр.взв.'!B1:H135,2,FALSE)</f>
        <v>СМЕРЕКА Эдгардт Иосифович </v>
      </c>
      <c r="D10" s="198" t="str">
        <f>VLOOKUP(B10,'пр.взв.'!B1:H135,3,FALSE)</f>
        <v>24.08.1993 мс                             </v>
      </c>
      <c r="E10" s="199" t="str">
        <f>VLOOKUP(B10,'пр.взв.'!B1:H135,4,FALSE)</f>
        <v>ГУ МВД по г.Москве               </v>
      </c>
      <c r="F10" s="201">
        <v>70</v>
      </c>
      <c r="G10" s="203">
        <f>VLOOKUP(B10,'пр.взв.'!B1:H340,6,FALSE)</f>
        <v>0</v>
      </c>
      <c r="H10" s="204">
        <f>VLOOKUP(B10,'пр.взв.'!B1:H352,7,FALSE)</f>
        <v>0</v>
      </c>
    </row>
    <row r="11" spans="1:8" ht="11.25" customHeight="1">
      <c r="A11" s="215"/>
      <c r="B11" s="202"/>
      <c r="C11" s="204"/>
      <c r="D11" s="198"/>
      <c r="E11" s="200"/>
      <c r="F11" s="201"/>
      <c r="G11" s="203"/>
      <c r="H11" s="204"/>
    </row>
    <row r="12" spans="1:8" ht="11.25" customHeight="1">
      <c r="A12" s="215">
        <v>3</v>
      </c>
      <c r="B12" s="202">
        <f>'пр.хода Б'!R18</f>
        <v>28</v>
      </c>
      <c r="C12" s="204" t="str">
        <f>VLOOKUP(B12,'пр.взв.'!B1:H137,2,FALSE)</f>
        <v>РАТЬКО Константин Станиславович </v>
      </c>
      <c r="D12" s="198" t="str">
        <f>VLOOKUP(B12,'пр.взв.'!B1:H137,3,FALSE)</f>
        <v>06.04.1985 мс</v>
      </c>
      <c r="E12" s="199" t="str">
        <f>VLOOKUP(B12,'пр.взв.'!B1:H137,4,FALSE)</f>
        <v>УМВД по Владимирской обл.      </v>
      </c>
      <c r="F12" s="201">
        <v>70</v>
      </c>
      <c r="G12" s="203">
        <f>VLOOKUP(B12,'пр.взв.'!B1:H342,6,FALSE)</f>
        <v>0</v>
      </c>
      <c r="H12" s="204">
        <f>VLOOKUP(B12,'пр.взв.'!B1:H354,7,FALSE)</f>
        <v>0</v>
      </c>
    </row>
    <row r="13" spans="1:8" ht="11.25" customHeight="1">
      <c r="A13" s="215"/>
      <c r="B13" s="202"/>
      <c r="C13" s="204"/>
      <c r="D13" s="198"/>
      <c r="E13" s="200"/>
      <c r="F13" s="201"/>
      <c r="G13" s="203"/>
      <c r="H13" s="204"/>
    </row>
    <row r="14" spans="1:8" ht="11.25" customHeight="1">
      <c r="A14" s="215">
        <v>5</v>
      </c>
      <c r="B14" s="202">
        <v>11</v>
      </c>
      <c r="C14" s="204" t="str">
        <f>VLOOKUP(B14,'пр.взв.'!B1:H139,2,FALSE)</f>
        <v>БОБИКОВ Роман Николаевич              </v>
      </c>
      <c r="D14" s="198" t="str">
        <f>VLOOKUP(B14,'пр.взв.'!B1:H139,3,FALSE)</f>
        <v>08.12.1989 мс                             </v>
      </c>
      <c r="E14" s="199" t="str">
        <f>VLOOKUP(B14,'пр.взв.'!B1:H139,4,FALSE)</f>
        <v>ГУ МВД по г.Москве               </v>
      </c>
      <c r="F14" s="201">
        <v>50</v>
      </c>
      <c r="G14" s="203">
        <f>VLOOKUP(B14,'пр.взв.'!B1:H344,6,FALSE)</f>
        <v>0</v>
      </c>
      <c r="H14" s="204">
        <f>VLOOKUP(B14,'пр.взв.'!B1:H356,7,FALSE)</f>
        <v>0</v>
      </c>
    </row>
    <row r="15" spans="1:8" ht="11.25" customHeight="1">
      <c r="A15" s="215"/>
      <c r="B15" s="202"/>
      <c r="C15" s="204"/>
      <c r="D15" s="198"/>
      <c r="E15" s="200"/>
      <c r="F15" s="201"/>
      <c r="G15" s="203"/>
      <c r="H15" s="204"/>
    </row>
    <row r="16" spans="1:8" ht="11.25" customHeight="1">
      <c r="A16" s="215">
        <v>5</v>
      </c>
      <c r="B16" s="202">
        <v>7</v>
      </c>
      <c r="C16" s="204" t="str">
        <f>VLOOKUP(B16,'пр.взв.'!B1:H141,2,FALSE)</f>
        <v>ХАПЦЕВ Артур Русланович</v>
      </c>
      <c r="D16" s="198" t="str">
        <f>VLOOKUP(B16,'пр.взв.'!B1:H141,3,FALSE)</f>
        <v>15.01.1988 кмс</v>
      </c>
      <c r="E16" s="199" t="str">
        <f>VLOOKUP(B16,'пр.взв.'!B1:H141,4,FALSE)</f>
        <v>ГУ МВД по Свердловской обл.</v>
      </c>
      <c r="F16" s="201">
        <v>50</v>
      </c>
      <c r="G16" s="203">
        <f>VLOOKUP(B16,'пр.взв.'!B1:H346,6,FALSE)</f>
        <v>0</v>
      </c>
      <c r="H16" s="204">
        <f>VLOOKUP(B16,'пр.взв.'!B1:H358,7,FALSE)</f>
        <v>0</v>
      </c>
    </row>
    <row r="17" spans="1:8" ht="11.25" customHeight="1">
      <c r="A17" s="215"/>
      <c r="B17" s="202"/>
      <c r="C17" s="204"/>
      <c r="D17" s="198"/>
      <c r="E17" s="200"/>
      <c r="F17" s="201"/>
      <c r="G17" s="203"/>
      <c r="H17" s="204"/>
    </row>
    <row r="18" spans="1:8" ht="11.25" customHeight="1">
      <c r="A18" s="205" t="s">
        <v>55</v>
      </c>
      <c r="B18" s="202">
        <v>21</v>
      </c>
      <c r="C18" s="204" t="str">
        <f>VLOOKUP(B18,'пр.взв.'!B1:H143,2,FALSE)</f>
        <v>ДЖАРИМ Руслан Аскерович</v>
      </c>
      <c r="D18" s="198" t="str">
        <f>VLOOKUP(B18,'пр.взв.'!B1:H143,3,FALSE)</f>
        <v>13.07.1981 мс</v>
      </c>
      <c r="E18" s="199" t="str">
        <f>VLOOKUP(B18,'пр.взв.'!B1:H143,4,FALSE)</f>
        <v>ГУ МВД по Краснодарскому кр      </v>
      </c>
      <c r="F18" s="201">
        <v>35</v>
      </c>
      <c r="G18" s="203">
        <f>VLOOKUP(B18,'пр.взв.'!B1:H348,6,FALSE)</f>
        <v>0</v>
      </c>
      <c r="H18" s="204">
        <f>VLOOKUP(B18,'пр.взв.'!B1:H360,7,FALSE)</f>
        <v>0</v>
      </c>
    </row>
    <row r="19" spans="1:8" ht="11.25" customHeight="1">
      <c r="A19" s="205"/>
      <c r="B19" s="202"/>
      <c r="C19" s="204"/>
      <c r="D19" s="198"/>
      <c r="E19" s="200"/>
      <c r="F19" s="201"/>
      <c r="G19" s="203"/>
      <c r="H19" s="204"/>
    </row>
    <row r="20" spans="1:8" ht="11.25" customHeight="1">
      <c r="A20" s="205" t="s">
        <v>55</v>
      </c>
      <c r="B20" s="202">
        <v>6</v>
      </c>
      <c r="C20" s="204" t="str">
        <f>VLOOKUP(B20,'пр.взв.'!B1:H145,2,FALSE)</f>
        <v>МОЛОДЫХ Владимир Алексеевич</v>
      </c>
      <c r="D20" s="198" t="str">
        <f>VLOOKUP(B20,'пр.взв.'!B2:H145,3,FALSE)</f>
        <v>23.05.1995 мс</v>
      </c>
      <c r="E20" s="199" t="str">
        <f>VLOOKUP(B20,'пр.взв.'!B2:H145,4,FALSE)</f>
        <v>УМВД по Белгородской обл.      </v>
      </c>
      <c r="F20" s="201">
        <v>35</v>
      </c>
      <c r="G20" s="203">
        <f>VLOOKUP(B20,'пр.взв.'!B2:H350,6,FALSE)</f>
        <v>0</v>
      </c>
      <c r="H20" s="204">
        <f>VLOOKUP(B20,'пр.взв.'!B2:H362,7,FALSE)</f>
        <v>0</v>
      </c>
    </row>
    <row r="21" spans="1:8" ht="11.25" customHeight="1">
      <c r="A21" s="205"/>
      <c r="B21" s="202"/>
      <c r="C21" s="204"/>
      <c r="D21" s="198"/>
      <c r="E21" s="200"/>
      <c r="F21" s="201"/>
      <c r="G21" s="203"/>
      <c r="H21" s="204"/>
    </row>
    <row r="22" spans="1:8" ht="11.25" customHeight="1">
      <c r="A22" s="205" t="s">
        <v>175</v>
      </c>
      <c r="B22" s="202">
        <v>31</v>
      </c>
      <c r="C22" s="204" t="str">
        <f>VLOOKUP(B22,'пр.взв.'!B2:H147,2,FALSE)</f>
        <v>КЛАДКО Дмитрий Сергеевич</v>
      </c>
      <c r="D22" s="198" t="str">
        <f>VLOOKUP(B22,'пр.взв.'!B2:H147,3,FALSE)</f>
        <v>16.02.1988 кмс</v>
      </c>
      <c r="E22" s="199" t="str">
        <f>VLOOKUP(B22,'пр.взв.'!B2:H147,4,FALSE)</f>
        <v>УМВД по Хабаровскому кр.       </v>
      </c>
      <c r="F22" s="201">
        <v>15</v>
      </c>
      <c r="G22" s="203">
        <f>VLOOKUP(B22,'пр.взв.'!B2:H352,6,FALSE)</f>
        <v>0</v>
      </c>
      <c r="H22" s="204">
        <f>VLOOKUP(B22,'пр.взв.'!B2:H364,7,FALSE)</f>
        <v>0</v>
      </c>
    </row>
    <row r="23" spans="1:8" ht="11.25" customHeight="1">
      <c r="A23" s="205"/>
      <c r="B23" s="202"/>
      <c r="C23" s="204"/>
      <c r="D23" s="198"/>
      <c r="E23" s="200"/>
      <c r="F23" s="201"/>
      <c r="G23" s="203"/>
      <c r="H23" s="204"/>
    </row>
    <row r="24" spans="1:8" ht="11.25" customHeight="1">
      <c r="A24" s="205" t="s">
        <v>175</v>
      </c>
      <c r="B24" s="202">
        <v>17</v>
      </c>
      <c r="C24" s="204" t="str">
        <f>VLOOKUP(B24,'пр.взв.'!B2:H149,2,FALSE)</f>
        <v>ШКРУМ Станислав Александрович</v>
      </c>
      <c r="D24" s="198" t="str">
        <f>VLOOKUP(B24,'пр.взв.'!B2:H149,3,FALSE)</f>
        <v>08.03.1995 1</v>
      </c>
      <c r="E24" s="199" t="str">
        <f>VLOOKUP(B24,'пр.взв.'!B2:H149,4,FALSE)</f>
        <v>УМВД по Брянской обл.          </v>
      </c>
      <c r="F24" s="201">
        <v>15</v>
      </c>
      <c r="G24" s="203">
        <f>VLOOKUP(B24,'пр.взв.'!B2:H354,6,FALSE)</f>
        <v>0</v>
      </c>
      <c r="H24" s="204">
        <f>VLOOKUP(B24,'пр.взв.'!B2:H366,7,FALSE)</f>
        <v>0</v>
      </c>
    </row>
    <row r="25" spans="1:8" ht="11.25" customHeight="1">
      <c r="A25" s="205"/>
      <c r="B25" s="202"/>
      <c r="C25" s="204"/>
      <c r="D25" s="198"/>
      <c r="E25" s="200"/>
      <c r="F25" s="201"/>
      <c r="G25" s="203"/>
      <c r="H25" s="204"/>
    </row>
    <row r="26" spans="1:8" ht="11.25" customHeight="1">
      <c r="A26" s="205" t="s">
        <v>175</v>
      </c>
      <c r="B26" s="202">
        <v>10</v>
      </c>
      <c r="C26" s="204" t="str">
        <f>VLOOKUP(B26,'пр.взв.'!B2:H151,2,FALSE)</f>
        <v>ЧЕЛОХСАЕВ Сослан Георгиевич </v>
      </c>
      <c r="D26" s="198" t="str">
        <f>VLOOKUP(B26,'пр.взв.'!B2:H151,3,FALSE)</f>
        <v>10.11.1985 мс                             </v>
      </c>
      <c r="E26" s="199" t="str">
        <f>VLOOKUP(B26,'пр.взв.'!B2:H151,4,FALSE)</f>
        <v>МВД по РСО-Алания             </v>
      </c>
      <c r="F26" s="201">
        <v>15</v>
      </c>
      <c r="G26" s="203">
        <f>VLOOKUP(B26,'пр.взв.'!B2:H356,6,FALSE)</f>
        <v>0</v>
      </c>
      <c r="H26" s="204">
        <f>VLOOKUP(B26,'пр.взв.'!B2:H368,7,FALSE)</f>
        <v>0</v>
      </c>
    </row>
    <row r="27" spans="1:8" ht="11.25" customHeight="1">
      <c r="A27" s="205"/>
      <c r="B27" s="202"/>
      <c r="C27" s="204"/>
      <c r="D27" s="198"/>
      <c r="E27" s="200"/>
      <c r="F27" s="201"/>
      <c r="G27" s="203"/>
      <c r="H27" s="204"/>
    </row>
    <row r="28" spans="1:8" ht="11.25" customHeight="1">
      <c r="A28" s="205" t="s">
        <v>175</v>
      </c>
      <c r="B28" s="202">
        <v>24</v>
      </c>
      <c r="C28" s="204" t="str">
        <f>VLOOKUP(B28,'пр.взв.'!B2:H153,2,FALSE)</f>
        <v>ЗАБИЯКА Дмитрий Андреевич</v>
      </c>
      <c r="D28" s="198" t="str">
        <f>VLOOKUP(B28,'пр.взв.'!B2:H153,3,FALSE)</f>
        <v>13.02.1988 кмс</v>
      </c>
      <c r="E28" s="199" t="str">
        <f>VLOOKUP(B28,'пр.взв.'!B2:H153,4,FALSE)</f>
        <v>ГУ МВД по Нижегородской обл.   </v>
      </c>
      <c r="F28" s="201">
        <v>15</v>
      </c>
      <c r="G28" s="203">
        <f>VLOOKUP(B28,'пр.взв.'!B2:H358,6,FALSE)</f>
        <v>0</v>
      </c>
      <c r="H28" s="204">
        <f>VLOOKUP(B28,'пр.взв.'!B2:H370,7,FALSE)</f>
        <v>0</v>
      </c>
    </row>
    <row r="29" spans="1:8" ht="11.25" customHeight="1">
      <c r="A29" s="205"/>
      <c r="B29" s="202"/>
      <c r="C29" s="204"/>
      <c r="D29" s="198"/>
      <c r="E29" s="200"/>
      <c r="F29" s="201"/>
      <c r="G29" s="203"/>
      <c r="H29" s="204"/>
    </row>
    <row r="30" spans="1:8" ht="11.25" customHeight="1">
      <c r="A30" s="205" t="s">
        <v>174</v>
      </c>
      <c r="B30" s="202">
        <v>25</v>
      </c>
      <c r="C30" s="204" t="str">
        <f>VLOOKUP(B30,'пр.взв.'!B2:H155,2,FALSE)</f>
        <v>КУЛА Аяс Март-оолович</v>
      </c>
      <c r="D30" s="198" t="str">
        <f>VLOOKUP(B30,'пр.взв.'!B3:H155,3,FALSE)</f>
        <v>29.07.1987 кмс</v>
      </c>
      <c r="E30" s="199" t="str">
        <f>VLOOKUP(B30,'пр.взв.'!B3:H155,4,FALSE)</f>
        <v>МВД по Р. Тыва                </v>
      </c>
      <c r="F30" s="201">
        <v>10</v>
      </c>
      <c r="G30" s="203">
        <f>VLOOKUP(B30,'пр.взв.'!B3:H360,6,FALSE)</f>
        <v>0</v>
      </c>
      <c r="H30" s="204">
        <f>VLOOKUP(B30,'пр.взв.'!B3:H372,7,FALSE)</f>
        <v>0</v>
      </c>
    </row>
    <row r="31" spans="1:8" ht="11.25" customHeight="1">
      <c r="A31" s="205"/>
      <c r="B31" s="202"/>
      <c r="C31" s="204"/>
      <c r="D31" s="198"/>
      <c r="E31" s="200"/>
      <c r="F31" s="201"/>
      <c r="G31" s="203"/>
      <c r="H31" s="204"/>
    </row>
    <row r="32" spans="1:8" ht="11.25" customHeight="1">
      <c r="A32" s="205" t="s">
        <v>174</v>
      </c>
      <c r="B32" s="202">
        <v>23</v>
      </c>
      <c r="C32" s="204" t="str">
        <f>VLOOKUP(B32,'пр.взв.'!B3:H157,2,FALSE)</f>
        <v>КРИВОРУЧКО Василий Николаевич</v>
      </c>
      <c r="D32" s="198" t="str">
        <f>VLOOKUP(B32,'пр.взв.'!B3:H157,3,FALSE)</f>
        <v>09.04.1991 кмс</v>
      </c>
      <c r="E32" s="199" t="str">
        <f>VLOOKUP(B32,'пр.взв.'!B3:H157,4,FALSE)</f>
        <v>УМВД по ХМАО-Югре              </v>
      </c>
      <c r="F32" s="201">
        <v>10</v>
      </c>
      <c r="G32" s="203">
        <f>VLOOKUP(B32,'пр.взв.'!B3:H362,6,FALSE)</f>
        <v>0</v>
      </c>
      <c r="H32" s="204">
        <f>VLOOKUP(B32,'пр.взв.'!B3:H374,7,FALSE)</f>
        <v>0</v>
      </c>
    </row>
    <row r="33" spans="1:8" ht="11.25" customHeight="1">
      <c r="A33" s="205"/>
      <c r="B33" s="202"/>
      <c r="C33" s="204"/>
      <c r="D33" s="198"/>
      <c r="E33" s="200"/>
      <c r="F33" s="201"/>
      <c r="G33" s="203"/>
      <c r="H33" s="204"/>
    </row>
    <row r="34" spans="1:8" ht="11.25" customHeight="1">
      <c r="A34" s="205" t="s">
        <v>174</v>
      </c>
      <c r="B34" s="202">
        <v>14</v>
      </c>
      <c r="C34" s="204" t="str">
        <f>VLOOKUP(B34,'пр.взв.'!B3:H159,2,FALSE)</f>
        <v>КУРЕЕВ Артем Юрьевич                          </v>
      </c>
      <c r="D34" s="198" t="str">
        <f>VLOOKUP(B34,'пр.взв.'!B3:H159,3,FALSE)</f>
        <v>05.12.1989 кмс                            </v>
      </c>
      <c r="E34" s="199" t="str">
        <f>VLOOKUP(B34,'пр.взв.'!B3:H159,4,FALSE)</f>
        <v>УТ МВД по ЦФО                 </v>
      </c>
      <c r="F34" s="201">
        <v>10</v>
      </c>
      <c r="G34" s="203">
        <f>VLOOKUP(B34,'пр.взв.'!B3:H364,6,FALSE)</f>
        <v>0</v>
      </c>
      <c r="H34" s="204">
        <f>VLOOKUP(B34,'пр.взв.'!B3:H376,7,FALSE)</f>
        <v>0</v>
      </c>
    </row>
    <row r="35" spans="1:8" ht="11.25" customHeight="1">
      <c r="A35" s="205"/>
      <c r="B35" s="202"/>
      <c r="C35" s="204"/>
      <c r="D35" s="198"/>
      <c r="E35" s="200"/>
      <c r="F35" s="201"/>
      <c r="G35" s="203"/>
      <c r="H35" s="204"/>
    </row>
    <row r="36" spans="1:8" ht="11.25" customHeight="1">
      <c r="A36" s="205" t="s">
        <v>174</v>
      </c>
      <c r="B36" s="202">
        <v>20</v>
      </c>
      <c r="C36" s="204" t="str">
        <f>VLOOKUP(B36,'пр.взв.'!B3:H161,2,FALSE)</f>
        <v>ШЕХОВЦОВ Сергей Александрович</v>
      </c>
      <c r="D36" s="198" t="str">
        <f>VLOOKUP(B36,'пр.взв.'!B3:H161,3,FALSE)</f>
        <v>31.10.1985 кмс</v>
      </c>
      <c r="E36" s="199" t="str">
        <f>VLOOKUP(B36,'пр.взв.'!B3:H161,4,FALSE)</f>
        <v>УМВД по Курской обл</v>
      </c>
      <c r="F36" s="201">
        <v>10</v>
      </c>
      <c r="G36" s="203">
        <f>VLOOKUP(B36,'пр.взв.'!B3:H366,6,FALSE)</f>
        <v>0</v>
      </c>
      <c r="H36" s="204">
        <f>VLOOKUP(B36,'пр.взв.'!B3:H378,7,FALSE)</f>
        <v>0</v>
      </c>
    </row>
    <row r="37" spans="1:8" ht="11.25" customHeight="1">
      <c r="A37" s="205"/>
      <c r="B37" s="202"/>
      <c r="C37" s="204"/>
      <c r="D37" s="198"/>
      <c r="E37" s="200"/>
      <c r="F37" s="201"/>
      <c r="G37" s="203"/>
      <c r="H37" s="204"/>
    </row>
    <row r="38" spans="1:8" ht="11.25" customHeight="1">
      <c r="A38" s="205" t="s">
        <v>176</v>
      </c>
      <c r="B38" s="202">
        <v>35</v>
      </c>
      <c r="C38" s="204" t="str">
        <f>VLOOKUP(B38,'пр.взв.'!B3:H163,2,FALSE)</f>
        <v>ИСАЕВ Евгений Иванович</v>
      </c>
      <c r="D38" s="198" t="str">
        <f>VLOOKUP(B38,'пр.взв.'!B3:H163,3,FALSE)</f>
        <v>05.08.1979 змс                             </v>
      </c>
      <c r="E38" s="199" t="str">
        <f>VLOOKUP(B38,'пр.взв.'!B3:H163,4,FALSE)</f>
        <v>МВД по Р. Татарстан           </v>
      </c>
      <c r="F38" s="201">
        <v>4</v>
      </c>
      <c r="G38" s="203">
        <f>VLOOKUP(B38,'пр.взв.'!B3:H368,6,FALSE)</f>
        <v>0</v>
      </c>
      <c r="H38" s="204">
        <f>VLOOKUP(B38,'пр.взв.'!B3:H380,7,FALSE)</f>
        <v>0</v>
      </c>
    </row>
    <row r="39" spans="1:8" ht="11.25" customHeight="1">
      <c r="A39" s="205"/>
      <c r="B39" s="202"/>
      <c r="C39" s="204"/>
      <c r="D39" s="198"/>
      <c r="E39" s="200"/>
      <c r="F39" s="201"/>
      <c r="G39" s="203"/>
      <c r="H39" s="204"/>
    </row>
    <row r="40" spans="1:8" ht="11.25" customHeight="1">
      <c r="A40" s="205" t="s">
        <v>176</v>
      </c>
      <c r="B40" s="202">
        <v>2</v>
      </c>
      <c r="C40" s="204" t="str">
        <f>VLOOKUP(B40,'пр.взв.'!B3:H165,2,FALSE)</f>
        <v>АББАСОВ Эльмар Акиф оглы</v>
      </c>
      <c r="D40" s="198" t="str">
        <f>VLOOKUP(B40,'пр.взв.'!B5:H165,3,FALSE)</f>
        <v>26.03.1989 мс</v>
      </c>
      <c r="E40" s="199" t="str">
        <f>VLOOKUP(B40,'пр.взв.'!B5:H165,4,FALSE)</f>
        <v>МВД по Р. Адыгея              </v>
      </c>
      <c r="F40" s="201">
        <v>4</v>
      </c>
      <c r="G40" s="203">
        <f>VLOOKUP(B40,'пр.взв.'!B4:H370,6,FALSE)</f>
        <v>0</v>
      </c>
      <c r="H40" s="204">
        <f>VLOOKUP(B40,'пр.взв.'!B4:H382,7,FALSE)</f>
        <v>0</v>
      </c>
    </row>
    <row r="41" spans="1:8" ht="11.25" customHeight="1">
      <c r="A41" s="205"/>
      <c r="B41" s="202"/>
      <c r="C41" s="204"/>
      <c r="D41" s="198"/>
      <c r="E41" s="200"/>
      <c r="F41" s="201"/>
      <c r="G41" s="203"/>
      <c r="H41" s="204"/>
    </row>
    <row r="42" spans="1:8" ht="11.25" customHeight="1">
      <c r="A42" s="205" t="s">
        <v>176</v>
      </c>
      <c r="B42" s="202">
        <v>32</v>
      </c>
      <c r="C42" s="204" t="str">
        <f>VLOOKUP(B42,'пр.взв.'!B4:H167,2,FALSE)</f>
        <v>МИТРОФАНОВ  Дмитрий Владимирович                </v>
      </c>
      <c r="D42" s="198" t="str">
        <f>VLOOKUP(B42,'пр.взв.'!B4:H167,3,FALSE)</f>
        <v>13.01.1981 1</v>
      </c>
      <c r="E42" s="199" t="str">
        <f>VLOOKUP(B42,'пр.взв.'!B4:H167,4,FALSE)</f>
        <v>УМВД по Новгородской обл</v>
      </c>
      <c r="F42" s="201">
        <v>2</v>
      </c>
      <c r="G42" s="203">
        <f>VLOOKUP(B42,'пр.взв.'!B4:H372,6,FALSE)</f>
        <v>0</v>
      </c>
      <c r="H42" s="204">
        <f>VLOOKUP(B42,'пр.взв.'!B4:H384,7,FALSE)</f>
        <v>0</v>
      </c>
    </row>
    <row r="43" spans="1:8" ht="11.25" customHeight="1">
      <c r="A43" s="205"/>
      <c r="B43" s="202"/>
      <c r="C43" s="204"/>
      <c r="D43" s="198"/>
      <c r="E43" s="200"/>
      <c r="F43" s="201"/>
      <c r="G43" s="203"/>
      <c r="H43" s="204"/>
    </row>
    <row r="44" spans="1:8" ht="11.25" customHeight="1">
      <c r="A44" s="205" t="s">
        <v>176</v>
      </c>
      <c r="B44" s="202">
        <v>13</v>
      </c>
      <c r="C44" s="204" t="str">
        <f>VLOOKUP(B44,'пр.взв.'!B4:H169,2,FALSE)</f>
        <v>ОКРОЯН Андроник Мкртичевич</v>
      </c>
      <c r="D44" s="198" t="str">
        <f>VLOOKUP(B44,'пр.взв.'!B4:H169,3,FALSE)</f>
        <v>12.10.1988 1</v>
      </c>
      <c r="E44" s="199" t="str">
        <f>VLOOKUP(B44,'пр.взв.'!B4:H169,4,FALSE)</f>
        <v>ГУ МВД по Челябинской обл        </v>
      </c>
      <c r="F44" s="201">
        <v>2</v>
      </c>
      <c r="G44" s="203">
        <f>VLOOKUP(B44,'пр.взв.'!B4:H374,6,FALSE)</f>
        <v>0</v>
      </c>
      <c r="H44" s="204">
        <f>VLOOKUP(B44,'пр.взв.'!B4:H386,7,FALSE)</f>
        <v>0</v>
      </c>
    </row>
    <row r="45" spans="1:8" ht="11.25" customHeight="1">
      <c r="A45" s="205"/>
      <c r="B45" s="202"/>
      <c r="C45" s="204"/>
      <c r="D45" s="198"/>
      <c r="E45" s="200"/>
      <c r="F45" s="201"/>
      <c r="G45" s="203"/>
      <c r="H45" s="204"/>
    </row>
    <row r="46" spans="1:8" ht="11.25" customHeight="1">
      <c r="A46" s="205" t="s">
        <v>177</v>
      </c>
      <c r="B46" s="202">
        <v>33</v>
      </c>
      <c r="C46" s="204" t="str">
        <f>VLOOKUP(B46,'пр.взв.'!B4:H171,2,FALSE)</f>
        <v>КОНДРАТЬЕВ Виталий Владимирович</v>
      </c>
      <c r="D46" s="198" t="str">
        <f>VLOOKUP(B46,'пр.взв.'!B6:H171,3,FALSE)</f>
        <v>15.12.1986 кмс</v>
      </c>
      <c r="E46" s="199" t="str">
        <f>VLOOKUP(B46,'пр.взв.'!B4:H171,4,FALSE)</f>
        <v>УМВД по Астраханской обл.      </v>
      </c>
      <c r="F46" s="201">
        <v>2</v>
      </c>
      <c r="G46" s="203">
        <f>VLOOKUP(B46,'пр.взв.'!B4:H376,6,FALSE)</f>
        <v>0</v>
      </c>
      <c r="H46" s="204">
        <f>VLOOKUP(B46,'пр.взв.'!B4:H388,7,FALSE)</f>
        <v>0</v>
      </c>
    </row>
    <row r="47" spans="1:8" ht="11.25" customHeight="1">
      <c r="A47" s="205"/>
      <c r="B47" s="202"/>
      <c r="C47" s="204"/>
      <c r="D47" s="198"/>
      <c r="E47" s="200"/>
      <c r="F47" s="201"/>
      <c r="G47" s="203"/>
      <c r="H47" s="204"/>
    </row>
    <row r="48" spans="1:8" ht="11.25" customHeight="1">
      <c r="A48" s="205" t="s">
        <v>177</v>
      </c>
      <c r="B48" s="202">
        <v>5</v>
      </c>
      <c r="C48" s="204" t="str">
        <f>VLOOKUP(B48,'пр.взв.'!B4:H173,2,FALSE)</f>
        <v>НАСОНОВ Дмитрий Владимирович</v>
      </c>
      <c r="D48" s="198" t="str">
        <f>VLOOKUP(B48,'пр.взв.'!B4:H173,3,FALSE)</f>
        <v>04.04.1983 кмс</v>
      </c>
      <c r="E48" s="199" t="str">
        <f>VLOOKUP(B48,'пр.взв.'!B4:H173,4,FALSE)</f>
        <v>УМВД по Липецкой  обл.         </v>
      </c>
      <c r="F48" s="201">
        <v>1</v>
      </c>
      <c r="G48" s="203">
        <f>VLOOKUP(B48,'пр.взв.'!B4:H378,6,FALSE)</f>
        <v>0</v>
      </c>
      <c r="H48" s="204">
        <f>VLOOKUP(B48,'пр.взв.'!B4:H390,7,FALSE)</f>
        <v>0</v>
      </c>
    </row>
    <row r="49" spans="1:8" ht="11.25" customHeight="1">
      <c r="A49" s="205"/>
      <c r="B49" s="202"/>
      <c r="C49" s="204"/>
      <c r="D49" s="198"/>
      <c r="E49" s="200"/>
      <c r="F49" s="201"/>
      <c r="G49" s="203"/>
      <c r="H49" s="204"/>
    </row>
    <row r="50" spans="1:8" ht="11.25" customHeight="1">
      <c r="A50" s="205" t="s">
        <v>177</v>
      </c>
      <c r="B50" s="202">
        <v>29</v>
      </c>
      <c r="C50" s="204" t="str">
        <f>VLOOKUP(B50,'пр.взв.'!B4:H175,2,FALSE)</f>
        <v>БАРСУКОВ Александр Юрьевич</v>
      </c>
      <c r="D50" s="198" t="str">
        <f>VLOOKUP(B50,'пр.взв.'!B5:H175,3,FALSE)</f>
        <v>11.12.1976 кмс</v>
      </c>
      <c r="E50" s="199" t="str">
        <f>VLOOKUP(B50,'пр.взв.'!B5:H175,4,FALSE)</f>
        <v>ГУ МВД по Новосибирской о        </v>
      </c>
      <c r="F50" s="201">
        <v>1</v>
      </c>
      <c r="G50" s="203">
        <f>VLOOKUP(B50,'пр.взв.'!B5:H380,6,FALSE)</f>
        <v>0</v>
      </c>
      <c r="H50" s="204">
        <f>VLOOKUP(B50,'пр.взв.'!B5:H392,7,FALSE)</f>
        <v>0</v>
      </c>
    </row>
    <row r="51" spans="1:8" ht="11.25" customHeight="1">
      <c r="A51" s="205"/>
      <c r="B51" s="202"/>
      <c r="C51" s="204"/>
      <c r="D51" s="198"/>
      <c r="E51" s="200"/>
      <c r="F51" s="201"/>
      <c r="G51" s="203"/>
      <c r="H51" s="204"/>
    </row>
    <row r="52" spans="1:8" ht="11.25" customHeight="1">
      <c r="A52" s="205" t="s">
        <v>177</v>
      </c>
      <c r="B52" s="202">
        <v>27</v>
      </c>
      <c r="C52" s="204" t="str">
        <f>VLOOKUP(B52,'пр.взв.'!B5:H177,2,FALSE)</f>
        <v>АМАЕВ Рамис Амаевич</v>
      </c>
      <c r="D52" s="198" t="str">
        <f>VLOOKUP(B52,'пр.взв.'!B5:H177,3,FALSE)</f>
        <v>21.05.1987 1</v>
      </c>
      <c r="E52" s="199" t="str">
        <f>VLOOKUP(B52,'пр.взв.'!B5:H177,4,FALSE)</f>
        <v>УМВД по Орловской обл.         </v>
      </c>
      <c r="F52" s="201">
        <v>1</v>
      </c>
      <c r="G52" s="203">
        <f>VLOOKUP(B52,'пр.взв.'!B5:H382,6,FALSE)</f>
        <v>0</v>
      </c>
      <c r="H52" s="204">
        <f>VLOOKUP(B52,'пр.взв.'!B5:H394,7,FALSE)</f>
        <v>0</v>
      </c>
    </row>
    <row r="53" spans="1:8" ht="11.25" customHeight="1">
      <c r="A53" s="205"/>
      <c r="B53" s="202"/>
      <c r="C53" s="204"/>
      <c r="D53" s="198"/>
      <c r="E53" s="200"/>
      <c r="F53" s="201"/>
      <c r="G53" s="203"/>
      <c r="H53" s="204"/>
    </row>
    <row r="54" spans="1:8" ht="11.25" customHeight="1">
      <c r="A54" s="205" t="s">
        <v>177</v>
      </c>
      <c r="B54" s="202">
        <v>15</v>
      </c>
      <c r="C54" s="204" t="str">
        <f>VLOOKUP(B54,'пр.взв.'!B5:H179,2,FALSE)</f>
        <v>ГАДЖИЕВ Руслан Гаджиевич</v>
      </c>
      <c r="D54" s="198" t="str">
        <f>VLOOKUP(B54,'пр.взв.'!B5:H179,3,FALSE)</f>
        <v>10.09.1985 кмс</v>
      </c>
      <c r="E54" s="199" t="str">
        <f>VLOOKUP(B54,'пр.взв.'!B7:H179,4,FALSE)</f>
        <v>УМВД по Ямало-Ненецкому А      </v>
      </c>
      <c r="F54" s="201">
        <v>1</v>
      </c>
      <c r="G54" s="203">
        <f>VLOOKUP(B54,'пр.взв.'!B5:H384,6,FALSE)</f>
        <v>0</v>
      </c>
      <c r="H54" s="204">
        <f>VLOOKUP(B54,'пр.взв.'!B5:H396,7,FALSE)</f>
        <v>0</v>
      </c>
    </row>
    <row r="55" spans="1:8" ht="11.25" customHeight="1">
      <c r="A55" s="205"/>
      <c r="B55" s="202"/>
      <c r="C55" s="204"/>
      <c r="D55" s="198"/>
      <c r="E55" s="200"/>
      <c r="F55" s="201"/>
      <c r="G55" s="203"/>
      <c r="H55" s="204"/>
    </row>
    <row r="56" spans="1:8" ht="11.25" customHeight="1">
      <c r="A56" s="205" t="s">
        <v>177</v>
      </c>
      <c r="B56" s="202">
        <v>18</v>
      </c>
      <c r="C56" s="204" t="str">
        <f>VLOOKUP(B56,'пр.взв.'!B5:H181,2,FALSE)</f>
        <v>НАБОКА Александр Григорьевич</v>
      </c>
      <c r="D56" s="198" t="str">
        <f>VLOOKUP(B56,'пр.взв.'!B5:H181,3,FALSE)</f>
        <v>18.02.1980 мс</v>
      </c>
      <c r="E56" s="199" t="e">
        <f>VLOOKUP(B56,'пр.взв.'!B54:H181,4,FALSE)</f>
        <v>#N/A</v>
      </c>
      <c r="F56" s="201">
        <v>1</v>
      </c>
      <c r="G56" s="203">
        <f>VLOOKUP(B56,'пр.взв.'!B5:H386,6,FALSE)</f>
        <v>0</v>
      </c>
      <c r="H56" s="204">
        <f>VLOOKUP(B56,'пр.взв.'!B5:H398,7,FALSE)</f>
        <v>0</v>
      </c>
    </row>
    <row r="57" spans="1:8" ht="11.25" customHeight="1">
      <c r="A57" s="205"/>
      <c r="B57" s="202"/>
      <c r="C57" s="204"/>
      <c r="D57" s="198"/>
      <c r="E57" s="200"/>
      <c r="F57" s="201"/>
      <c r="G57" s="203"/>
      <c r="H57" s="204"/>
    </row>
    <row r="58" spans="1:8" ht="11.25" customHeight="1">
      <c r="A58" s="205" t="s">
        <v>177</v>
      </c>
      <c r="B58" s="202">
        <v>26</v>
      </c>
      <c r="C58" s="204" t="str">
        <f>VLOOKUP(B58,'пр.взв.'!B5:H183,2,FALSE)</f>
        <v>ДИДИГОВ Асхаб Борисович</v>
      </c>
      <c r="D58" s="198" t="str">
        <f>VLOOKUP(B58,'пр.взв.'!B5:H183,3,FALSE)</f>
        <v>18.11.1982 кмс</v>
      </c>
      <c r="E58" s="199" t="str">
        <f>VLOOKUP(B58,'пр.взв.'!B5:H183,4,FALSE)</f>
        <v>МВД по Р. Ингушетия           </v>
      </c>
      <c r="F58" s="201">
        <v>1</v>
      </c>
      <c r="G58" s="203">
        <f>VLOOKUP(B58,'пр.взв.'!B5:H388,6,FALSE)</f>
        <v>0</v>
      </c>
      <c r="H58" s="204">
        <f>VLOOKUP(B58,'пр.взв.'!B5:H400,7,FALSE)</f>
        <v>0</v>
      </c>
    </row>
    <row r="59" spans="1:8" ht="11.25" customHeight="1">
      <c r="A59" s="205"/>
      <c r="B59" s="202"/>
      <c r="C59" s="204"/>
      <c r="D59" s="198"/>
      <c r="E59" s="200"/>
      <c r="F59" s="201"/>
      <c r="G59" s="203"/>
      <c r="H59" s="204"/>
    </row>
    <row r="60" spans="1:8" ht="11.25" customHeight="1">
      <c r="A60" s="205" t="s">
        <v>177</v>
      </c>
      <c r="B60" s="202">
        <v>22</v>
      </c>
      <c r="C60" s="204" t="str">
        <f>VLOOKUP(B60,'пр.взв.'!B5:H185,2,FALSE)</f>
        <v>МУТАЛИПОВ Селим Зелимханович</v>
      </c>
      <c r="D60" s="198" t="str">
        <f>VLOOKUP(B60,'пр.взв.'!B6:H185,3,FALSE)</f>
        <v>12.09.1997 кмс</v>
      </c>
      <c r="E60" s="199" t="str">
        <f>VLOOKUP(B60,'пр.взв.'!B6:H185,4,FALSE)</f>
        <v>МВД по Чеченской Р.</v>
      </c>
      <c r="F60" s="201">
        <v>1</v>
      </c>
      <c r="G60" s="203">
        <f>VLOOKUP(B60,'пр.взв.'!B7:H390,6,FALSE)</f>
        <v>0</v>
      </c>
      <c r="H60" s="204">
        <f>VLOOKUP(B60,'пр.взв.'!B6:H402,7,FALSE)</f>
        <v>0</v>
      </c>
    </row>
    <row r="61" spans="1:8" ht="11.25" customHeight="1">
      <c r="A61" s="205"/>
      <c r="B61" s="202"/>
      <c r="C61" s="204"/>
      <c r="D61" s="198"/>
      <c r="E61" s="200"/>
      <c r="F61" s="201"/>
      <c r="G61" s="203"/>
      <c r="H61" s="204"/>
    </row>
    <row r="62" spans="1:8" ht="12.75" customHeight="1">
      <c r="A62" s="205" t="s">
        <v>177</v>
      </c>
      <c r="B62" s="202">
        <v>12</v>
      </c>
      <c r="C62" s="204" t="str">
        <f>VLOOKUP(B62,'пр.взв.'!B6:H187,2,FALSE)</f>
        <v>ПЛОТНИКОВ Владимир Сергеевич                  </v>
      </c>
      <c r="D62" s="198" t="str">
        <f>VLOOKUP(B62,'пр.взв.'!B6:H187,3,FALSE)</f>
        <v>10.12.1980 мс                             </v>
      </c>
      <c r="E62" s="199" t="str">
        <f>VLOOKUP(B62,'пр.взв.'!B6:H187,4,FALSE)</f>
        <v>ГУ МВД по Новосибирской о        </v>
      </c>
      <c r="F62" s="201">
        <v>1</v>
      </c>
      <c r="G62" s="203">
        <f>VLOOKUP(B62,'пр.взв.'!B6:H392,6,FALSE)</f>
        <v>0</v>
      </c>
      <c r="H62" s="204">
        <f>VLOOKUP(B62,'пр.взв.'!B6:H404,7,FALSE)</f>
        <v>0</v>
      </c>
    </row>
    <row r="63" spans="1:8" ht="12.75" customHeight="1">
      <c r="A63" s="205"/>
      <c r="B63" s="202"/>
      <c r="C63" s="204"/>
      <c r="D63" s="198"/>
      <c r="E63" s="200"/>
      <c r="F63" s="201"/>
      <c r="G63" s="203"/>
      <c r="H63" s="204"/>
    </row>
    <row r="64" spans="1:8" ht="12.75" customHeight="1">
      <c r="A64" s="205" t="s">
        <v>177</v>
      </c>
      <c r="B64" s="202">
        <v>8</v>
      </c>
      <c r="C64" s="204" t="str">
        <f>VLOOKUP(B64,'пр.взв.'!B6:H189,2,FALSE)</f>
        <v>ПЛЕШАКОВ Павел Валерьевич </v>
      </c>
      <c r="D64" s="198" t="str">
        <f>VLOOKUP(B64,'пр.взв.'!B6:H189,3,FALSE)</f>
        <v>08.04.1981 мс                             </v>
      </c>
      <c r="E64" s="199" t="str">
        <f>VLOOKUP(B64,'пр.взв.'!B6:H189,4,FALSE)</f>
        <v>УМВД по Калининградской о      </v>
      </c>
      <c r="F64" s="201">
        <v>1</v>
      </c>
      <c r="G64" s="203">
        <f>VLOOKUP(B64,'пр.взв.'!B6:H394,6,FALSE)</f>
        <v>0</v>
      </c>
      <c r="H64" s="204">
        <f>VLOOKUP(B64,'пр.взв.'!B6:H406,7,FALSE)</f>
        <v>0</v>
      </c>
    </row>
    <row r="65" spans="1:8" ht="12.75" customHeight="1">
      <c r="A65" s="205"/>
      <c r="B65" s="202"/>
      <c r="C65" s="204"/>
      <c r="D65" s="198"/>
      <c r="E65" s="200"/>
      <c r="F65" s="201"/>
      <c r="G65" s="203"/>
      <c r="H65" s="204"/>
    </row>
    <row r="66" spans="1:8" ht="11.25" customHeight="1">
      <c r="A66" s="205" t="s">
        <v>177</v>
      </c>
      <c r="B66" s="202">
        <v>16</v>
      </c>
      <c r="C66" s="204" t="str">
        <f>VLOOKUP(B66,'пр.взв.'!B6:H191,2,FALSE)</f>
        <v>КЫПЧАКОВ Аржан Григорьевич</v>
      </c>
      <c r="D66" s="198" t="str">
        <f>VLOOKUP(B66,'пр.взв.'!B6:H191,3,FALSE)</f>
        <v>04.03.1992 мс</v>
      </c>
      <c r="E66" s="199" t="str">
        <f>VLOOKUP(B66,'пр.взв.'!B6:H191,4,FALSE)</f>
        <v>МВД по Р. Алтай               </v>
      </c>
      <c r="F66" s="201">
        <v>1</v>
      </c>
      <c r="G66" s="203">
        <f>VLOOKUP(B66,'пр.взв.'!B6:H396,6,FALSE)</f>
        <v>0</v>
      </c>
      <c r="H66" s="204">
        <f>VLOOKUP(B66,'пр.взв.'!B6:H408,7,FALSE)</f>
        <v>0</v>
      </c>
    </row>
    <row r="67" spans="1:8" ht="11.25" customHeight="1">
      <c r="A67" s="205"/>
      <c r="B67" s="202"/>
      <c r="C67" s="204"/>
      <c r="D67" s="198"/>
      <c r="E67" s="200"/>
      <c r="F67" s="201"/>
      <c r="G67" s="203"/>
      <c r="H67" s="204"/>
    </row>
    <row r="68" spans="1:8" ht="11.25" customHeight="1">
      <c r="A68" s="205" t="s">
        <v>177</v>
      </c>
      <c r="B68" s="202">
        <v>19</v>
      </c>
      <c r="C68" s="204" t="str">
        <f>VLOOKUP(B68,'пр.взв.'!B6:H193,2,FALSE)</f>
        <v>ЩЕГЛОВ Павел Геннадьевич                      </v>
      </c>
      <c r="D68" s="198" t="str">
        <f>VLOOKUP(B68,'пр.взв.'!B6:H193,3,FALSE)</f>
        <v>18.07.1978  кмс                             </v>
      </c>
      <c r="E68" s="199" t="str">
        <f>VLOOKUP(B68,'пр.взв.'!B6:H193,4,FALSE)</f>
        <v>УМВД по Пензенской обл.        </v>
      </c>
      <c r="F68" s="201">
        <v>1</v>
      </c>
      <c r="G68" s="203">
        <f>VLOOKUP(B68,'пр.взв.'!B6:H398,6,FALSE)</f>
        <v>0</v>
      </c>
      <c r="H68" s="204">
        <f>VLOOKUP(B68,'пр.взв.'!B6:H410,7,FALSE)</f>
        <v>0</v>
      </c>
    </row>
    <row r="69" spans="1:8" ht="11.25" customHeight="1">
      <c r="A69" s="205"/>
      <c r="B69" s="202"/>
      <c r="C69" s="204"/>
      <c r="D69" s="198"/>
      <c r="E69" s="200"/>
      <c r="F69" s="201"/>
      <c r="G69" s="203"/>
      <c r="H69" s="204"/>
    </row>
    <row r="70" spans="1:8" ht="11.25" customHeight="1">
      <c r="A70" s="205" t="s">
        <v>178</v>
      </c>
      <c r="B70" s="202">
        <v>1</v>
      </c>
      <c r="C70" s="204" t="str">
        <f>VLOOKUP(B70,'пр.взв.'!B6:H195,2,FALSE)</f>
        <v>МЕЛКУМЯН Рафаэль Арикович</v>
      </c>
      <c r="D70" s="198" t="s">
        <v>123</v>
      </c>
      <c r="E70" s="199" t="str">
        <f>VLOOKUP(B70,'пр.взв.'!B1:H195,4,FALSE)</f>
        <v>УМВД по Ивановской обл.        </v>
      </c>
      <c r="F70" s="201">
        <v>1</v>
      </c>
      <c r="G70" s="203" t="e">
        <f>VLOOKUP(B70,'пр.взв.'!B7:H400,6,FALSE)</f>
        <v>#N/A</v>
      </c>
      <c r="H70" s="204" t="e">
        <f>VLOOKUP(B70,'пр.взв.'!B7:H412,7,FALSE)</f>
        <v>#N/A</v>
      </c>
    </row>
    <row r="71" spans="1:8" ht="11.25" customHeight="1">
      <c r="A71" s="205"/>
      <c r="B71" s="202"/>
      <c r="C71" s="204"/>
      <c r="D71" s="198"/>
      <c r="E71" s="200"/>
      <c r="F71" s="201"/>
      <c r="G71" s="203"/>
      <c r="H71" s="204"/>
    </row>
    <row r="72" spans="1:8" ht="11.25" customHeight="1">
      <c r="A72" s="205" t="s">
        <v>178</v>
      </c>
      <c r="B72" s="202">
        <v>3</v>
      </c>
      <c r="C72" s="204" t="str">
        <f>VLOOKUP(B72,'пр.взв.'!B7:H197,2,FALSE)</f>
        <v>БУРКОВ Сергей Владимирович                    </v>
      </c>
      <c r="D72" s="198" t="str">
        <f>VLOOKUP(B72,'пр.взв.'!B7:H197,3,FALSE)</f>
        <v>14.11.1987 1                              </v>
      </c>
      <c r="E72" s="199" t="str">
        <f>VLOOKUP(B72,'пр.взв.'!B7:H197,4,FALSE)</f>
        <v>УМВД по Сахалинской обл.       </v>
      </c>
      <c r="F72" s="201">
        <v>1</v>
      </c>
      <c r="G72" s="203">
        <f>VLOOKUP(B72,'пр.взв.'!B7:H402,6,FALSE)</f>
        <v>0</v>
      </c>
      <c r="H72" s="204">
        <f>VLOOKUP(B72,'пр.взв.'!B7:H414,7,FALSE)</f>
        <v>0</v>
      </c>
    </row>
    <row r="73" spans="1:8" ht="11.25" customHeight="1">
      <c r="A73" s="205"/>
      <c r="B73" s="202"/>
      <c r="C73" s="204"/>
      <c r="D73" s="198"/>
      <c r="E73" s="200"/>
      <c r="F73" s="201"/>
      <c r="G73" s="203"/>
      <c r="H73" s="204"/>
    </row>
    <row r="74" spans="1:8" ht="11.25" customHeight="1">
      <c r="A74" s="205" t="s">
        <v>178</v>
      </c>
      <c r="B74" s="202">
        <v>34</v>
      </c>
      <c r="C74" s="204" t="str">
        <f>VLOOKUP(B74,'пр.взв.'!B7:H199,2,FALSE)</f>
        <v>ХАЧАТУРЯН Вартан Арташевич                </v>
      </c>
      <c r="D74" s="198" t="str">
        <f>VLOOKUP(B74,'пр.взв.'!B7:H199,3,FALSE)</f>
        <v>03.11.1972 мс                            </v>
      </c>
      <c r="E74" s="199" t="str">
        <f>VLOOKUP(B74,'пр.взв.'!B7:H199,4,FALSE)</f>
        <v>ГУ МВД по Иркутской обл. </v>
      </c>
      <c r="F74" s="201">
        <v>1</v>
      </c>
      <c r="G74" s="203">
        <f>VLOOKUP(B74,'пр.взв.'!B7:H404,6,FALSE)</f>
        <v>0</v>
      </c>
      <c r="H74" s="204">
        <f>VLOOKUP(B74,'пр.взв.'!B7:H416,7,FALSE)</f>
        <v>0</v>
      </c>
    </row>
    <row r="75" spans="1:8" ht="11.25" customHeight="1">
      <c r="A75" s="205"/>
      <c r="B75" s="202"/>
      <c r="C75" s="204"/>
      <c r="D75" s="198"/>
      <c r="E75" s="200"/>
      <c r="F75" s="201"/>
      <c r="G75" s="203"/>
      <c r="H75" s="204"/>
    </row>
    <row r="76" ht="11.25" customHeight="1"/>
    <row r="77" spans="1:6" ht="11.25" customHeight="1">
      <c r="A77" s="97" t="str">
        <f>HYPERLINK('[1]реквизиты'!$A$6)</f>
        <v>Гл. судья, судья ВК</v>
      </c>
      <c r="B77" s="87"/>
      <c r="C77" s="96"/>
      <c r="D77" s="98"/>
      <c r="E77" s="99" t="str">
        <f>'[1]реквизиты'!$G$6</f>
        <v>И.В. Кочкин</v>
      </c>
      <c r="F77" s="112" t="str">
        <f>'[1]реквизиты'!$G$7</f>
        <v>/г. Иркутск/</v>
      </c>
    </row>
    <row r="78" spans="1:6" ht="11.25" customHeight="1">
      <c r="A78" s="96"/>
      <c r="B78" s="87"/>
      <c r="C78" s="96"/>
      <c r="D78" s="98"/>
      <c r="E78" s="98"/>
      <c r="F78" s="98"/>
    </row>
    <row r="79" spans="1:6" ht="11.25" customHeight="1">
      <c r="A79" s="96"/>
      <c r="B79" s="87"/>
      <c r="C79" s="96"/>
      <c r="D79" s="98"/>
      <c r="E79" s="98"/>
      <c r="F79" s="98"/>
    </row>
    <row r="80" spans="1:6" ht="11.25" customHeight="1">
      <c r="A80" s="97" t="str">
        <f>HYPERLINK('[1]реквизиты'!$A$8)</f>
        <v>Гл. секретарь, судья ВК</v>
      </c>
      <c r="B80" s="87"/>
      <c r="C80" s="96"/>
      <c r="D80" s="98"/>
      <c r="E80" s="100" t="str">
        <f>'[1]реквизиты'!$G$8</f>
        <v>В.И. Рожков</v>
      </c>
      <c r="F80" s="113" t="str">
        <f>'[1]реквизиты'!$G$9</f>
        <v>/г. Саратов/</v>
      </c>
    </row>
    <row r="81" spans="1:6" ht="11.25" customHeight="1">
      <c r="A81" s="91"/>
      <c r="B81" s="96"/>
      <c r="C81" s="96"/>
      <c r="D81" s="96"/>
      <c r="E81" s="98"/>
      <c r="F81" s="98"/>
    </row>
    <row r="82" spans="1:6" ht="11.25" customHeight="1">
      <c r="A82" s="89"/>
      <c r="B82" s="96"/>
      <c r="C82" s="96"/>
      <c r="D82" s="96"/>
      <c r="E82" s="98"/>
      <c r="F82" s="98"/>
    </row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135" spans="8:10" ht="12.75">
      <c r="H135" s="111"/>
      <c r="J135" s="87"/>
    </row>
    <row r="136" spans="8:10" ht="12.75">
      <c r="H136" s="110"/>
      <c r="I136" s="89"/>
      <c r="J136" s="87"/>
    </row>
    <row r="137" spans="8:10" ht="12.75">
      <c r="H137" s="93"/>
      <c r="I137" s="91"/>
      <c r="J137" s="87"/>
    </row>
    <row r="138" spans="7:10" ht="12.75">
      <c r="G138" s="100"/>
      <c r="H138" s="100"/>
      <c r="J138" s="87"/>
    </row>
    <row r="139" spans="8:10" ht="12.75">
      <c r="H139" s="96"/>
      <c r="I139" s="89"/>
      <c r="J139" s="87"/>
    </row>
    <row r="140" spans="7:10" ht="12.75">
      <c r="G140" s="98"/>
      <c r="H140" s="96"/>
      <c r="I140" s="89"/>
      <c r="J140" s="87"/>
    </row>
  </sheetData>
  <sheetProtection/>
  <mergeCells count="293">
    <mergeCell ref="B3:D3"/>
    <mergeCell ref="H72:H73"/>
    <mergeCell ref="H74:H75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C6:C7"/>
    <mergeCell ref="D6:D7"/>
    <mergeCell ref="E28:E29"/>
    <mergeCell ref="G28:G29"/>
    <mergeCell ref="E30:E31"/>
    <mergeCell ref="F30:F31"/>
    <mergeCell ref="F28:F29"/>
    <mergeCell ref="G30:G31"/>
    <mergeCell ref="G20:G21"/>
    <mergeCell ref="E22:E23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G22:G23"/>
    <mergeCell ref="A22:A23"/>
    <mergeCell ref="B22:B23"/>
    <mergeCell ref="A24:A25"/>
    <mergeCell ref="B24:B25"/>
    <mergeCell ref="C24:C25"/>
    <mergeCell ref="D24:D25"/>
    <mergeCell ref="C22:C23"/>
    <mergeCell ref="A20:A21"/>
    <mergeCell ref="B20:B21"/>
    <mergeCell ref="C20:C21"/>
    <mergeCell ref="D20:D21"/>
    <mergeCell ref="F20:F21"/>
    <mergeCell ref="F22:F23"/>
    <mergeCell ref="E20:E21"/>
    <mergeCell ref="D22:D23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G4:G5"/>
    <mergeCell ref="E6:E7"/>
    <mergeCell ref="G6:G7"/>
    <mergeCell ref="F6:F7"/>
    <mergeCell ref="E4:E5"/>
    <mergeCell ref="F4:F5"/>
    <mergeCell ref="A4:A5"/>
    <mergeCell ref="B4:B5"/>
    <mergeCell ref="C4:C5"/>
    <mergeCell ref="D4:D5"/>
    <mergeCell ref="F8:F9"/>
    <mergeCell ref="F10:F11"/>
    <mergeCell ref="A6:A7"/>
    <mergeCell ref="B6:B7"/>
    <mergeCell ref="A8:A9"/>
    <mergeCell ref="B8:B9"/>
    <mergeCell ref="G42:G43"/>
    <mergeCell ref="F32:F33"/>
    <mergeCell ref="G32:G33"/>
    <mergeCell ref="F34:F35"/>
    <mergeCell ref="G34:G35"/>
    <mergeCell ref="F36:F37"/>
    <mergeCell ref="G36:G37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F44:F4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C58:C59"/>
    <mergeCell ref="D58:D59"/>
    <mergeCell ref="F56:F57"/>
    <mergeCell ref="F60:F61"/>
    <mergeCell ref="G56:G57"/>
    <mergeCell ref="E54:E55"/>
    <mergeCell ref="G60:G61"/>
    <mergeCell ref="G58:G59"/>
    <mergeCell ref="F58:F59"/>
    <mergeCell ref="F54:F55"/>
    <mergeCell ref="A68:A69"/>
    <mergeCell ref="B68:B69"/>
    <mergeCell ref="D68:D69"/>
    <mergeCell ref="E68:E69"/>
    <mergeCell ref="A70:A71"/>
    <mergeCell ref="B70:B71"/>
    <mergeCell ref="C70:C71"/>
    <mergeCell ref="A60:A61"/>
    <mergeCell ref="A56:A57"/>
    <mergeCell ref="B56:B57"/>
    <mergeCell ref="C56:C57"/>
    <mergeCell ref="D56:D57"/>
    <mergeCell ref="A58:A59"/>
    <mergeCell ref="B58:B59"/>
    <mergeCell ref="B60:B61"/>
    <mergeCell ref="C60:C61"/>
    <mergeCell ref="D60:D61"/>
    <mergeCell ref="A62:A63"/>
    <mergeCell ref="B62:B63"/>
    <mergeCell ref="C62:C63"/>
    <mergeCell ref="D62:D63"/>
    <mergeCell ref="D70:D71"/>
    <mergeCell ref="G64:G65"/>
    <mergeCell ref="C68:C69"/>
    <mergeCell ref="F66:F67"/>
    <mergeCell ref="A64:A65"/>
    <mergeCell ref="A66:A67"/>
    <mergeCell ref="G54:G55"/>
    <mergeCell ref="E56:E57"/>
    <mergeCell ref="G72:G73"/>
    <mergeCell ref="E62:E63"/>
    <mergeCell ref="F62:F63"/>
    <mergeCell ref="G62:G63"/>
    <mergeCell ref="E64:E65"/>
    <mergeCell ref="G68:G69"/>
    <mergeCell ref="G66:G67"/>
    <mergeCell ref="E70:E71"/>
    <mergeCell ref="E44:E45"/>
    <mergeCell ref="E46:E47"/>
    <mergeCell ref="E58:E59"/>
    <mergeCell ref="E60:E61"/>
    <mergeCell ref="E48:E49"/>
    <mergeCell ref="F64:F65"/>
    <mergeCell ref="E50:E51"/>
    <mergeCell ref="E52:E53"/>
    <mergeCell ref="F50:F51"/>
    <mergeCell ref="A72:A73"/>
    <mergeCell ref="B72:B73"/>
    <mergeCell ref="C72:C73"/>
    <mergeCell ref="D72:D73"/>
    <mergeCell ref="C74:C75"/>
    <mergeCell ref="D74:D75"/>
    <mergeCell ref="A74:A75"/>
    <mergeCell ref="C64:C65"/>
    <mergeCell ref="D64:D65"/>
    <mergeCell ref="B64:B65"/>
    <mergeCell ref="E72:E73"/>
    <mergeCell ref="F72:F73"/>
    <mergeCell ref="B66:B67"/>
    <mergeCell ref="F68:F69"/>
    <mergeCell ref="F70:F71"/>
    <mergeCell ref="E66:E67"/>
    <mergeCell ref="C66:C67"/>
    <mergeCell ref="D66:D67"/>
    <mergeCell ref="E74:E75"/>
    <mergeCell ref="F74:F75"/>
    <mergeCell ref="B74:B75"/>
    <mergeCell ref="G74:G75"/>
    <mergeCell ref="G70:G71"/>
  </mergeCells>
  <printOptions horizontalCentered="1"/>
  <pageMargins left="0" right="0" top="0" bottom="0" header="0" footer="0"/>
  <pageSetup horizontalDpi="300" verticalDpi="3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4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1.28125" style="0" customWidth="1"/>
    <col min="6" max="6" width="20.140625" style="0" customWidth="1"/>
    <col min="7" max="7" width="0.13671875" style="0" customWidth="1"/>
    <col min="8" max="8" width="0.2890625" style="0" customWidth="1"/>
  </cols>
  <sheetData>
    <row r="1" spans="1:8" ht="21.75" customHeight="1" thickBot="1">
      <c r="A1" s="234" t="s">
        <v>27</v>
      </c>
      <c r="B1" s="234"/>
      <c r="C1" s="234"/>
      <c r="D1" s="234"/>
      <c r="E1" s="234"/>
      <c r="F1" s="234"/>
      <c r="G1" s="234"/>
      <c r="H1" s="234"/>
    </row>
    <row r="2" spans="2:8" ht="53.25" customHeight="1" thickBot="1">
      <c r="B2" s="228" t="s">
        <v>30</v>
      </c>
      <c r="C2" s="228"/>
      <c r="D2" s="243" t="str">
        <f>HYPERLINK('[1]реквизиты'!$A$2)</f>
        <v>Лично-командный чемпионат МВД России по самозащите без оружия</v>
      </c>
      <c r="E2" s="244"/>
      <c r="F2" s="244"/>
      <c r="G2" s="244"/>
      <c r="H2" s="245"/>
    </row>
    <row r="3" spans="2:8" ht="12.75" customHeight="1" thickBot="1">
      <c r="B3" s="64"/>
      <c r="C3" s="246" t="str">
        <f>HYPERLINK('[1]реквизиты'!$A$3)</f>
        <v>24.01-28.01  2017 г.     г. Рязань</v>
      </c>
      <c r="D3" s="246"/>
      <c r="E3" s="107"/>
      <c r="F3" s="50" t="s">
        <v>156</v>
      </c>
      <c r="G3" s="247" t="s">
        <v>157</v>
      </c>
      <c r="H3" s="247"/>
    </row>
    <row r="4" spans="1:8" ht="12.75" customHeight="1">
      <c r="A4" s="265" t="s">
        <v>2</v>
      </c>
      <c r="B4" s="267" t="s">
        <v>3</v>
      </c>
      <c r="C4" s="265" t="s">
        <v>4</v>
      </c>
      <c r="D4" s="265" t="s">
        <v>5</v>
      </c>
      <c r="E4" s="223" t="s">
        <v>58</v>
      </c>
      <c r="F4" s="279" t="s">
        <v>6</v>
      </c>
      <c r="G4" s="265" t="s">
        <v>7</v>
      </c>
      <c r="H4" s="265" t="s">
        <v>6</v>
      </c>
    </row>
    <row r="5" spans="1:8" ht="12.75" customHeight="1" thickBot="1">
      <c r="A5" s="266"/>
      <c r="B5" s="268"/>
      <c r="C5" s="266"/>
      <c r="D5" s="266"/>
      <c r="E5" s="224"/>
      <c r="F5" s="280"/>
      <c r="G5" s="266"/>
      <c r="H5" s="266"/>
    </row>
    <row r="6" spans="1:8" ht="12.75" customHeight="1">
      <c r="A6" s="264">
        <v>22</v>
      </c>
      <c r="B6" s="239">
        <v>1</v>
      </c>
      <c r="C6" s="252" t="s">
        <v>122</v>
      </c>
      <c r="D6" s="254" t="s">
        <v>123</v>
      </c>
      <c r="E6" s="251" t="s">
        <v>70</v>
      </c>
      <c r="F6" s="241"/>
      <c r="G6" s="241">
        <v>5</v>
      </c>
      <c r="H6" s="278">
        <v>6</v>
      </c>
    </row>
    <row r="7" spans="1:8" ht="15" customHeight="1">
      <c r="A7" s="264"/>
      <c r="B7" s="239"/>
      <c r="C7" s="253"/>
      <c r="D7" s="255"/>
      <c r="E7" s="251"/>
      <c r="F7" s="241"/>
      <c r="G7" s="241"/>
      <c r="H7" s="278"/>
    </row>
    <row r="8" spans="1:8" ht="12.75" customHeight="1">
      <c r="A8" s="264">
        <v>13</v>
      </c>
      <c r="B8" s="239">
        <v>2</v>
      </c>
      <c r="C8" s="252" t="s">
        <v>97</v>
      </c>
      <c r="D8" s="254" t="s">
        <v>98</v>
      </c>
      <c r="E8" s="251" t="s">
        <v>99</v>
      </c>
      <c r="F8" s="241"/>
      <c r="G8" s="242"/>
      <c r="H8" s="248"/>
    </row>
    <row r="9" spans="1:8" ht="15" customHeight="1">
      <c r="A9" s="264"/>
      <c r="B9" s="239"/>
      <c r="C9" s="253"/>
      <c r="D9" s="255"/>
      <c r="E9" s="251"/>
      <c r="F9" s="241"/>
      <c r="G9" s="242"/>
      <c r="H9" s="248"/>
    </row>
    <row r="10" spans="1:8" ht="15" customHeight="1">
      <c r="A10" s="264">
        <v>30</v>
      </c>
      <c r="B10" s="239">
        <v>3</v>
      </c>
      <c r="C10" s="252" t="s">
        <v>143</v>
      </c>
      <c r="D10" s="254" t="s">
        <v>144</v>
      </c>
      <c r="E10" s="251" t="s">
        <v>65</v>
      </c>
      <c r="F10" s="241"/>
      <c r="G10" s="242"/>
      <c r="H10" s="248"/>
    </row>
    <row r="11" spans="1:8" ht="15.75" customHeight="1">
      <c r="A11" s="264"/>
      <c r="B11" s="239"/>
      <c r="C11" s="253"/>
      <c r="D11" s="255"/>
      <c r="E11" s="251"/>
      <c r="F11" s="241"/>
      <c r="G11" s="242"/>
      <c r="H11" s="248"/>
    </row>
    <row r="12" spans="1:8" ht="12.75" customHeight="1">
      <c r="A12" s="264">
        <v>29</v>
      </c>
      <c r="B12" s="239">
        <v>4</v>
      </c>
      <c r="C12" s="252" t="s">
        <v>140</v>
      </c>
      <c r="D12" s="254" t="s">
        <v>141</v>
      </c>
      <c r="E12" s="251" t="s">
        <v>142</v>
      </c>
      <c r="F12" s="241"/>
      <c r="G12" s="242"/>
      <c r="H12" s="242"/>
    </row>
    <row r="13" spans="1:8" ht="15" customHeight="1">
      <c r="A13" s="264"/>
      <c r="B13" s="239"/>
      <c r="C13" s="253"/>
      <c r="D13" s="255"/>
      <c r="E13" s="251"/>
      <c r="F13" s="241"/>
      <c r="G13" s="242"/>
      <c r="H13" s="242"/>
    </row>
    <row r="14" spans="1:8" ht="12.75" customHeight="1">
      <c r="A14" s="264">
        <v>25</v>
      </c>
      <c r="B14" s="239">
        <v>5</v>
      </c>
      <c r="C14" s="252" t="s">
        <v>129</v>
      </c>
      <c r="D14" s="254" t="s">
        <v>130</v>
      </c>
      <c r="E14" s="251" t="s">
        <v>131</v>
      </c>
      <c r="F14" s="241"/>
      <c r="G14" s="242"/>
      <c r="H14" s="248"/>
    </row>
    <row r="15" spans="1:8" ht="15" customHeight="1">
      <c r="A15" s="264"/>
      <c r="B15" s="239"/>
      <c r="C15" s="253"/>
      <c r="D15" s="255"/>
      <c r="E15" s="251"/>
      <c r="F15" s="241"/>
      <c r="G15" s="242"/>
      <c r="H15" s="248"/>
    </row>
    <row r="16" spans="1:8" ht="12.75" customHeight="1">
      <c r="A16" s="264">
        <v>18</v>
      </c>
      <c r="B16" s="239">
        <v>6</v>
      </c>
      <c r="C16" s="252" t="s">
        <v>111</v>
      </c>
      <c r="D16" s="254" t="s">
        <v>112</v>
      </c>
      <c r="E16" s="251" t="s">
        <v>62</v>
      </c>
      <c r="F16" s="241"/>
      <c r="G16" s="242"/>
      <c r="H16" s="248"/>
    </row>
    <row r="17" spans="1:8" ht="15" customHeight="1">
      <c r="A17" s="264"/>
      <c r="B17" s="239"/>
      <c r="C17" s="253"/>
      <c r="D17" s="255"/>
      <c r="E17" s="251"/>
      <c r="F17" s="241"/>
      <c r="G17" s="242"/>
      <c r="H17" s="248"/>
    </row>
    <row r="18" spans="1:8" ht="12.75" customHeight="1">
      <c r="A18" s="264">
        <v>11</v>
      </c>
      <c r="B18" s="239">
        <v>7</v>
      </c>
      <c r="C18" s="252" t="s">
        <v>91</v>
      </c>
      <c r="D18" s="254" t="s">
        <v>92</v>
      </c>
      <c r="E18" s="251" t="s">
        <v>93</v>
      </c>
      <c r="F18" s="241"/>
      <c r="G18" s="242"/>
      <c r="H18" s="248"/>
    </row>
    <row r="19" spans="1:8" ht="15" customHeight="1">
      <c r="A19" s="264"/>
      <c r="B19" s="239"/>
      <c r="C19" s="253"/>
      <c r="D19" s="255"/>
      <c r="E19" s="251"/>
      <c r="F19" s="241"/>
      <c r="G19" s="242"/>
      <c r="H19" s="248"/>
    </row>
    <row r="20" spans="1:8" ht="12.75" customHeight="1">
      <c r="A20" s="264">
        <v>23</v>
      </c>
      <c r="B20" s="239">
        <v>8</v>
      </c>
      <c r="C20" s="252" t="s">
        <v>124</v>
      </c>
      <c r="D20" s="254" t="s">
        <v>125</v>
      </c>
      <c r="E20" s="251" t="s">
        <v>63</v>
      </c>
      <c r="F20" s="241"/>
      <c r="G20" s="242"/>
      <c r="H20" s="248"/>
    </row>
    <row r="21" spans="1:8" ht="15" customHeight="1">
      <c r="A21" s="264"/>
      <c r="B21" s="239"/>
      <c r="C21" s="253"/>
      <c r="D21" s="255"/>
      <c r="E21" s="251"/>
      <c r="F21" s="241"/>
      <c r="G21" s="242"/>
      <c r="H21" s="248"/>
    </row>
    <row r="22" spans="1:8" ht="12.75" customHeight="1">
      <c r="A22" s="264">
        <v>20</v>
      </c>
      <c r="B22" s="239">
        <v>9</v>
      </c>
      <c r="C22" s="252" t="s">
        <v>116</v>
      </c>
      <c r="D22" s="254" t="s">
        <v>117</v>
      </c>
      <c r="E22" s="251" t="s">
        <v>118</v>
      </c>
      <c r="F22" s="241"/>
      <c r="G22" s="242"/>
      <c r="H22" s="248"/>
    </row>
    <row r="23" spans="1:8" ht="15" customHeight="1">
      <c r="A23" s="264"/>
      <c r="B23" s="239"/>
      <c r="C23" s="253"/>
      <c r="D23" s="255"/>
      <c r="E23" s="251"/>
      <c r="F23" s="241"/>
      <c r="G23" s="242"/>
      <c r="H23" s="248"/>
    </row>
    <row r="24" spans="1:8" ht="12.75" customHeight="1">
      <c r="A24" s="264">
        <v>16</v>
      </c>
      <c r="B24" s="239">
        <v>10</v>
      </c>
      <c r="C24" s="252" t="s">
        <v>106</v>
      </c>
      <c r="D24" s="254" t="s">
        <v>107</v>
      </c>
      <c r="E24" s="251" t="s">
        <v>108</v>
      </c>
      <c r="F24" s="241"/>
      <c r="G24" s="242"/>
      <c r="H24" s="248"/>
    </row>
    <row r="25" spans="1:8" ht="15" customHeight="1">
      <c r="A25" s="264"/>
      <c r="B25" s="239"/>
      <c r="C25" s="253"/>
      <c r="D25" s="255"/>
      <c r="E25" s="251"/>
      <c r="F25" s="241"/>
      <c r="G25" s="242"/>
      <c r="H25" s="248"/>
    </row>
    <row r="26" spans="1:8" ht="12.75" customHeight="1">
      <c r="A26" s="264">
        <v>4</v>
      </c>
      <c r="B26" s="239">
        <v>11</v>
      </c>
      <c r="C26" s="252" t="s">
        <v>74</v>
      </c>
      <c r="D26" s="254" t="s">
        <v>75</v>
      </c>
      <c r="E26" s="251" t="s">
        <v>76</v>
      </c>
      <c r="F26" s="241"/>
      <c r="G26" s="242"/>
      <c r="H26" s="248"/>
    </row>
    <row r="27" spans="1:8" ht="15" customHeight="1">
      <c r="A27" s="264"/>
      <c r="B27" s="239"/>
      <c r="C27" s="253"/>
      <c r="D27" s="255"/>
      <c r="E27" s="251"/>
      <c r="F27" s="241"/>
      <c r="G27" s="242"/>
      <c r="H27" s="248"/>
    </row>
    <row r="28" spans="1:8" ht="15.75" customHeight="1">
      <c r="A28" s="264">
        <v>9</v>
      </c>
      <c r="B28" s="239">
        <v>12</v>
      </c>
      <c r="C28" s="252" t="s">
        <v>87</v>
      </c>
      <c r="D28" s="254" t="s">
        <v>88</v>
      </c>
      <c r="E28" s="251" t="s">
        <v>60</v>
      </c>
      <c r="F28" s="241"/>
      <c r="G28" s="242"/>
      <c r="H28" s="248"/>
    </row>
    <row r="29" spans="1:8" ht="15" customHeight="1">
      <c r="A29" s="264"/>
      <c r="B29" s="239"/>
      <c r="C29" s="253"/>
      <c r="D29" s="255"/>
      <c r="E29" s="251"/>
      <c r="F29" s="241"/>
      <c r="G29" s="242"/>
      <c r="H29" s="248"/>
    </row>
    <row r="30" spans="1:8" ht="12.75" customHeight="1">
      <c r="A30" s="264">
        <v>12</v>
      </c>
      <c r="B30" s="239">
        <v>13</v>
      </c>
      <c r="C30" s="252" t="s">
        <v>94</v>
      </c>
      <c r="D30" s="254" t="s">
        <v>95</v>
      </c>
      <c r="E30" s="251" t="s">
        <v>96</v>
      </c>
      <c r="F30" s="241"/>
      <c r="G30" s="242"/>
      <c r="H30" s="248"/>
    </row>
    <row r="31" spans="1:8" ht="15" customHeight="1">
      <c r="A31" s="264"/>
      <c r="B31" s="239"/>
      <c r="C31" s="253"/>
      <c r="D31" s="255"/>
      <c r="E31" s="251"/>
      <c r="F31" s="241"/>
      <c r="G31" s="242"/>
      <c r="H31" s="248"/>
    </row>
    <row r="32" spans="1:8" ht="12.75" customHeight="1">
      <c r="A32" s="264">
        <v>35</v>
      </c>
      <c r="B32" s="239">
        <v>14</v>
      </c>
      <c r="C32" s="252" t="s">
        <v>154</v>
      </c>
      <c r="D32" s="254" t="s">
        <v>155</v>
      </c>
      <c r="E32" s="251" t="s">
        <v>68</v>
      </c>
      <c r="F32" s="241"/>
      <c r="G32" s="242"/>
      <c r="H32" s="248"/>
    </row>
    <row r="33" spans="1:8" ht="15" customHeight="1">
      <c r="A33" s="264"/>
      <c r="B33" s="239"/>
      <c r="C33" s="253"/>
      <c r="D33" s="255"/>
      <c r="E33" s="251"/>
      <c r="F33" s="241"/>
      <c r="G33" s="242"/>
      <c r="H33" s="248"/>
    </row>
    <row r="34" spans="1:8" ht="12.75" customHeight="1">
      <c r="A34" s="264">
        <v>33</v>
      </c>
      <c r="B34" s="239">
        <v>15</v>
      </c>
      <c r="C34" s="252" t="s">
        <v>149</v>
      </c>
      <c r="D34" s="254" t="s">
        <v>150</v>
      </c>
      <c r="E34" s="251" t="s">
        <v>67</v>
      </c>
      <c r="F34" s="241"/>
      <c r="G34" s="242"/>
      <c r="H34" s="248"/>
    </row>
    <row r="35" spans="1:8" ht="15" customHeight="1">
      <c r="A35" s="264"/>
      <c r="B35" s="239"/>
      <c r="C35" s="253"/>
      <c r="D35" s="255"/>
      <c r="E35" s="251"/>
      <c r="F35" s="241"/>
      <c r="G35" s="242"/>
      <c r="H35" s="248"/>
    </row>
    <row r="36" spans="1:8" ht="15.75" customHeight="1">
      <c r="A36" s="264">
        <v>1</v>
      </c>
      <c r="B36" s="277">
        <v>16</v>
      </c>
      <c r="C36" s="252" t="s">
        <v>159</v>
      </c>
      <c r="D36" s="254" t="s">
        <v>160</v>
      </c>
      <c r="E36" s="251" t="s">
        <v>161</v>
      </c>
      <c r="F36" s="241"/>
      <c r="G36" s="242"/>
      <c r="H36" s="248"/>
    </row>
    <row r="37" spans="1:8" ht="12.75" customHeight="1">
      <c r="A37" s="264"/>
      <c r="B37" s="277"/>
      <c r="C37" s="253"/>
      <c r="D37" s="255"/>
      <c r="E37" s="251"/>
      <c r="F37" s="241"/>
      <c r="G37" s="242"/>
      <c r="H37" s="248"/>
    </row>
    <row r="38" spans="1:8" ht="12.75" customHeight="1">
      <c r="A38" s="264">
        <v>19</v>
      </c>
      <c r="B38" s="239">
        <v>17</v>
      </c>
      <c r="C38" s="252" t="s">
        <v>113</v>
      </c>
      <c r="D38" s="254" t="s">
        <v>114</v>
      </c>
      <c r="E38" s="251" t="s">
        <v>115</v>
      </c>
      <c r="F38" s="241"/>
      <c r="G38" s="262"/>
      <c r="H38" s="259"/>
    </row>
    <row r="39" spans="1:8" ht="12.75" customHeight="1">
      <c r="A39" s="264"/>
      <c r="B39" s="239"/>
      <c r="C39" s="253"/>
      <c r="D39" s="255"/>
      <c r="E39" s="251"/>
      <c r="F39" s="241"/>
      <c r="G39" s="263"/>
      <c r="H39" s="260"/>
    </row>
    <row r="40" spans="1:8" ht="12.75" customHeight="1">
      <c r="A40" s="264">
        <v>3</v>
      </c>
      <c r="B40" s="239">
        <v>18</v>
      </c>
      <c r="C40" s="252" t="s">
        <v>72</v>
      </c>
      <c r="D40" s="254" t="s">
        <v>73</v>
      </c>
      <c r="E40" s="251" t="s">
        <v>69</v>
      </c>
      <c r="F40" s="241"/>
      <c r="G40" s="262"/>
      <c r="H40" s="259"/>
    </row>
    <row r="41" spans="1:8" ht="12.75" customHeight="1">
      <c r="A41" s="264"/>
      <c r="B41" s="239"/>
      <c r="C41" s="253"/>
      <c r="D41" s="255"/>
      <c r="E41" s="251"/>
      <c r="F41" s="241"/>
      <c r="G41" s="263"/>
      <c r="H41" s="260"/>
    </row>
    <row r="42" spans="1:8" ht="12.75" customHeight="1">
      <c r="A42" s="264">
        <v>28</v>
      </c>
      <c r="B42" s="239">
        <v>19</v>
      </c>
      <c r="C42" s="252" t="s">
        <v>138</v>
      </c>
      <c r="D42" s="254" t="s">
        <v>139</v>
      </c>
      <c r="E42" s="251" t="s">
        <v>64</v>
      </c>
      <c r="F42" s="241"/>
      <c r="G42" s="262"/>
      <c r="H42" s="259"/>
    </row>
    <row r="43" spans="1:8" ht="12.75" customHeight="1">
      <c r="A43" s="264"/>
      <c r="B43" s="239"/>
      <c r="C43" s="253"/>
      <c r="D43" s="255"/>
      <c r="E43" s="251"/>
      <c r="F43" s="241"/>
      <c r="G43" s="263"/>
      <c r="H43" s="260"/>
    </row>
    <row r="44" spans="1:8" ht="12.75" customHeight="1">
      <c r="A44" s="264">
        <v>24</v>
      </c>
      <c r="B44" s="239">
        <v>20</v>
      </c>
      <c r="C44" s="272" t="s">
        <v>126</v>
      </c>
      <c r="D44" s="274" t="s">
        <v>127</v>
      </c>
      <c r="E44" s="276" t="s">
        <v>128</v>
      </c>
      <c r="F44" s="241"/>
      <c r="G44" s="262"/>
      <c r="H44" s="259"/>
    </row>
    <row r="45" spans="1:8" ht="12.75" customHeight="1">
      <c r="A45" s="264"/>
      <c r="B45" s="239"/>
      <c r="C45" s="273"/>
      <c r="D45" s="275"/>
      <c r="E45" s="276"/>
      <c r="F45" s="241"/>
      <c r="G45" s="263"/>
      <c r="H45" s="260"/>
    </row>
    <row r="46" spans="1:8" ht="12.75" customHeight="1">
      <c r="A46" s="264">
        <v>7</v>
      </c>
      <c r="B46" s="239">
        <v>21</v>
      </c>
      <c r="C46" s="252" t="s">
        <v>82</v>
      </c>
      <c r="D46" s="254" t="s">
        <v>83</v>
      </c>
      <c r="E46" s="251" t="s">
        <v>84</v>
      </c>
      <c r="F46" s="241"/>
      <c r="G46" s="262"/>
      <c r="H46" s="259"/>
    </row>
    <row r="47" spans="1:8" ht="12.75" customHeight="1">
      <c r="A47" s="264"/>
      <c r="B47" s="239"/>
      <c r="C47" s="253"/>
      <c r="D47" s="255"/>
      <c r="E47" s="251"/>
      <c r="F47" s="241"/>
      <c r="G47" s="263"/>
      <c r="H47" s="260"/>
    </row>
    <row r="48" spans="1:8" ht="12.75" customHeight="1">
      <c r="A48" s="264">
        <v>34</v>
      </c>
      <c r="B48" s="239">
        <v>22</v>
      </c>
      <c r="C48" s="252" t="s">
        <v>151</v>
      </c>
      <c r="D48" s="254" t="s">
        <v>152</v>
      </c>
      <c r="E48" s="251" t="s">
        <v>153</v>
      </c>
      <c r="F48" s="241"/>
      <c r="G48" s="262"/>
      <c r="H48" s="259"/>
    </row>
    <row r="49" spans="1:8" ht="12.75" customHeight="1">
      <c r="A49" s="264"/>
      <c r="B49" s="239"/>
      <c r="C49" s="253"/>
      <c r="D49" s="255"/>
      <c r="E49" s="251"/>
      <c r="F49" s="241"/>
      <c r="G49" s="263"/>
      <c r="H49" s="260"/>
    </row>
    <row r="50" spans="1:8" ht="12.75" customHeight="1">
      <c r="A50" s="264">
        <v>32</v>
      </c>
      <c r="B50" s="239">
        <v>23</v>
      </c>
      <c r="C50" s="252" t="s">
        <v>147</v>
      </c>
      <c r="D50" s="256" t="s">
        <v>148</v>
      </c>
      <c r="E50" s="251" t="s">
        <v>66</v>
      </c>
      <c r="F50" s="241"/>
      <c r="G50" s="262"/>
      <c r="H50" s="259"/>
    </row>
    <row r="51" spans="1:8" ht="12.75" customHeight="1">
      <c r="A51" s="264"/>
      <c r="B51" s="239"/>
      <c r="C51" s="253"/>
      <c r="D51" s="257"/>
      <c r="E51" s="251"/>
      <c r="F51" s="241"/>
      <c r="G51" s="263"/>
      <c r="H51" s="260"/>
    </row>
    <row r="52" spans="1:8" ht="12.75" customHeight="1">
      <c r="A52" s="264">
        <v>8</v>
      </c>
      <c r="B52" s="239">
        <v>24</v>
      </c>
      <c r="C52" s="252" t="s">
        <v>85</v>
      </c>
      <c r="D52" s="270" t="s">
        <v>86</v>
      </c>
      <c r="E52" s="251" t="s">
        <v>59</v>
      </c>
      <c r="F52" s="241"/>
      <c r="G52" s="262"/>
      <c r="H52" s="259"/>
    </row>
    <row r="53" spans="1:8" ht="12.75" customHeight="1">
      <c r="A53" s="264"/>
      <c r="B53" s="239"/>
      <c r="C53" s="253"/>
      <c r="D53" s="271"/>
      <c r="E53" s="251"/>
      <c r="F53" s="241"/>
      <c r="G53" s="263"/>
      <c r="H53" s="260"/>
    </row>
    <row r="54" spans="1:8" ht="12.75" customHeight="1">
      <c r="A54" s="264">
        <v>15</v>
      </c>
      <c r="B54" s="239">
        <v>25</v>
      </c>
      <c r="C54" s="252" t="s">
        <v>103</v>
      </c>
      <c r="D54" s="254" t="s">
        <v>104</v>
      </c>
      <c r="E54" s="251" t="s">
        <v>105</v>
      </c>
      <c r="F54" s="241"/>
      <c r="G54" s="262"/>
      <c r="H54" s="259"/>
    </row>
    <row r="55" spans="1:8" ht="12.75" customHeight="1">
      <c r="A55" s="264"/>
      <c r="B55" s="239"/>
      <c r="C55" s="253"/>
      <c r="D55" s="255"/>
      <c r="E55" s="251"/>
      <c r="F55" s="241"/>
      <c r="G55" s="263"/>
      <c r="H55" s="260"/>
    </row>
    <row r="56" spans="1:8" ht="12.75" customHeight="1">
      <c r="A56" s="264">
        <v>2</v>
      </c>
      <c r="B56" s="239">
        <v>26</v>
      </c>
      <c r="C56" s="252" t="s">
        <v>162</v>
      </c>
      <c r="D56" s="254" t="s">
        <v>163</v>
      </c>
      <c r="E56" s="251" t="s">
        <v>164</v>
      </c>
      <c r="F56" s="241"/>
      <c r="G56" s="262"/>
      <c r="H56" s="259"/>
    </row>
    <row r="57" spans="1:8" ht="12.75" customHeight="1">
      <c r="A57" s="264"/>
      <c r="B57" s="239"/>
      <c r="C57" s="253"/>
      <c r="D57" s="255"/>
      <c r="E57" s="251"/>
      <c r="F57" s="241"/>
      <c r="G57" s="263"/>
      <c r="H57" s="260"/>
    </row>
    <row r="58" spans="1:8" ht="12.75" customHeight="1">
      <c r="A58" s="264">
        <v>27</v>
      </c>
      <c r="B58" s="239">
        <v>27</v>
      </c>
      <c r="C58" s="252" t="s">
        <v>135</v>
      </c>
      <c r="D58" s="254" t="s">
        <v>136</v>
      </c>
      <c r="E58" s="251" t="s">
        <v>137</v>
      </c>
      <c r="F58" s="241"/>
      <c r="G58" s="262"/>
      <c r="H58" s="259"/>
    </row>
    <row r="59" spans="1:8" ht="12.75" customHeight="1">
      <c r="A59" s="264"/>
      <c r="B59" s="239"/>
      <c r="C59" s="253"/>
      <c r="D59" s="255"/>
      <c r="E59" s="251"/>
      <c r="F59" s="241"/>
      <c r="G59" s="263"/>
      <c r="H59" s="260"/>
    </row>
    <row r="60" spans="1:8" ht="12.75" customHeight="1">
      <c r="A60" s="264">
        <v>21</v>
      </c>
      <c r="B60" s="239">
        <v>28</v>
      </c>
      <c r="C60" s="252" t="s">
        <v>119</v>
      </c>
      <c r="D60" s="254" t="s">
        <v>120</v>
      </c>
      <c r="E60" s="269" t="s">
        <v>121</v>
      </c>
      <c r="F60" s="241"/>
      <c r="G60" s="262"/>
      <c r="H60" s="259"/>
    </row>
    <row r="61" spans="1:8" ht="12.75" customHeight="1">
      <c r="A61" s="264"/>
      <c r="B61" s="239"/>
      <c r="C61" s="253"/>
      <c r="D61" s="255"/>
      <c r="E61" s="269"/>
      <c r="F61" s="241"/>
      <c r="G61" s="263"/>
      <c r="H61" s="260"/>
    </row>
    <row r="62" spans="1:8" ht="12.75" customHeight="1">
      <c r="A62" s="264">
        <v>10</v>
      </c>
      <c r="B62" s="239">
        <v>29</v>
      </c>
      <c r="C62" s="252" t="s">
        <v>89</v>
      </c>
      <c r="D62" s="254" t="s">
        <v>90</v>
      </c>
      <c r="E62" s="251" t="s">
        <v>60</v>
      </c>
      <c r="F62" s="241"/>
      <c r="G62" s="262"/>
      <c r="H62" s="259"/>
    </row>
    <row r="63" spans="1:8" ht="12.75" customHeight="1">
      <c r="A63" s="264"/>
      <c r="B63" s="239"/>
      <c r="C63" s="253"/>
      <c r="D63" s="255"/>
      <c r="E63" s="251"/>
      <c r="F63" s="241"/>
      <c r="G63" s="263"/>
      <c r="H63" s="260"/>
    </row>
    <row r="64" spans="1:8" ht="12.75" customHeight="1">
      <c r="A64" s="264">
        <v>5</v>
      </c>
      <c r="B64" s="239">
        <v>30</v>
      </c>
      <c r="C64" s="252" t="s">
        <v>77</v>
      </c>
      <c r="D64" s="254" t="s">
        <v>78</v>
      </c>
      <c r="E64" s="251" t="s">
        <v>76</v>
      </c>
      <c r="F64" s="241"/>
      <c r="G64" s="262"/>
      <c r="H64" s="259"/>
    </row>
    <row r="65" spans="1:8" ht="12.75" customHeight="1">
      <c r="A65" s="264"/>
      <c r="B65" s="239"/>
      <c r="C65" s="253"/>
      <c r="D65" s="255"/>
      <c r="E65" s="251"/>
      <c r="F65" s="241"/>
      <c r="G65" s="263"/>
      <c r="H65" s="260"/>
    </row>
    <row r="66" spans="1:8" ht="12.75" customHeight="1">
      <c r="A66" s="264">
        <v>31</v>
      </c>
      <c r="B66" s="239">
        <v>31</v>
      </c>
      <c r="C66" s="252" t="s">
        <v>145</v>
      </c>
      <c r="D66" s="254" t="s">
        <v>146</v>
      </c>
      <c r="E66" s="251" t="s">
        <v>71</v>
      </c>
      <c r="F66" s="241"/>
      <c r="G66" s="262"/>
      <c r="H66" s="259"/>
    </row>
    <row r="67" spans="1:8" ht="12.75" customHeight="1">
      <c r="A67" s="264"/>
      <c r="B67" s="239"/>
      <c r="C67" s="253"/>
      <c r="D67" s="255"/>
      <c r="E67" s="251"/>
      <c r="F67" s="241"/>
      <c r="G67" s="263"/>
      <c r="H67" s="260"/>
    </row>
    <row r="68" spans="1:8" ht="12.75" customHeight="1">
      <c r="A68" s="264">
        <v>26</v>
      </c>
      <c r="B68" s="239">
        <v>32</v>
      </c>
      <c r="C68" s="252" t="s">
        <v>132</v>
      </c>
      <c r="D68" s="254" t="s">
        <v>133</v>
      </c>
      <c r="E68" s="251" t="s">
        <v>134</v>
      </c>
      <c r="F68" s="241"/>
      <c r="G68" s="262"/>
      <c r="H68" s="259"/>
    </row>
    <row r="69" spans="1:8" ht="12.75" customHeight="1">
      <c r="A69" s="264"/>
      <c r="B69" s="239"/>
      <c r="C69" s="253"/>
      <c r="D69" s="255"/>
      <c r="E69" s="251"/>
      <c r="F69" s="241"/>
      <c r="G69" s="263"/>
      <c r="H69" s="260"/>
    </row>
    <row r="70" spans="1:8" ht="12.75" customHeight="1">
      <c r="A70" s="264">
        <v>17</v>
      </c>
      <c r="B70" s="239">
        <v>33</v>
      </c>
      <c r="C70" s="252" t="s">
        <v>109</v>
      </c>
      <c r="D70" s="254" t="s">
        <v>110</v>
      </c>
      <c r="E70" s="251" t="s">
        <v>61</v>
      </c>
      <c r="F70" s="241"/>
      <c r="G70" s="262"/>
      <c r="H70" s="259"/>
    </row>
    <row r="71" spans="1:8" ht="12.75" customHeight="1">
      <c r="A71" s="264"/>
      <c r="B71" s="239"/>
      <c r="C71" s="253"/>
      <c r="D71" s="255"/>
      <c r="E71" s="251"/>
      <c r="F71" s="241"/>
      <c r="G71" s="263"/>
      <c r="H71" s="260"/>
    </row>
    <row r="72" spans="1:8" ht="12.75" customHeight="1">
      <c r="A72" s="264">
        <v>6</v>
      </c>
      <c r="B72" s="239">
        <v>34</v>
      </c>
      <c r="C72" s="252" t="s">
        <v>79</v>
      </c>
      <c r="D72" s="254" t="s">
        <v>80</v>
      </c>
      <c r="E72" s="251" t="s">
        <v>81</v>
      </c>
      <c r="F72" s="241"/>
      <c r="G72" s="262"/>
      <c r="H72" s="259"/>
    </row>
    <row r="73" spans="1:8" ht="12.75" customHeight="1">
      <c r="A73" s="264"/>
      <c r="B73" s="239"/>
      <c r="C73" s="253"/>
      <c r="D73" s="255"/>
      <c r="E73" s="251"/>
      <c r="F73" s="241"/>
      <c r="G73" s="263"/>
      <c r="H73" s="260"/>
    </row>
    <row r="74" spans="1:8" ht="12.75" customHeight="1">
      <c r="A74" s="264">
        <v>14</v>
      </c>
      <c r="B74" s="239">
        <v>35</v>
      </c>
      <c r="C74" s="252" t="s">
        <v>100</v>
      </c>
      <c r="D74" s="254" t="s">
        <v>101</v>
      </c>
      <c r="E74" s="251" t="s">
        <v>102</v>
      </c>
      <c r="F74" s="241"/>
      <c r="G74" s="262"/>
      <c r="H74" s="259"/>
    </row>
    <row r="75" spans="1:8" ht="12.75" customHeight="1">
      <c r="A75" s="264"/>
      <c r="B75" s="239"/>
      <c r="C75" s="253"/>
      <c r="D75" s="255"/>
      <c r="E75" s="251"/>
      <c r="F75" s="241"/>
      <c r="G75" s="263"/>
      <c r="H75" s="260"/>
    </row>
    <row r="76" spans="1:8" ht="12.75" customHeight="1">
      <c r="A76" s="261"/>
      <c r="B76" s="239"/>
      <c r="C76" s="252"/>
      <c r="D76" s="254"/>
      <c r="E76" s="251"/>
      <c r="F76" s="241"/>
      <c r="G76" s="262"/>
      <c r="H76" s="259"/>
    </row>
    <row r="77" spans="1:8" ht="12.75" customHeight="1">
      <c r="A77" s="261"/>
      <c r="B77" s="239"/>
      <c r="C77" s="253"/>
      <c r="D77" s="255"/>
      <c r="E77" s="251"/>
      <c r="F77" s="241"/>
      <c r="G77" s="263"/>
      <c r="H77" s="260"/>
    </row>
    <row r="78" spans="1:8" ht="12.75" customHeight="1">
      <c r="A78" s="261"/>
      <c r="B78" s="239"/>
      <c r="C78" s="252"/>
      <c r="D78" s="254"/>
      <c r="E78" s="251"/>
      <c r="F78" s="241"/>
      <c r="G78" s="262"/>
      <c r="H78" s="259"/>
    </row>
    <row r="79" spans="1:8" ht="12.75" customHeight="1">
      <c r="A79" s="261"/>
      <c r="B79" s="239"/>
      <c r="C79" s="253"/>
      <c r="D79" s="255"/>
      <c r="E79" s="251"/>
      <c r="F79" s="241"/>
      <c r="G79" s="263"/>
      <c r="H79" s="260"/>
    </row>
    <row r="80" spans="1:8" ht="12.75" customHeight="1">
      <c r="A80" s="261"/>
      <c r="B80" s="239"/>
      <c r="C80" s="252"/>
      <c r="D80" s="254"/>
      <c r="E80" s="251"/>
      <c r="F80" s="241"/>
      <c r="G80" s="262"/>
      <c r="H80" s="259"/>
    </row>
    <row r="81" spans="1:8" ht="12.75" customHeight="1">
      <c r="A81" s="261"/>
      <c r="B81" s="239"/>
      <c r="C81" s="253"/>
      <c r="D81" s="255"/>
      <c r="E81" s="251"/>
      <c r="F81" s="241"/>
      <c r="G81" s="263"/>
      <c r="H81" s="260"/>
    </row>
    <row r="82" spans="1:8" ht="12.75" customHeight="1">
      <c r="A82" s="248"/>
      <c r="B82" s="239"/>
      <c r="C82" s="252"/>
      <c r="D82" s="254"/>
      <c r="E82" s="251"/>
      <c r="F82" s="241"/>
      <c r="G82" s="242"/>
      <c r="H82" s="259"/>
    </row>
    <row r="83" spans="1:8" ht="12.75" customHeight="1">
      <c r="A83" s="248"/>
      <c r="B83" s="239"/>
      <c r="C83" s="253"/>
      <c r="D83" s="255"/>
      <c r="E83" s="251"/>
      <c r="F83" s="241"/>
      <c r="G83" s="242"/>
      <c r="H83" s="260"/>
    </row>
    <row r="84" spans="1:8" ht="12.75" customHeight="1">
      <c r="A84" s="248"/>
      <c r="B84" s="239"/>
      <c r="C84" s="252"/>
      <c r="D84" s="254"/>
      <c r="E84" s="251"/>
      <c r="F84" s="241"/>
      <c r="G84" s="242"/>
      <c r="H84" s="258"/>
    </row>
    <row r="85" spans="1:8" ht="12.75" customHeight="1">
      <c r="A85" s="248"/>
      <c r="B85" s="239"/>
      <c r="C85" s="253"/>
      <c r="D85" s="255"/>
      <c r="E85" s="251"/>
      <c r="F85" s="241"/>
      <c r="G85" s="242"/>
      <c r="H85" s="259"/>
    </row>
    <row r="86" spans="1:8" ht="12.75" customHeight="1">
      <c r="A86" s="248"/>
      <c r="B86" s="239"/>
      <c r="C86" s="252"/>
      <c r="D86" s="256"/>
      <c r="E86" s="251"/>
      <c r="F86" s="241"/>
      <c r="G86" s="242"/>
      <c r="H86" s="258"/>
    </row>
    <row r="87" spans="1:8" ht="12.75" customHeight="1">
      <c r="A87" s="248"/>
      <c r="B87" s="239"/>
      <c r="C87" s="253"/>
      <c r="D87" s="257"/>
      <c r="E87" s="251"/>
      <c r="F87" s="241"/>
      <c r="G87" s="242"/>
      <c r="H87" s="259"/>
    </row>
    <row r="88" spans="1:8" ht="12.75" customHeight="1">
      <c r="A88" s="248"/>
      <c r="B88" s="239"/>
      <c r="C88" s="252"/>
      <c r="D88" s="254"/>
      <c r="E88" s="251"/>
      <c r="F88" s="241"/>
      <c r="G88" s="242"/>
      <c r="H88" s="258"/>
    </row>
    <row r="89" spans="1:8" ht="12.75" customHeight="1">
      <c r="A89" s="248"/>
      <c r="B89" s="239"/>
      <c r="C89" s="253"/>
      <c r="D89" s="255"/>
      <c r="E89" s="251"/>
      <c r="F89" s="241"/>
      <c r="G89" s="242"/>
      <c r="H89" s="259"/>
    </row>
    <row r="90" spans="1:8" ht="12.75" customHeight="1">
      <c r="A90" s="248"/>
      <c r="B90" s="239"/>
      <c r="C90" s="252"/>
      <c r="D90" s="254"/>
      <c r="E90" s="251"/>
      <c r="F90" s="241"/>
      <c r="G90" s="242"/>
      <c r="H90" s="248"/>
    </row>
    <row r="91" spans="1:8" ht="12.75" customHeight="1">
      <c r="A91" s="248"/>
      <c r="B91" s="239"/>
      <c r="C91" s="253"/>
      <c r="D91" s="255"/>
      <c r="E91" s="251"/>
      <c r="F91" s="241"/>
      <c r="G91" s="242"/>
      <c r="H91" s="248"/>
    </row>
    <row r="92" spans="1:8" ht="12.75" customHeight="1">
      <c r="A92" s="248"/>
      <c r="B92" s="239"/>
      <c r="C92" s="252"/>
      <c r="D92" s="254"/>
      <c r="E92" s="251"/>
      <c r="F92" s="241"/>
      <c r="G92" s="242"/>
      <c r="H92" s="248"/>
    </row>
    <row r="93" spans="1:8" ht="12.75" customHeight="1">
      <c r="A93" s="248"/>
      <c r="B93" s="239"/>
      <c r="C93" s="253"/>
      <c r="D93" s="255"/>
      <c r="E93" s="251"/>
      <c r="F93" s="241"/>
      <c r="G93" s="242"/>
      <c r="H93" s="248"/>
    </row>
    <row r="94" spans="1:8" ht="12.75" customHeight="1">
      <c r="A94" s="248"/>
      <c r="B94" s="239"/>
      <c r="C94" s="252"/>
      <c r="D94" s="254"/>
      <c r="E94" s="251"/>
      <c r="F94" s="241"/>
      <c r="G94" s="242"/>
      <c r="H94" s="248"/>
    </row>
    <row r="95" spans="1:8" ht="12.75" customHeight="1">
      <c r="A95" s="248"/>
      <c r="B95" s="239"/>
      <c r="C95" s="253"/>
      <c r="D95" s="255"/>
      <c r="E95" s="251"/>
      <c r="F95" s="241"/>
      <c r="G95" s="242"/>
      <c r="H95" s="248"/>
    </row>
    <row r="96" spans="1:8" ht="12.75" customHeight="1">
      <c r="A96" s="248"/>
      <c r="B96" s="239"/>
      <c r="C96" s="252"/>
      <c r="D96" s="254"/>
      <c r="E96" s="251"/>
      <c r="F96" s="241"/>
      <c r="G96" s="242"/>
      <c r="H96" s="248"/>
    </row>
    <row r="97" spans="1:8" ht="12.75" customHeight="1">
      <c r="A97" s="248"/>
      <c r="B97" s="239"/>
      <c r="C97" s="253"/>
      <c r="D97" s="255"/>
      <c r="E97" s="251"/>
      <c r="F97" s="241"/>
      <c r="G97" s="242"/>
      <c r="H97" s="248"/>
    </row>
    <row r="98" spans="1:8" ht="12.75" customHeight="1">
      <c r="A98" s="248"/>
      <c r="B98" s="239"/>
      <c r="C98" s="252"/>
      <c r="D98" s="254"/>
      <c r="E98" s="251"/>
      <c r="F98" s="241"/>
      <c r="G98" s="242"/>
      <c r="H98" s="248"/>
    </row>
    <row r="99" spans="1:8" ht="12.75" customHeight="1">
      <c r="A99" s="248"/>
      <c r="B99" s="239"/>
      <c r="C99" s="253"/>
      <c r="D99" s="255"/>
      <c r="E99" s="251"/>
      <c r="F99" s="241"/>
      <c r="G99" s="242"/>
      <c r="H99" s="248"/>
    </row>
    <row r="100" spans="1:8" ht="12.75" customHeight="1">
      <c r="A100" s="248"/>
      <c r="B100" s="239"/>
      <c r="C100" s="252"/>
      <c r="D100" s="254"/>
      <c r="E100" s="251"/>
      <c r="F100" s="241"/>
      <c r="G100" s="242"/>
      <c r="H100" s="248"/>
    </row>
    <row r="101" spans="1:8" ht="12.75" customHeight="1">
      <c r="A101" s="248"/>
      <c r="B101" s="239"/>
      <c r="C101" s="253"/>
      <c r="D101" s="255"/>
      <c r="E101" s="251"/>
      <c r="F101" s="241"/>
      <c r="G101" s="242"/>
      <c r="H101" s="248"/>
    </row>
    <row r="102" spans="1:8" ht="12.75" customHeight="1">
      <c r="A102" s="248"/>
      <c r="B102" s="239"/>
      <c r="C102" s="252"/>
      <c r="D102" s="254"/>
      <c r="E102" s="251"/>
      <c r="F102" s="241"/>
      <c r="G102" s="242"/>
      <c r="H102" s="248"/>
    </row>
    <row r="103" spans="1:8" ht="12.75" customHeight="1">
      <c r="A103" s="248"/>
      <c r="B103" s="239"/>
      <c r="C103" s="253"/>
      <c r="D103" s="255"/>
      <c r="E103" s="251"/>
      <c r="F103" s="241"/>
      <c r="G103" s="242"/>
      <c r="H103" s="248"/>
    </row>
    <row r="104" spans="1:8" ht="12.75" customHeight="1">
      <c r="A104" s="248"/>
      <c r="B104" s="239"/>
      <c r="C104" s="252"/>
      <c r="D104" s="254"/>
      <c r="E104" s="251"/>
      <c r="F104" s="241"/>
      <c r="G104" s="242"/>
      <c r="H104" s="248"/>
    </row>
    <row r="105" spans="1:8" ht="12.75" customHeight="1">
      <c r="A105" s="248"/>
      <c r="B105" s="239"/>
      <c r="C105" s="253"/>
      <c r="D105" s="255"/>
      <c r="E105" s="251"/>
      <c r="F105" s="241"/>
      <c r="G105" s="242"/>
      <c r="H105" s="248"/>
    </row>
    <row r="106" spans="1:8" ht="12.75" customHeight="1">
      <c r="A106" s="248"/>
      <c r="B106" s="239"/>
      <c r="C106" s="252"/>
      <c r="D106" s="254"/>
      <c r="E106" s="251"/>
      <c r="F106" s="241"/>
      <c r="G106" s="242"/>
      <c r="H106" s="248"/>
    </row>
    <row r="107" spans="1:8" ht="12.75" customHeight="1">
      <c r="A107" s="248"/>
      <c r="B107" s="239"/>
      <c r="C107" s="253"/>
      <c r="D107" s="255"/>
      <c r="E107" s="251"/>
      <c r="F107" s="241"/>
      <c r="G107" s="242"/>
      <c r="H107" s="248"/>
    </row>
    <row r="108" spans="1:8" ht="12.75" customHeight="1">
      <c r="A108" s="248"/>
      <c r="B108" s="239"/>
      <c r="C108" s="252"/>
      <c r="D108" s="254"/>
      <c r="E108" s="251"/>
      <c r="F108" s="241"/>
      <c r="G108" s="242"/>
      <c r="H108" s="248"/>
    </row>
    <row r="109" spans="1:8" ht="12.75" customHeight="1">
      <c r="A109" s="248"/>
      <c r="B109" s="239"/>
      <c r="C109" s="253"/>
      <c r="D109" s="255"/>
      <c r="E109" s="251"/>
      <c r="F109" s="241"/>
      <c r="G109" s="242"/>
      <c r="H109" s="248"/>
    </row>
    <row r="110" spans="1:8" ht="12.75" customHeight="1">
      <c r="A110" s="248"/>
      <c r="B110" s="239"/>
      <c r="C110" s="252"/>
      <c r="D110" s="254"/>
      <c r="E110" s="251"/>
      <c r="F110" s="241"/>
      <c r="G110" s="242"/>
      <c r="H110" s="248"/>
    </row>
    <row r="111" spans="1:8" ht="12.75" customHeight="1">
      <c r="A111" s="248"/>
      <c r="B111" s="239"/>
      <c r="C111" s="253"/>
      <c r="D111" s="255"/>
      <c r="E111" s="251"/>
      <c r="F111" s="241"/>
      <c r="G111" s="242"/>
      <c r="H111" s="248"/>
    </row>
    <row r="112" spans="1:8" ht="12.75" customHeight="1">
      <c r="A112" s="248"/>
      <c r="B112" s="239"/>
      <c r="C112" s="252"/>
      <c r="D112" s="254"/>
      <c r="E112" s="251"/>
      <c r="F112" s="241"/>
      <c r="G112" s="242"/>
      <c r="H112" s="248"/>
    </row>
    <row r="113" spans="1:8" ht="12.75" customHeight="1">
      <c r="A113" s="248"/>
      <c r="B113" s="239"/>
      <c r="C113" s="253"/>
      <c r="D113" s="255"/>
      <c r="E113" s="251"/>
      <c r="F113" s="241"/>
      <c r="G113" s="242"/>
      <c r="H113" s="248"/>
    </row>
    <row r="114" spans="1:8" ht="12.75" customHeight="1">
      <c r="A114" s="248"/>
      <c r="B114" s="239"/>
      <c r="C114" s="252"/>
      <c r="D114" s="254"/>
      <c r="E114" s="251"/>
      <c r="F114" s="241"/>
      <c r="G114" s="242"/>
      <c r="H114" s="248"/>
    </row>
    <row r="115" spans="1:8" ht="12.75" customHeight="1">
      <c r="A115" s="248"/>
      <c r="B115" s="239"/>
      <c r="C115" s="253"/>
      <c r="D115" s="255"/>
      <c r="E115" s="251"/>
      <c r="F115" s="241"/>
      <c r="G115" s="242"/>
      <c r="H115" s="248"/>
    </row>
    <row r="116" spans="1:8" ht="12.75" customHeight="1">
      <c r="A116" s="248"/>
      <c r="B116" s="239"/>
      <c r="C116" s="252"/>
      <c r="D116" s="254"/>
      <c r="E116" s="251"/>
      <c r="F116" s="241"/>
      <c r="G116" s="242"/>
      <c r="H116" s="248"/>
    </row>
    <row r="117" spans="1:8" ht="12.75" customHeight="1">
      <c r="A117" s="248"/>
      <c r="B117" s="239"/>
      <c r="C117" s="253"/>
      <c r="D117" s="255"/>
      <c r="E117" s="251"/>
      <c r="F117" s="241"/>
      <c r="G117" s="242"/>
      <c r="H117" s="248"/>
    </row>
    <row r="118" spans="1:8" ht="12.75" customHeight="1">
      <c r="A118" s="248"/>
      <c r="B118" s="239"/>
      <c r="C118" s="240"/>
      <c r="D118" s="248"/>
      <c r="E118" s="249"/>
      <c r="F118" s="241"/>
      <c r="G118" s="242"/>
      <c r="H118" s="248"/>
    </row>
    <row r="119" spans="1:8" ht="12.75" customHeight="1">
      <c r="A119" s="248"/>
      <c r="B119" s="239"/>
      <c r="C119" s="240"/>
      <c r="D119" s="248"/>
      <c r="E119" s="250"/>
      <c r="F119" s="241"/>
      <c r="G119" s="242"/>
      <c r="H119" s="248"/>
    </row>
    <row r="120" spans="1:8" ht="12.75" customHeight="1">
      <c r="A120" s="248"/>
      <c r="B120" s="239"/>
      <c r="C120" s="240"/>
      <c r="D120" s="248"/>
      <c r="E120" s="249"/>
      <c r="F120" s="241"/>
      <c r="G120" s="242"/>
      <c r="H120" s="248"/>
    </row>
    <row r="121" spans="1:8" ht="12.75" customHeight="1">
      <c r="A121" s="248"/>
      <c r="B121" s="239"/>
      <c r="C121" s="240"/>
      <c r="D121" s="248"/>
      <c r="E121" s="250"/>
      <c r="F121" s="241"/>
      <c r="G121" s="242"/>
      <c r="H121" s="248"/>
    </row>
    <row r="122" spans="1:8" ht="12.75" customHeight="1">
      <c r="A122" s="248"/>
      <c r="B122" s="239"/>
      <c r="C122" s="240"/>
      <c r="D122" s="248"/>
      <c r="E122" s="249"/>
      <c r="F122" s="241"/>
      <c r="G122" s="242"/>
      <c r="H122" s="248"/>
    </row>
    <row r="123" spans="1:8" ht="12.75" customHeight="1">
      <c r="A123" s="248"/>
      <c r="B123" s="239"/>
      <c r="C123" s="240"/>
      <c r="D123" s="248"/>
      <c r="E123" s="250"/>
      <c r="F123" s="241"/>
      <c r="G123" s="242"/>
      <c r="H123" s="248"/>
    </row>
    <row r="124" spans="1:8" ht="12.75" customHeight="1">
      <c r="A124" s="248"/>
      <c r="B124" s="239"/>
      <c r="C124" s="240"/>
      <c r="D124" s="248"/>
      <c r="E124" s="249"/>
      <c r="F124" s="241"/>
      <c r="G124" s="242"/>
      <c r="H124" s="248"/>
    </row>
    <row r="125" spans="1:8" ht="12.75" customHeight="1">
      <c r="A125" s="248"/>
      <c r="B125" s="239"/>
      <c r="C125" s="240"/>
      <c r="D125" s="248"/>
      <c r="E125" s="250"/>
      <c r="F125" s="241"/>
      <c r="G125" s="242"/>
      <c r="H125" s="248"/>
    </row>
    <row r="126" spans="1:8" ht="12.75" customHeight="1">
      <c r="A126" s="248"/>
      <c r="B126" s="239"/>
      <c r="C126" s="240"/>
      <c r="D126" s="248"/>
      <c r="E126" s="249"/>
      <c r="F126" s="241"/>
      <c r="G126" s="242"/>
      <c r="H126" s="248"/>
    </row>
    <row r="127" spans="1:8" ht="12.75" customHeight="1">
      <c r="A127" s="248"/>
      <c r="B127" s="239"/>
      <c r="C127" s="240"/>
      <c r="D127" s="248"/>
      <c r="E127" s="250"/>
      <c r="F127" s="241"/>
      <c r="G127" s="242"/>
      <c r="H127" s="248"/>
    </row>
    <row r="128" spans="1:8" ht="12.75">
      <c r="A128" s="248"/>
      <c r="B128" s="239"/>
      <c r="C128" s="240"/>
      <c r="D128" s="248"/>
      <c r="E128" s="249"/>
      <c r="F128" s="241"/>
      <c r="G128" s="242"/>
      <c r="H128" s="248"/>
    </row>
    <row r="129" spans="1:8" ht="12.75">
      <c r="A129" s="248"/>
      <c r="B129" s="239"/>
      <c r="C129" s="240"/>
      <c r="D129" s="248"/>
      <c r="E129" s="250"/>
      <c r="F129" s="241"/>
      <c r="G129" s="242"/>
      <c r="H129" s="248"/>
    </row>
    <row r="130" spans="1:8" ht="12.75">
      <c r="A130" s="248"/>
      <c r="B130" s="239"/>
      <c r="C130" s="240"/>
      <c r="D130" s="248"/>
      <c r="E130" s="249"/>
      <c r="F130" s="241"/>
      <c r="G130" s="242"/>
      <c r="H130" s="248"/>
    </row>
    <row r="131" spans="1:8" ht="12.75">
      <c r="A131" s="248"/>
      <c r="B131" s="239"/>
      <c r="C131" s="240"/>
      <c r="D131" s="248"/>
      <c r="E131" s="250"/>
      <c r="F131" s="241"/>
      <c r="G131" s="242"/>
      <c r="H131" s="248"/>
    </row>
    <row r="132" spans="1:7" ht="12.75">
      <c r="A132" s="60"/>
      <c r="B132" s="24"/>
      <c r="C132" s="61"/>
      <c r="D132" s="61"/>
      <c r="E132" s="61"/>
      <c r="F132" s="62"/>
      <c r="G132" s="63"/>
    </row>
    <row r="133" spans="1:8" ht="12.75">
      <c r="A133" s="60"/>
      <c r="B133" s="24"/>
      <c r="C133" s="61"/>
      <c r="D133" s="61"/>
      <c r="E133" s="61"/>
      <c r="F133" s="62"/>
      <c r="G133" s="63"/>
      <c r="H133" s="24"/>
    </row>
    <row r="134" spans="1:8" ht="12.75">
      <c r="A134" s="24"/>
      <c r="B134" s="24"/>
      <c r="C134" s="24"/>
      <c r="D134" s="24"/>
      <c r="E134" s="24"/>
      <c r="F134" s="24"/>
      <c r="H134" s="24"/>
    </row>
  </sheetData>
  <sheetProtection/>
  <mergeCells count="517">
    <mergeCell ref="E36:E37"/>
    <mergeCell ref="E88:E89"/>
    <mergeCell ref="E90:E91"/>
    <mergeCell ref="E92:E93"/>
    <mergeCell ref="E94:E95"/>
    <mergeCell ref="E80:E81"/>
    <mergeCell ref="E82:E83"/>
    <mergeCell ref="E84:E85"/>
    <mergeCell ref="E86:E87"/>
    <mergeCell ref="E16:E17"/>
    <mergeCell ref="E18:E19"/>
    <mergeCell ref="E72:E73"/>
    <mergeCell ref="E74:E75"/>
    <mergeCell ref="E76:E77"/>
    <mergeCell ref="E78:E79"/>
    <mergeCell ref="E28:E29"/>
    <mergeCell ref="E30:E31"/>
    <mergeCell ref="E32:E33"/>
    <mergeCell ref="E34:E35"/>
    <mergeCell ref="E4:E5"/>
    <mergeCell ref="F4:F5"/>
    <mergeCell ref="F28:F29"/>
    <mergeCell ref="F20:F21"/>
    <mergeCell ref="F18:F19"/>
    <mergeCell ref="E20:E21"/>
    <mergeCell ref="E22:E23"/>
    <mergeCell ref="E24:E25"/>
    <mergeCell ref="E26:E27"/>
    <mergeCell ref="E14:E15"/>
    <mergeCell ref="H28:H29"/>
    <mergeCell ref="F30:F31"/>
    <mergeCell ref="H30:H31"/>
    <mergeCell ref="G30:G31"/>
    <mergeCell ref="F26:F27"/>
    <mergeCell ref="H26:H27"/>
    <mergeCell ref="G28:G29"/>
    <mergeCell ref="H20:H2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A24:A25"/>
    <mergeCell ref="B24:B25"/>
    <mergeCell ref="A26:A27"/>
    <mergeCell ref="B26:B27"/>
    <mergeCell ref="C26:C27"/>
    <mergeCell ref="D26:D27"/>
    <mergeCell ref="C24:C25"/>
    <mergeCell ref="D24:D25"/>
    <mergeCell ref="F22:F23"/>
    <mergeCell ref="H22:H23"/>
    <mergeCell ref="F24:F25"/>
    <mergeCell ref="H24:H25"/>
    <mergeCell ref="G22:G23"/>
    <mergeCell ref="G24:G25"/>
    <mergeCell ref="G26:G27"/>
    <mergeCell ref="A22:A23"/>
    <mergeCell ref="B22:B23"/>
    <mergeCell ref="C22:C23"/>
    <mergeCell ref="D22:D23"/>
    <mergeCell ref="A20:A21"/>
    <mergeCell ref="B20:B21"/>
    <mergeCell ref="C20:C21"/>
    <mergeCell ref="D20:D21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F16:F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H16:H17"/>
    <mergeCell ref="F12:F13"/>
    <mergeCell ref="H12:H13"/>
    <mergeCell ref="F14:F15"/>
    <mergeCell ref="H14:H15"/>
    <mergeCell ref="G12:G13"/>
    <mergeCell ref="H6:H7"/>
    <mergeCell ref="F10:F11"/>
    <mergeCell ref="H10:H11"/>
    <mergeCell ref="F8:F9"/>
    <mergeCell ref="H8:H9"/>
    <mergeCell ref="E12:E13"/>
    <mergeCell ref="E6:E7"/>
    <mergeCell ref="E8:E9"/>
    <mergeCell ref="E10:E11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G42:G43"/>
    <mergeCell ref="E42:E43"/>
    <mergeCell ref="A44:A45"/>
    <mergeCell ref="B44:B45"/>
    <mergeCell ref="C44:C45"/>
    <mergeCell ref="D44:D45"/>
    <mergeCell ref="F44:F45"/>
    <mergeCell ref="H44:H45"/>
    <mergeCell ref="G44:G45"/>
    <mergeCell ref="E44:E45"/>
    <mergeCell ref="A46:A47"/>
    <mergeCell ref="B46:B47"/>
    <mergeCell ref="C46:C47"/>
    <mergeCell ref="D46:D47"/>
    <mergeCell ref="F46:F47"/>
    <mergeCell ref="H46:H47"/>
    <mergeCell ref="G46:G47"/>
    <mergeCell ref="E46:E47"/>
    <mergeCell ref="A48:A49"/>
    <mergeCell ref="B48:B49"/>
    <mergeCell ref="C48:C49"/>
    <mergeCell ref="D48:D49"/>
    <mergeCell ref="F48:F49"/>
    <mergeCell ref="H48:H49"/>
    <mergeCell ref="G48:G49"/>
    <mergeCell ref="E48:E49"/>
    <mergeCell ref="A50:A51"/>
    <mergeCell ref="B50:B51"/>
    <mergeCell ref="C50:C51"/>
    <mergeCell ref="D50:D51"/>
    <mergeCell ref="F50:F51"/>
    <mergeCell ref="H50:H51"/>
    <mergeCell ref="G50:G51"/>
    <mergeCell ref="E50:E51"/>
    <mergeCell ref="A52:A53"/>
    <mergeCell ref="B52:B53"/>
    <mergeCell ref="C52:C53"/>
    <mergeCell ref="D52:D53"/>
    <mergeCell ref="F52:F53"/>
    <mergeCell ref="H52:H53"/>
    <mergeCell ref="G52:G53"/>
    <mergeCell ref="E52:E53"/>
    <mergeCell ref="A54:A55"/>
    <mergeCell ref="B54:B55"/>
    <mergeCell ref="C54:C55"/>
    <mergeCell ref="D54:D55"/>
    <mergeCell ref="F54:F55"/>
    <mergeCell ref="H54:H55"/>
    <mergeCell ref="G54:G55"/>
    <mergeCell ref="E54:E55"/>
    <mergeCell ref="A56:A57"/>
    <mergeCell ref="B56:B57"/>
    <mergeCell ref="C56:C57"/>
    <mergeCell ref="D56:D57"/>
    <mergeCell ref="F56:F57"/>
    <mergeCell ref="H56:H57"/>
    <mergeCell ref="G56:G57"/>
    <mergeCell ref="E56:E57"/>
    <mergeCell ref="A58:A59"/>
    <mergeCell ref="B58:B59"/>
    <mergeCell ref="C58:C59"/>
    <mergeCell ref="D58:D59"/>
    <mergeCell ref="F58:F59"/>
    <mergeCell ref="H58:H59"/>
    <mergeCell ref="G58:G59"/>
    <mergeCell ref="E58:E59"/>
    <mergeCell ref="A60:A61"/>
    <mergeCell ref="B60:B61"/>
    <mergeCell ref="C60:C61"/>
    <mergeCell ref="D60:D61"/>
    <mergeCell ref="F60:F61"/>
    <mergeCell ref="H60:H61"/>
    <mergeCell ref="G60:G61"/>
    <mergeCell ref="E60:E61"/>
    <mergeCell ref="A62:A63"/>
    <mergeCell ref="B62:B63"/>
    <mergeCell ref="C62:C63"/>
    <mergeCell ref="D62:D63"/>
    <mergeCell ref="F62:F63"/>
    <mergeCell ref="H62:H63"/>
    <mergeCell ref="G62:G63"/>
    <mergeCell ref="E62:E63"/>
    <mergeCell ref="A64:A65"/>
    <mergeCell ref="B64:B65"/>
    <mergeCell ref="C64:C65"/>
    <mergeCell ref="D64:D65"/>
    <mergeCell ref="F64:F65"/>
    <mergeCell ref="H64:H65"/>
    <mergeCell ref="G64:G65"/>
    <mergeCell ref="E64:E65"/>
    <mergeCell ref="A66:A67"/>
    <mergeCell ref="B66:B67"/>
    <mergeCell ref="C66:C67"/>
    <mergeCell ref="D66:D67"/>
    <mergeCell ref="F66:F67"/>
    <mergeCell ref="H66:H67"/>
    <mergeCell ref="G66:G67"/>
    <mergeCell ref="E66:E67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D12:D13"/>
    <mergeCell ref="G4:G5"/>
    <mergeCell ref="G6:G7"/>
    <mergeCell ref="G8:G9"/>
    <mergeCell ref="G10:G11"/>
    <mergeCell ref="A68:A69"/>
    <mergeCell ref="B68:B69"/>
    <mergeCell ref="C68:C69"/>
    <mergeCell ref="D68:D69"/>
    <mergeCell ref="F68:F69"/>
    <mergeCell ref="A10:A11"/>
    <mergeCell ref="A70:A71"/>
    <mergeCell ref="B70:B71"/>
    <mergeCell ref="C70:C71"/>
    <mergeCell ref="D70:D71"/>
    <mergeCell ref="F70:F71"/>
    <mergeCell ref="G70:G71"/>
    <mergeCell ref="E70:E71"/>
    <mergeCell ref="C72:C73"/>
    <mergeCell ref="D72:D73"/>
    <mergeCell ref="F72:F73"/>
    <mergeCell ref="G72:G73"/>
    <mergeCell ref="G68:G69"/>
    <mergeCell ref="H68:H69"/>
    <mergeCell ref="H70:H71"/>
    <mergeCell ref="E68:E69"/>
    <mergeCell ref="H72:H73"/>
    <mergeCell ref="A74:A75"/>
    <mergeCell ref="B74:B75"/>
    <mergeCell ref="C74:C75"/>
    <mergeCell ref="D74:D75"/>
    <mergeCell ref="F74:F75"/>
    <mergeCell ref="G74:G75"/>
    <mergeCell ref="H74:H75"/>
    <mergeCell ref="A72:A73"/>
    <mergeCell ref="B72:B73"/>
    <mergeCell ref="G78:G79"/>
    <mergeCell ref="H78:H79"/>
    <mergeCell ref="A76:A77"/>
    <mergeCell ref="B76:B77"/>
    <mergeCell ref="C76:C77"/>
    <mergeCell ref="D76:D77"/>
    <mergeCell ref="F76:F77"/>
    <mergeCell ref="G76:G77"/>
    <mergeCell ref="C80:C81"/>
    <mergeCell ref="D80:D81"/>
    <mergeCell ref="F80:F81"/>
    <mergeCell ref="G80:G81"/>
    <mergeCell ref="H76:H77"/>
    <mergeCell ref="A78:A79"/>
    <mergeCell ref="B78:B79"/>
    <mergeCell ref="C78:C79"/>
    <mergeCell ref="D78:D79"/>
    <mergeCell ref="F78:F79"/>
    <mergeCell ref="H80:H81"/>
    <mergeCell ref="A82:A83"/>
    <mergeCell ref="B82:B83"/>
    <mergeCell ref="C82:C83"/>
    <mergeCell ref="D82:D83"/>
    <mergeCell ref="F82:F83"/>
    <mergeCell ref="G82:G83"/>
    <mergeCell ref="H82:H83"/>
    <mergeCell ref="A80:A81"/>
    <mergeCell ref="B80:B81"/>
    <mergeCell ref="G86:G87"/>
    <mergeCell ref="H86:H87"/>
    <mergeCell ref="A84:A85"/>
    <mergeCell ref="B84:B85"/>
    <mergeCell ref="C84:C85"/>
    <mergeCell ref="D84:D85"/>
    <mergeCell ref="F84:F85"/>
    <mergeCell ref="G84:G85"/>
    <mergeCell ref="C88:C89"/>
    <mergeCell ref="D88:D89"/>
    <mergeCell ref="F88:F89"/>
    <mergeCell ref="G88:G89"/>
    <mergeCell ref="H84:H85"/>
    <mergeCell ref="A86:A87"/>
    <mergeCell ref="B86:B87"/>
    <mergeCell ref="C86:C87"/>
    <mergeCell ref="D86:D87"/>
    <mergeCell ref="F86:F87"/>
    <mergeCell ref="H88:H89"/>
    <mergeCell ref="A90:A91"/>
    <mergeCell ref="B90:B91"/>
    <mergeCell ref="C90:C91"/>
    <mergeCell ref="D90:D91"/>
    <mergeCell ref="F90:F91"/>
    <mergeCell ref="G90:G91"/>
    <mergeCell ref="H90:H91"/>
    <mergeCell ref="A88:A89"/>
    <mergeCell ref="B88:B89"/>
    <mergeCell ref="G94:G95"/>
    <mergeCell ref="H94:H95"/>
    <mergeCell ref="A92:A93"/>
    <mergeCell ref="B92:B93"/>
    <mergeCell ref="C92:C93"/>
    <mergeCell ref="D92:D93"/>
    <mergeCell ref="F92:F93"/>
    <mergeCell ref="G92:G93"/>
    <mergeCell ref="C96:C97"/>
    <mergeCell ref="D96:D97"/>
    <mergeCell ref="F96:F97"/>
    <mergeCell ref="G96:G97"/>
    <mergeCell ref="H92:H93"/>
    <mergeCell ref="E96:E97"/>
    <mergeCell ref="A94:A95"/>
    <mergeCell ref="B94:B95"/>
    <mergeCell ref="C94:C95"/>
    <mergeCell ref="D94:D95"/>
    <mergeCell ref="F94:F95"/>
    <mergeCell ref="H96:H97"/>
    <mergeCell ref="A98:A99"/>
    <mergeCell ref="B98:B99"/>
    <mergeCell ref="C98:C99"/>
    <mergeCell ref="D98:D99"/>
    <mergeCell ref="F98:F99"/>
    <mergeCell ref="G98:G99"/>
    <mergeCell ref="E98:E99"/>
    <mergeCell ref="H98:H99"/>
    <mergeCell ref="A96:A97"/>
    <mergeCell ref="B96:B97"/>
    <mergeCell ref="G102:G103"/>
    <mergeCell ref="H102:H103"/>
    <mergeCell ref="A100:A101"/>
    <mergeCell ref="B100:B101"/>
    <mergeCell ref="C100:C101"/>
    <mergeCell ref="D100:D101"/>
    <mergeCell ref="F100:F101"/>
    <mergeCell ref="G100:G101"/>
    <mergeCell ref="C104:C105"/>
    <mergeCell ref="D104:D105"/>
    <mergeCell ref="F104:F105"/>
    <mergeCell ref="G104:G105"/>
    <mergeCell ref="H100:H101"/>
    <mergeCell ref="E104:E105"/>
    <mergeCell ref="E100:E101"/>
    <mergeCell ref="E102:E103"/>
    <mergeCell ref="A102:A103"/>
    <mergeCell ref="B102:B103"/>
    <mergeCell ref="C102:C103"/>
    <mergeCell ref="D102:D103"/>
    <mergeCell ref="F102:F103"/>
    <mergeCell ref="H104:H105"/>
    <mergeCell ref="A106:A107"/>
    <mergeCell ref="B106:B107"/>
    <mergeCell ref="C106:C107"/>
    <mergeCell ref="D106:D107"/>
    <mergeCell ref="F106:F107"/>
    <mergeCell ref="G106:G107"/>
    <mergeCell ref="E106:E107"/>
    <mergeCell ref="H106:H107"/>
    <mergeCell ref="A104:A105"/>
    <mergeCell ref="B104:B105"/>
    <mergeCell ref="G110:G111"/>
    <mergeCell ref="H110:H111"/>
    <mergeCell ref="A108:A109"/>
    <mergeCell ref="B108:B109"/>
    <mergeCell ref="C108:C109"/>
    <mergeCell ref="D108:D109"/>
    <mergeCell ref="F108:F109"/>
    <mergeCell ref="G108:G109"/>
    <mergeCell ref="C112:C113"/>
    <mergeCell ref="D112:D113"/>
    <mergeCell ref="F112:F113"/>
    <mergeCell ref="G112:G113"/>
    <mergeCell ref="H108:H109"/>
    <mergeCell ref="E108:E109"/>
    <mergeCell ref="E110:E111"/>
    <mergeCell ref="E112:E113"/>
    <mergeCell ref="A110:A111"/>
    <mergeCell ref="B110:B111"/>
    <mergeCell ref="C110:C111"/>
    <mergeCell ref="D110:D111"/>
    <mergeCell ref="F110:F111"/>
    <mergeCell ref="H112:H113"/>
    <mergeCell ref="A114:A115"/>
    <mergeCell ref="B114:B115"/>
    <mergeCell ref="C114:C115"/>
    <mergeCell ref="D114:D115"/>
    <mergeCell ref="F114:F115"/>
    <mergeCell ref="G114:G115"/>
    <mergeCell ref="E114:E115"/>
    <mergeCell ref="H114:H115"/>
    <mergeCell ref="A112:A113"/>
    <mergeCell ref="B112:B113"/>
    <mergeCell ref="G118:G119"/>
    <mergeCell ref="H118:H119"/>
    <mergeCell ref="A116:A117"/>
    <mergeCell ref="B116:B117"/>
    <mergeCell ref="C116:C117"/>
    <mergeCell ref="D116:D117"/>
    <mergeCell ref="F116:F117"/>
    <mergeCell ref="G116:G117"/>
    <mergeCell ref="C120:C121"/>
    <mergeCell ref="D120:D121"/>
    <mergeCell ref="F120:F121"/>
    <mergeCell ref="G120:G121"/>
    <mergeCell ref="H116:H117"/>
    <mergeCell ref="E120:E121"/>
    <mergeCell ref="E116:E117"/>
    <mergeCell ref="E118:E119"/>
    <mergeCell ref="A118:A119"/>
    <mergeCell ref="B118:B119"/>
    <mergeCell ref="C118:C119"/>
    <mergeCell ref="D118:D119"/>
    <mergeCell ref="F118:F119"/>
    <mergeCell ref="H120:H121"/>
    <mergeCell ref="A122:A123"/>
    <mergeCell ref="B122:B123"/>
    <mergeCell ref="C122:C123"/>
    <mergeCell ref="D122:D123"/>
    <mergeCell ref="F122:F123"/>
    <mergeCell ref="G122:G123"/>
    <mergeCell ref="E122:E123"/>
    <mergeCell ref="H122:H123"/>
    <mergeCell ref="A120:A121"/>
    <mergeCell ref="B120:B121"/>
    <mergeCell ref="D126:D127"/>
    <mergeCell ref="F126:F127"/>
    <mergeCell ref="G126:G127"/>
    <mergeCell ref="H126:H127"/>
    <mergeCell ref="A124:A125"/>
    <mergeCell ref="B124:B125"/>
    <mergeCell ref="C124:C125"/>
    <mergeCell ref="G124:G125"/>
    <mergeCell ref="H130:H131"/>
    <mergeCell ref="A128:A129"/>
    <mergeCell ref="B128:B129"/>
    <mergeCell ref="C128:C129"/>
    <mergeCell ref="D128:D129"/>
    <mergeCell ref="F128:F129"/>
    <mergeCell ref="G128:G129"/>
    <mergeCell ref="E124:E125"/>
    <mergeCell ref="E126:E127"/>
    <mergeCell ref="H124:H125"/>
    <mergeCell ref="A126:A127"/>
    <mergeCell ref="E128:E129"/>
    <mergeCell ref="E130:E131"/>
    <mergeCell ref="A130:A131"/>
    <mergeCell ref="B130:B131"/>
    <mergeCell ref="C130:C131"/>
    <mergeCell ref="D130:D131"/>
    <mergeCell ref="D124:D125"/>
    <mergeCell ref="F124:F125"/>
    <mergeCell ref="B126:B127"/>
    <mergeCell ref="C126:C127"/>
    <mergeCell ref="F130:F131"/>
    <mergeCell ref="G130:G131"/>
    <mergeCell ref="A1:H1"/>
    <mergeCell ref="B2:C2"/>
    <mergeCell ref="D2:H2"/>
    <mergeCell ref="C3:D3"/>
    <mergeCell ref="G3:H3"/>
    <mergeCell ref="H128:H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7"/>
  <sheetViews>
    <sheetView view="pageBreakPreview" zoomScale="60" zoomScalePageLayoutView="0" workbookViewId="0" topLeftCell="A151">
      <selection activeCell="R186" sqref="J181:R187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41" t="s">
        <v>36</v>
      </c>
      <c r="C1" s="341"/>
      <c r="D1" s="341"/>
      <c r="E1" s="341"/>
      <c r="F1" s="341"/>
      <c r="G1" s="341"/>
      <c r="H1" s="341"/>
      <c r="I1" s="341"/>
      <c r="K1" s="341" t="s">
        <v>36</v>
      </c>
      <c r="L1" s="341"/>
      <c r="M1" s="341"/>
      <c r="N1" s="341"/>
      <c r="O1" s="341"/>
      <c r="P1" s="341"/>
      <c r="Q1" s="341"/>
      <c r="R1" s="341"/>
    </row>
    <row r="2" spans="2:18" ht="15.75">
      <c r="B2" s="342" t="str">
        <f>'пр.взв.'!G3</f>
        <v>в.к. &gt;100   кг</v>
      </c>
      <c r="C2" s="341"/>
      <c r="D2" s="341"/>
      <c r="E2" s="341"/>
      <c r="F2" s="341"/>
      <c r="G2" s="341"/>
      <c r="H2" s="341"/>
      <c r="I2" s="341"/>
      <c r="K2" s="342" t="str">
        <f>B2</f>
        <v>в.к. &gt;100   кг</v>
      </c>
      <c r="L2" s="341"/>
      <c r="M2" s="341"/>
      <c r="N2" s="341"/>
      <c r="O2" s="341"/>
      <c r="P2" s="341"/>
      <c r="Q2" s="341"/>
      <c r="R2" s="341"/>
    </row>
    <row r="3" spans="2:18" ht="16.5" thickBot="1">
      <c r="B3" s="79" t="s">
        <v>37</v>
      </c>
      <c r="C3" s="80" t="s">
        <v>38</v>
      </c>
      <c r="D3" s="81" t="s">
        <v>45</v>
      </c>
      <c r="E3" s="80"/>
      <c r="F3" s="79"/>
      <c r="G3" s="80"/>
      <c r="H3" s="80"/>
      <c r="I3" s="80"/>
      <c r="J3" s="80"/>
      <c r="K3" s="79" t="s">
        <v>1</v>
      </c>
      <c r="L3" s="80" t="s">
        <v>38</v>
      </c>
      <c r="M3" s="81" t="s">
        <v>45</v>
      </c>
      <c r="N3" s="80"/>
      <c r="O3" s="79"/>
      <c r="P3" s="80"/>
      <c r="Q3" s="80"/>
      <c r="R3" s="80"/>
    </row>
    <row r="4" spans="1:18" ht="12.75" customHeight="1">
      <c r="A4" s="319" t="s">
        <v>40</v>
      </c>
      <c r="B4" s="321" t="s">
        <v>3</v>
      </c>
      <c r="C4" s="223" t="s">
        <v>4</v>
      </c>
      <c r="D4" s="223" t="s">
        <v>12</v>
      </c>
      <c r="E4" s="223" t="s">
        <v>58</v>
      </c>
      <c r="F4" s="223" t="s">
        <v>13</v>
      </c>
      <c r="G4" s="313" t="s">
        <v>41</v>
      </c>
      <c r="H4" s="315" t="s">
        <v>42</v>
      </c>
      <c r="I4" s="317" t="s">
        <v>15</v>
      </c>
      <c r="J4" s="319" t="s">
        <v>40</v>
      </c>
      <c r="K4" s="321" t="s">
        <v>3</v>
      </c>
      <c r="L4" s="223" t="s">
        <v>4</v>
      </c>
      <c r="M4" s="223" t="s">
        <v>12</v>
      </c>
      <c r="N4" s="223" t="s">
        <v>58</v>
      </c>
      <c r="O4" s="223" t="s">
        <v>13</v>
      </c>
      <c r="P4" s="313" t="s">
        <v>41</v>
      </c>
      <c r="Q4" s="315" t="s">
        <v>42</v>
      </c>
      <c r="R4" s="317" t="s">
        <v>15</v>
      </c>
    </row>
    <row r="5" spans="1:18" ht="13.5" customHeight="1" thickBot="1">
      <c r="A5" s="320"/>
      <c r="B5" s="322" t="s">
        <v>43</v>
      </c>
      <c r="C5" s="224"/>
      <c r="D5" s="224"/>
      <c r="E5" s="224"/>
      <c r="F5" s="224"/>
      <c r="G5" s="314"/>
      <c r="H5" s="316"/>
      <c r="I5" s="318" t="s">
        <v>44</v>
      </c>
      <c r="J5" s="320"/>
      <c r="K5" s="322" t="s">
        <v>43</v>
      </c>
      <c r="L5" s="224"/>
      <c r="M5" s="224"/>
      <c r="N5" s="224"/>
      <c r="O5" s="224"/>
      <c r="P5" s="314"/>
      <c r="Q5" s="316"/>
      <c r="R5" s="318" t="s">
        <v>44</v>
      </c>
    </row>
    <row r="6" spans="1:18" ht="12.75" customHeight="1">
      <c r="A6" s="303">
        <v>1</v>
      </c>
      <c r="B6" s="299">
        <v>1</v>
      </c>
      <c r="C6" s="306" t="str">
        <f>VLOOKUP(B6,'пр.взв.'!B6:H131,2,FALSE)</f>
        <v>МЕЛКУМЯН Рафаэль Арикович</v>
      </c>
      <c r="D6" s="295" t="str">
        <f>VLOOKUP(B6,'пр.взв.'!B6:H131,3,FALSE)</f>
        <v>02.06.1982 кмс</v>
      </c>
      <c r="E6" s="295" t="str">
        <f>VLOOKUP(B6,'пр.взв.'!B1:H131,4,FALSE)</f>
        <v>УМВД по Ивановской обл.        </v>
      </c>
      <c r="F6" s="285"/>
      <c r="G6" s="324"/>
      <c r="H6" s="263"/>
      <c r="I6" s="266"/>
      <c r="J6" s="296">
        <v>9</v>
      </c>
      <c r="K6" s="299">
        <v>2</v>
      </c>
      <c r="L6" s="306" t="str">
        <f>VLOOKUP(K6,'пр.взв.'!B6:H131,2,FALSE)</f>
        <v>АББАСОВ Эльмар Акиф оглы</v>
      </c>
      <c r="M6" s="295" t="str">
        <f>VLOOKUP(K6,'пр.взв.'!B6:H131,3,FALSE)</f>
        <v>26.03.1989 мс</v>
      </c>
      <c r="N6" s="295" t="str">
        <f>VLOOKUP(K6,'пр.взв.'!B6:H131,4,FALSE)</f>
        <v>МВД по Р. Адыгея              </v>
      </c>
      <c r="O6" s="285"/>
      <c r="P6" s="324"/>
      <c r="Q6" s="263"/>
      <c r="R6" s="266"/>
    </row>
    <row r="7" spans="1:18" ht="12.75" customHeight="1">
      <c r="A7" s="304"/>
      <c r="B7" s="300"/>
      <c r="C7" s="307"/>
      <c r="D7" s="287"/>
      <c r="E7" s="287"/>
      <c r="F7" s="287"/>
      <c r="G7" s="287"/>
      <c r="H7" s="242"/>
      <c r="I7" s="264"/>
      <c r="J7" s="297"/>
      <c r="K7" s="300"/>
      <c r="L7" s="307"/>
      <c r="M7" s="287"/>
      <c r="N7" s="287"/>
      <c r="O7" s="287"/>
      <c r="P7" s="287"/>
      <c r="Q7" s="242"/>
      <c r="R7" s="264"/>
    </row>
    <row r="8" spans="1:18" ht="12.75" customHeight="1">
      <c r="A8" s="304"/>
      <c r="B8" s="288">
        <v>33</v>
      </c>
      <c r="C8" s="293" t="str">
        <f>VLOOKUP(B8,'пр.взв.'!B9:H131,2,FALSE)</f>
        <v>КОНДРАТЬЕВ Виталий Владимирович</v>
      </c>
      <c r="D8" s="286" t="str">
        <f>VLOOKUP(B8,'пр.взв.'!B2:H133,3,FALSE)</f>
        <v>15.12.1986 кмс</v>
      </c>
      <c r="E8" s="286" t="str">
        <f>VLOOKUP(B8,'пр.взв.'!B1:H133,4,FALSE)</f>
        <v>УМВД по Астраханской обл.      </v>
      </c>
      <c r="F8" s="282"/>
      <c r="G8" s="282"/>
      <c r="H8" s="265"/>
      <c r="I8" s="265"/>
      <c r="J8" s="297"/>
      <c r="K8" s="288">
        <v>34</v>
      </c>
      <c r="L8" s="293" t="str">
        <f>VLOOKUP(K8,'пр.взв.'!B2:H133,2,FALSE)</f>
        <v>ХАЧАТУРЯН Вартан Арташевич                </v>
      </c>
      <c r="M8" s="286" t="str">
        <f>VLOOKUP(K8,'пр.взв.'!B1:H133,3,FALSE)</f>
        <v>03.11.1972 мс                            </v>
      </c>
      <c r="N8" s="286" t="str">
        <f>VLOOKUP(K8,'пр.взв.'!B1:H133,4,FALSE)</f>
        <v>ГУ МВД по Иркутской обл. </v>
      </c>
      <c r="O8" s="282"/>
      <c r="P8" s="282"/>
      <c r="Q8" s="265"/>
      <c r="R8" s="265"/>
    </row>
    <row r="9" spans="1:18" ht="12.75" customHeight="1" thickBot="1">
      <c r="A9" s="305"/>
      <c r="B9" s="289"/>
      <c r="C9" s="294"/>
      <c r="D9" s="292"/>
      <c r="E9" s="292"/>
      <c r="F9" s="283"/>
      <c r="G9" s="283"/>
      <c r="H9" s="284"/>
      <c r="I9" s="284"/>
      <c r="J9" s="298"/>
      <c r="K9" s="289"/>
      <c r="L9" s="294"/>
      <c r="M9" s="292"/>
      <c r="N9" s="292"/>
      <c r="O9" s="283"/>
      <c r="P9" s="283"/>
      <c r="Q9" s="284"/>
      <c r="R9" s="284"/>
    </row>
    <row r="10" spans="1:18" ht="12.75" hidden="1">
      <c r="A10" s="303">
        <v>2</v>
      </c>
      <c r="B10" s="299">
        <v>17</v>
      </c>
      <c r="C10" s="311" t="str">
        <f>VLOOKUP(B10,'пр.взв.'!B1:H131,2,FALSE)</f>
        <v>ШКРУМ Станислав Александрович</v>
      </c>
      <c r="D10" s="309" t="str">
        <f>VLOOKUP(B10,'пр.взв.'!B1:H135,3,FALSE)</f>
        <v>08.03.1995 1</v>
      </c>
      <c r="E10" s="309" t="str">
        <f>VLOOKUP(B10,'пр.взв.'!B1:H135,4,FALSE)</f>
        <v>УМВД по Брянской обл.          </v>
      </c>
      <c r="F10" s="323"/>
      <c r="G10" s="312"/>
      <c r="H10" s="308"/>
      <c r="I10" s="309"/>
      <c r="J10" s="296">
        <v>10</v>
      </c>
      <c r="K10" s="299">
        <v>18</v>
      </c>
      <c r="L10" s="311" t="str">
        <f>VLOOKUP(K10,'пр.взв.'!B1:H135,2,FALSE)</f>
        <v>НАБОКА Александр Григорьевич</v>
      </c>
      <c r="M10" s="309" t="str">
        <f>VLOOKUP(K10,'пр.взв.'!B1:H135,3,FALSE)</f>
        <v>18.02.1980 мс</v>
      </c>
      <c r="N10" s="309" t="str">
        <f>VLOOKUP(K10,'пр.взв.'!B1:H135,4,FALSE)</f>
        <v>ГУ МВД по Волгоградской о        </v>
      </c>
      <c r="O10" s="323"/>
      <c r="P10" s="312"/>
      <c r="Q10" s="308"/>
      <c r="R10" s="309"/>
    </row>
    <row r="11" spans="1:18" ht="2.25" customHeight="1" thickBot="1">
      <c r="A11" s="304"/>
      <c r="B11" s="300"/>
      <c r="C11" s="307"/>
      <c r="D11" s="287"/>
      <c r="E11" s="287"/>
      <c r="F11" s="287"/>
      <c r="G11" s="287"/>
      <c r="H11" s="242"/>
      <c r="I11" s="264"/>
      <c r="J11" s="297"/>
      <c r="K11" s="300"/>
      <c r="L11" s="307"/>
      <c r="M11" s="287"/>
      <c r="N11" s="287"/>
      <c r="O11" s="287"/>
      <c r="P11" s="287"/>
      <c r="Q11" s="242"/>
      <c r="R11" s="264"/>
    </row>
    <row r="12" spans="1:18" ht="13.5" hidden="1" thickBot="1">
      <c r="A12" s="304"/>
      <c r="B12" s="288">
        <v>49</v>
      </c>
      <c r="C12" s="293" t="e">
        <f>VLOOKUP(B12,'пр.взв.'!B1:H131,2,FALSE)</f>
        <v>#N/A</v>
      </c>
      <c r="D12" s="286" t="e">
        <f>VLOOKUP(B12,'пр.взв.'!B1:H137,3,FALSE)</f>
        <v>#N/A</v>
      </c>
      <c r="E12" s="286" t="e">
        <f>VLOOKUP(B12,'пр.взв.'!B1:H137,4,FALSE)</f>
        <v>#N/A</v>
      </c>
      <c r="F12" s="282"/>
      <c r="G12" s="282"/>
      <c r="H12" s="265"/>
      <c r="I12" s="265"/>
      <c r="J12" s="297"/>
      <c r="K12" s="288">
        <v>50</v>
      </c>
      <c r="L12" s="293" t="e">
        <f>VLOOKUP(K12,'пр.взв.'!B1:H137,2,FALSE)</f>
        <v>#N/A</v>
      </c>
      <c r="M12" s="286" t="e">
        <f>VLOOKUP(K12,'пр.взв.'!B1:H137,3,FALSE)</f>
        <v>#N/A</v>
      </c>
      <c r="N12" s="286" t="e">
        <f>VLOOKUP(K12,'пр.взв.'!B1:H137,4,FALSE)</f>
        <v>#N/A</v>
      </c>
      <c r="O12" s="282"/>
      <c r="P12" s="282"/>
      <c r="Q12" s="265"/>
      <c r="R12" s="265"/>
    </row>
    <row r="13" spans="1:18" ht="13.5" hidden="1" thickBot="1">
      <c r="A13" s="305"/>
      <c r="B13" s="289"/>
      <c r="C13" s="294"/>
      <c r="D13" s="292"/>
      <c r="E13" s="292"/>
      <c r="F13" s="283"/>
      <c r="G13" s="283"/>
      <c r="H13" s="284"/>
      <c r="I13" s="284"/>
      <c r="J13" s="298"/>
      <c r="K13" s="289"/>
      <c r="L13" s="294"/>
      <c r="M13" s="292"/>
      <c r="N13" s="292"/>
      <c r="O13" s="283"/>
      <c r="P13" s="283"/>
      <c r="Q13" s="284"/>
      <c r="R13" s="284"/>
    </row>
    <row r="14" spans="1:18" ht="13.5" hidden="1" thickBot="1">
      <c r="A14" s="303">
        <v>3</v>
      </c>
      <c r="B14" s="299">
        <v>9</v>
      </c>
      <c r="C14" s="306" t="str">
        <f>VLOOKUP(B14,'пр.взв.'!B1:H779,2,FALSE)</f>
        <v>КАМБИЕВ Аслан Русланович</v>
      </c>
      <c r="D14" s="295" t="str">
        <f>VLOOKUP(B14,'пр.взв.'!B1:H139,3,FALSE)</f>
        <v>25.04.1985 мс</v>
      </c>
      <c r="E14" s="295" t="str">
        <f>VLOOKUP(B14,'пр.взв.'!B1:H139,4,FALSE)</f>
        <v>УМВД по Владимирской обл.</v>
      </c>
      <c r="F14" s="285"/>
      <c r="G14" s="324"/>
      <c r="H14" s="263"/>
      <c r="I14" s="266"/>
      <c r="J14" s="296">
        <v>11</v>
      </c>
      <c r="K14" s="299">
        <v>10</v>
      </c>
      <c r="L14" s="306" t="str">
        <f>VLOOKUP(K14,'пр.взв.'!B1:H139,2,FALSE)</f>
        <v>ЧЕЛОХСАЕВ Сослан Георгиевич </v>
      </c>
      <c r="M14" s="295" t="str">
        <f>VLOOKUP(K14,'пр.взв.'!B1:H139,3,FALSE)</f>
        <v>10.11.1985 мс                             </v>
      </c>
      <c r="N14" s="295" t="str">
        <f>VLOOKUP(K14,'пр.взв.'!B1:H139,4,FALSE)</f>
        <v>МВД по РСО-Алания             </v>
      </c>
      <c r="O14" s="285"/>
      <c r="P14" s="324"/>
      <c r="Q14" s="263"/>
      <c r="R14" s="266"/>
    </row>
    <row r="15" spans="1:18" ht="13.5" hidden="1" thickBot="1">
      <c r="A15" s="304"/>
      <c r="B15" s="300"/>
      <c r="C15" s="307"/>
      <c r="D15" s="287"/>
      <c r="E15" s="287"/>
      <c r="F15" s="287"/>
      <c r="G15" s="287"/>
      <c r="H15" s="242"/>
      <c r="I15" s="264"/>
      <c r="J15" s="297"/>
      <c r="K15" s="300"/>
      <c r="L15" s="307"/>
      <c r="M15" s="287"/>
      <c r="N15" s="287"/>
      <c r="O15" s="287"/>
      <c r="P15" s="287"/>
      <c r="Q15" s="242"/>
      <c r="R15" s="264"/>
    </row>
    <row r="16" spans="1:18" ht="13.5" hidden="1" thickBot="1">
      <c r="A16" s="304"/>
      <c r="B16" s="288">
        <v>41</v>
      </c>
      <c r="C16" s="293" t="e">
        <f>VLOOKUP(B16,'пр.взв.'!B1:H799,2,FALSE)</f>
        <v>#N/A</v>
      </c>
      <c r="D16" s="286" t="e">
        <f>VLOOKUP(B16,'пр.взв.'!B1:H141,3,FALSE)</f>
        <v>#N/A</v>
      </c>
      <c r="E16" s="286" t="e">
        <f>VLOOKUP(B16,'пр.взв.'!B1:H141,4,FALSE)</f>
        <v>#N/A</v>
      </c>
      <c r="F16" s="282"/>
      <c r="G16" s="282"/>
      <c r="H16" s="265"/>
      <c r="I16" s="265"/>
      <c r="J16" s="297"/>
      <c r="K16" s="288">
        <v>42</v>
      </c>
      <c r="L16" s="293" t="e">
        <f>VLOOKUP(K16,'пр.взв.'!B1:H141,2,FALSE)</f>
        <v>#N/A</v>
      </c>
      <c r="M16" s="286" t="e">
        <f>VLOOKUP(K16,'пр.взв.'!B1:H141,3,FALSE)</f>
        <v>#N/A</v>
      </c>
      <c r="N16" s="286" t="e">
        <f>VLOOKUP(K16,'пр.взв.'!B1:H141,4,FALSE)</f>
        <v>#N/A</v>
      </c>
      <c r="O16" s="282"/>
      <c r="P16" s="282"/>
      <c r="Q16" s="265"/>
      <c r="R16" s="265"/>
    </row>
    <row r="17" spans="1:18" ht="13.5" hidden="1" thickBot="1">
      <c r="A17" s="305"/>
      <c r="B17" s="289"/>
      <c r="C17" s="294"/>
      <c r="D17" s="292"/>
      <c r="E17" s="292"/>
      <c r="F17" s="283"/>
      <c r="G17" s="283"/>
      <c r="H17" s="284"/>
      <c r="I17" s="284"/>
      <c r="J17" s="298"/>
      <c r="K17" s="289"/>
      <c r="L17" s="294"/>
      <c r="M17" s="292"/>
      <c r="N17" s="292"/>
      <c r="O17" s="283"/>
      <c r="P17" s="283"/>
      <c r="Q17" s="284"/>
      <c r="R17" s="284"/>
    </row>
    <row r="18" spans="1:18" ht="13.5" hidden="1" thickBot="1">
      <c r="A18" s="303">
        <v>4</v>
      </c>
      <c r="B18" s="299">
        <v>25</v>
      </c>
      <c r="C18" s="311" t="str">
        <f>VLOOKUP(B18,'пр.взв.'!B1:H819,2,FALSE)</f>
        <v>КУЛА Аяс Март-оолович</v>
      </c>
      <c r="D18" s="309" t="str">
        <f>VLOOKUP(B18,'пр.взв.'!B1:H143,3,FALSE)</f>
        <v>29.07.1987 кмс</v>
      </c>
      <c r="E18" s="309" t="str">
        <f>VLOOKUP(B18,'пр.взв.'!B1:H143,4,FALSE)</f>
        <v>МВД по Р. Тыва                </v>
      </c>
      <c r="F18" s="323"/>
      <c r="G18" s="312"/>
      <c r="H18" s="308"/>
      <c r="I18" s="309"/>
      <c r="J18" s="296">
        <v>12</v>
      </c>
      <c r="K18" s="299">
        <v>26</v>
      </c>
      <c r="L18" s="311" t="str">
        <f>VLOOKUP(K18,'пр.взв.'!B1:H143,2,FALSE)</f>
        <v>ДИДИГОВ Асхаб Борисович</v>
      </c>
      <c r="M18" s="309" t="str">
        <f>VLOOKUP(K18,'пр.взв.'!B1:H143,3,FALSE)</f>
        <v>18.11.1982 кмс</v>
      </c>
      <c r="N18" s="309" t="str">
        <f>VLOOKUP(K18,'пр.взв.'!B1:H143,4,FALSE)</f>
        <v>МВД по Р. Ингушетия           </v>
      </c>
      <c r="O18" s="287"/>
      <c r="P18" s="330"/>
      <c r="Q18" s="242"/>
      <c r="R18" s="286"/>
    </row>
    <row r="19" spans="1:18" ht="13.5" hidden="1" thickBot="1">
      <c r="A19" s="304"/>
      <c r="B19" s="300"/>
      <c r="C19" s="307"/>
      <c r="D19" s="287"/>
      <c r="E19" s="287"/>
      <c r="F19" s="287"/>
      <c r="G19" s="287"/>
      <c r="H19" s="242"/>
      <c r="I19" s="264"/>
      <c r="J19" s="297"/>
      <c r="K19" s="300"/>
      <c r="L19" s="307"/>
      <c r="M19" s="287"/>
      <c r="N19" s="287"/>
      <c r="O19" s="287"/>
      <c r="P19" s="287"/>
      <c r="Q19" s="242"/>
      <c r="R19" s="264"/>
    </row>
    <row r="20" spans="1:18" ht="13.5" hidden="1" thickBot="1">
      <c r="A20" s="304"/>
      <c r="B20" s="288">
        <v>57</v>
      </c>
      <c r="C20" s="293" t="e">
        <f>VLOOKUP(B20,'пр.взв.'!B2:H839,2,FALSE)</f>
        <v>#N/A</v>
      </c>
      <c r="D20" s="286" t="e">
        <f>VLOOKUP(B20,'пр.взв.'!B2:H145,3,FALSE)</f>
        <v>#N/A</v>
      </c>
      <c r="E20" s="286" t="e">
        <f>VLOOKUP(B20,'пр.взв.'!B2:H145,4,FALSE)</f>
        <v>#N/A</v>
      </c>
      <c r="F20" s="282"/>
      <c r="G20" s="282"/>
      <c r="H20" s="265"/>
      <c r="I20" s="265"/>
      <c r="J20" s="297"/>
      <c r="K20" s="288">
        <v>58</v>
      </c>
      <c r="L20" s="293" t="e">
        <f>VLOOKUP(K20,'пр.взв.'!B2:H145,2,FALSE)</f>
        <v>#N/A</v>
      </c>
      <c r="M20" s="286" t="e">
        <f>VLOOKUP(K20,'пр.взв.'!B2:H145,3,FALSE)</f>
        <v>#N/A</v>
      </c>
      <c r="N20" s="286" t="e">
        <f>VLOOKUP(K20,'пр.взв.'!B2:H145,4,FALSE)</f>
        <v>#N/A</v>
      </c>
      <c r="O20" s="282"/>
      <c r="P20" s="282"/>
      <c r="Q20" s="265"/>
      <c r="R20" s="265"/>
    </row>
    <row r="21" spans="1:18" ht="13.5" hidden="1" thickBot="1">
      <c r="A21" s="305"/>
      <c r="B21" s="289"/>
      <c r="C21" s="294"/>
      <c r="D21" s="292"/>
      <c r="E21" s="292"/>
      <c r="F21" s="283"/>
      <c r="G21" s="283"/>
      <c r="H21" s="284"/>
      <c r="I21" s="284"/>
      <c r="J21" s="298"/>
      <c r="K21" s="289"/>
      <c r="L21" s="294"/>
      <c r="M21" s="292"/>
      <c r="N21" s="292"/>
      <c r="O21" s="283"/>
      <c r="P21" s="283"/>
      <c r="Q21" s="284"/>
      <c r="R21" s="284"/>
    </row>
    <row r="22" spans="1:18" ht="13.5" hidden="1" thickBot="1">
      <c r="A22" s="304">
        <v>5</v>
      </c>
      <c r="B22" s="299">
        <v>5</v>
      </c>
      <c r="C22" s="306" t="str">
        <f>VLOOKUP(B22,'пр.взв.'!B2:H859,2,FALSE)</f>
        <v>НАСОНОВ Дмитрий Владимирович</v>
      </c>
      <c r="D22" s="295" t="str">
        <f>VLOOKUP(B22,'пр.взв.'!B2:H147,3,FALSE)</f>
        <v>04.04.1983 кмс</v>
      </c>
      <c r="E22" s="295" t="str">
        <f>VLOOKUP(B22,'пр.взв.'!B2:H147,4,FALSE)</f>
        <v>УМВД по Липецкой  обл.         </v>
      </c>
      <c r="F22" s="285"/>
      <c r="G22" s="324"/>
      <c r="H22" s="263"/>
      <c r="I22" s="266"/>
      <c r="J22" s="296">
        <v>13</v>
      </c>
      <c r="K22" s="299">
        <v>6</v>
      </c>
      <c r="L22" s="306" t="str">
        <f>VLOOKUP(K22,'пр.взв.'!B2:H147,2,FALSE)</f>
        <v>МОЛОДЫХ Владимир Алексеевич</v>
      </c>
      <c r="M22" s="295" t="str">
        <f>VLOOKUP(K22,'пр.взв.'!B2:H147,3,FALSE)</f>
        <v>23.05.1995 мс</v>
      </c>
      <c r="N22" s="295" t="str">
        <f>VLOOKUP(K22,'пр.взв.'!B2:H147,4,FALSE)</f>
        <v>УМВД по Белгородской обл.      </v>
      </c>
      <c r="O22" s="285"/>
      <c r="P22" s="324"/>
      <c r="Q22" s="263"/>
      <c r="R22" s="266"/>
    </row>
    <row r="23" spans="1:18" ht="13.5" hidden="1" thickBot="1">
      <c r="A23" s="304"/>
      <c r="B23" s="300"/>
      <c r="C23" s="307"/>
      <c r="D23" s="287"/>
      <c r="E23" s="287"/>
      <c r="F23" s="287"/>
      <c r="G23" s="287"/>
      <c r="H23" s="242"/>
      <c r="I23" s="264"/>
      <c r="J23" s="297"/>
      <c r="K23" s="300"/>
      <c r="L23" s="307"/>
      <c r="M23" s="287"/>
      <c r="N23" s="287"/>
      <c r="O23" s="287"/>
      <c r="P23" s="287"/>
      <c r="Q23" s="242"/>
      <c r="R23" s="264"/>
    </row>
    <row r="24" spans="1:18" ht="13.5" hidden="1" thickBot="1">
      <c r="A24" s="304"/>
      <c r="B24" s="288">
        <v>37</v>
      </c>
      <c r="C24" s="293" t="e">
        <f>VLOOKUP(B24,'пр.взв.'!B2:H879,2,FALSE)</f>
        <v>#N/A</v>
      </c>
      <c r="D24" s="286" t="e">
        <f>VLOOKUP(B24,'пр.взв.'!B2:H149,3,FALSE)</f>
        <v>#N/A</v>
      </c>
      <c r="E24" s="286" t="e">
        <f>VLOOKUP(B24,'пр.взв.'!B2:H149,4,FALSE)</f>
        <v>#N/A</v>
      </c>
      <c r="F24" s="282"/>
      <c r="G24" s="282"/>
      <c r="H24" s="265"/>
      <c r="I24" s="265"/>
      <c r="J24" s="297"/>
      <c r="K24" s="288">
        <v>38</v>
      </c>
      <c r="L24" s="293" t="e">
        <f>VLOOKUP(K24,'пр.взв.'!B2:H149,2,FALSE)</f>
        <v>#N/A</v>
      </c>
      <c r="M24" s="286" t="e">
        <f>VLOOKUP(K24,'пр.взв.'!B2:H149,3,FALSE)</f>
        <v>#N/A</v>
      </c>
      <c r="N24" s="286" t="e">
        <f>VLOOKUP(K24,'пр.взв.'!B2:H149,4,FALSE)</f>
        <v>#N/A</v>
      </c>
      <c r="O24" s="282"/>
      <c r="P24" s="282"/>
      <c r="Q24" s="265"/>
      <c r="R24" s="265"/>
    </row>
    <row r="25" spans="1:18" ht="13.5" hidden="1" thickBot="1">
      <c r="A25" s="305"/>
      <c r="B25" s="289"/>
      <c r="C25" s="294"/>
      <c r="D25" s="292"/>
      <c r="E25" s="292"/>
      <c r="F25" s="283"/>
      <c r="G25" s="283"/>
      <c r="H25" s="284"/>
      <c r="I25" s="284"/>
      <c r="J25" s="298"/>
      <c r="K25" s="289"/>
      <c r="L25" s="294"/>
      <c r="M25" s="292"/>
      <c r="N25" s="292"/>
      <c r="O25" s="283"/>
      <c r="P25" s="283"/>
      <c r="Q25" s="284"/>
      <c r="R25" s="284"/>
    </row>
    <row r="26" spans="1:18" ht="13.5" hidden="1" thickBot="1">
      <c r="A26" s="303">
        <v>6</v>
      </c>
      <c r="B26" s="299">
        <v>21</v>
      </c>
      <c r="C26" s="311" t="str">
        <f>VLOOKUP(B26,'пр.взв.'!B2:H899,2,FALSE)</f>
        <v>ДЖАРИМ Руслан Аскерович</v>
      </c>
      <c r="D26" s="309" t="str">
        <f>VLOOKUP(B26,'пр.взв.'!B2:H151,3,FALSE)</f>
        <v>13.07.1981 мс</v>
      </c>
      <c r="E26" s="309" t="str">
        <f>VLOOKUP(B26,'пр.взв.'!B2:H151,4,FALSE)</f>
        <v>ГУ МВД по Краснодарскому кр      </v>
      </c>
      <c r="F26" s="323"/>
      <c r="G26" s="312"/>
      <c r="H26" s="308"/>
      <c r="I26" s="309"/>
      <c r="J26" s="296">
        <v>14</v>
      </c>
      <c r="K26" s="299">
        <v>22</v>
      </c>
      <c r="L26" s="311" t="str">
        <f>VLOOKUP(K26,'пр.взв.'!B2:H151,2,FALSE)</f>
        <v>МУТАЛИПОВ Селим Зелимханович</v>
      </c>
      <c r="M26" s="309" t="str">
        <f>VLOOKUP(K26,'пр.взв.'!B2:H151,3,FALSE)</f>
        <v>12.09.1997 кмс</v>
      </c>
      <c r="N26" s="309" t="str">
        <f>VLOOKUP(K26,'пр.взв.'!B2:H151,4,FALSE)</f>
        <v>МВД по Чеченской Р.</v>
      </c>
      <c r="O26" s="323"/>
      <c r="P26" s="312"/>
      <c r="Q26" s="308"/>
      <c r="R26" s="309"/>
    </row>
    <row r="27" spans="1:18" ht="13.5" hidden="1" thickBot="1">
      <c r="A27" s="304"/>
      <c r="B27" s="300"/>
      <c r="C27" s="307"/>
      <c r="D27" s="287"/>
      <c r="E27" s="287"/>
      <c r="F27" s="287"/>
      <c r="G27" s="287"/>
      <c r="H27" s="242"/>
      <c r="I27" s="264"/>
      <c r="J27" s="297"/>
      <c r="K27" s="300"/>
      <c r="L27" s="307"/>
      <c r="M27" s="287"/>
      <c r="N27" s="287"/>
      <c r="O27" s="287"/>
      <c r="P27" s="287"/>
      <c r="Q27" s="242"/>
      <c r="R27" s="264"/>
    </row>
    <row r="28" spans="1:18" ht="13.5" hidden="1" thickBot="1">
      <c r="A28" s="304"/>
      <c r="B28" s="288">
        <v>53</v>
      </c>
      <c r="C28" s="293" t="e">
        <f>VLOOKUP(B28,'пр.взв.'!B2:H919,2,FALSE)</f>
        <v>#N/A</v>
      </c>
      <c r="D28" s="286" t="e">
        <f>VLOOKUP(B28,'пр.взв.'!B2:H153,3,FALSE)</f>
        <v>#N/A</v>
      </c>
      <c r="E28" s="286" t="e">
        <f>VLOOKUP(B28,'пр.взв.'!B2:H153,4,FALSE)</f>
        <v>#N/A</v>
      </c>
      <c r="F28" s="282"/>
      <c r="G28" s="282"/>
      <c r="H28" s="265"/>
      <c r="I28" s="265"/>
      <c r="J28" s="297"/>
      <c r="K28" s="288">
        <v>54</v>
      </c>
      <c r="L28" s="293" t="e">
        <f>VLOOKUP(K28,'пр.взв.'!B2:H153,2,FALSE)</f>
        <v>#N/A</v>
      </c>
      <c r="M28" s="286" t="e">
        <f>VLOOKUP(K28,'пр.взв.'!B2:H153,3,FALSE)</f>
        <v>#N/A</v>
      </c>
      <c r="N28" s="286" t="e">
        <f>VLOOKUP(K28,'пр.взв.'!B2:H153,4,FALSE)</f>
        <v>#N/A</v>
      </c>
      <c r="O28" s="282"/>
      <c r="P28" s="282"/>
      <c r="Q28" s="265"/>
      <c r="R28" s="265"/>
    </row>
    <row r="29" spans="1:18" ht="13.5" hidden="1" thickBot="1">
      <c r="A29" s="310"/>
      <c r="B29" s="289"/>
      <c r="C29" s="294"/>
      <c r="D29" s="292"/>
      <c r="E29" s="292"/>
      <c r="F29" s="283"/>
      <c r="G29" s="283"/>
      <c r="H29" s="284"/>
      <c r="I29" s="284"/>
      <c r="J29" s="298"/>
      <c r="K29" s="289"/>
      <c r="L29" s="294"/>
      <c r="M29" s="292"/>
      <c r="N29" s="292"/>
      <c r="O29" s="283"/>
      <c r="P29" s="283"/>
      <c r="Q29" s="284"/>
      <c r="R29" s="284"/>
    </row>
    <row r="30" spans="1:18" ht="13.5" hidden="1" thickBot="1">
      <c r="A30" s="303">
        <v>7</v>
      </c>
      <c r="B30" s="299">
        <v>13</v>
      </c>
      <c r="C30" s="306" t="str">
        <f>VLOOKUP(B30,'пр.взв.'!B3:H939,2,FALSE)</f>
        <v>ОКРОЯН Андроник Мкртичевич</v>
      </c>
      <c r="D30" s="295" t="str">
        <f>VLOOKUP(B30,'пр.взв.'!B3:H155,3,FALSE)</f>
        <v>12.10.1988 1</v>
      </c>
      <c r="E30" s="295" t="str">
        <f>VLOOKUP(B30,'пр.взв.'!B3:H155,4,FALSE)</f>
        <v>ГУ МВД по Челябинской обл        </v>
      </c>
      <c r="F30" s="285"/>
      <c r="G30" s="324"/>
      <c r="H30" s="263"/>
      <c r="I30" s="266"/>
      <c r="J30" s="296">
        <v>15</v>
      </c>
      <c r="K30" s="299">
        <v>14</v>
      </c>
      <c r="L30" s="306" t="str">
        <f>VLOOKUP(K30,'пр.взв.'!B3:H155,2,FALSE)</f>
        <v>КУРЕЕВ Артем Юрьевич                          </v>
      </c>
      <c r="M30" s="295" t="str">
        <f>VLOOKUP(K30,'пр.взв.'!B3:H155,3,FALSE)</f>
        <v>05.12.1989 кмс                            </v>
      </c>
      <c r="N30" s="295" t="str">
        <f>VLOOKUP(K30,'пр.взв.'!B3:H155,4,FALSE)</f>
        <v>УТ МВД по ЦФО                 </v>
      </c>
      <c r="O30" s="285"/>
      <c r="P30" s="324"/>
      <c r="Q30" s="263"/>
      <c r="R30" s="266"/>
    </row>
    <row r="31" spans="1:18" ht="13.5" hidden="1" thickBot="1">
      <c r="A31" s="304"/>
      <c r="B31" s="300"/>
      <c r="C31" s="307"/>
      <c r="D31" s="287"/>
      <c r="E31" s="287"/>
      <c r="F31" s="287"/>
      <c r="G31" s="287"/>
      <c r="H31" s="242"/>
      <c r="I31" s="264"/>
      <c r="J31" s="297"/>
      <c r="K31" s="300"/>
      <c r="L31" s="307"/>
      <c r="M31" s="287"/>
      <c r="N31" s="287"/>
      <c r="O31" s="287"/>
      <c r="P31" s="287"/>
      <c r="Q31" s="242"/>
      <c r="R31" s="264"/>
    </row>
    <row r="32" spans="1:18" ht="13.5" hidden="1" thickBot="1">
      <c r="A32" s="304"/>
      <c r="B32" s="288">
        <v>45</v>
      </c>
      <c r="C32" s="293" t="e">
        <f>VLOOKUP(B32,'пр.взв.'!B3:H959,2,FALSE)</f>
        <v>#N/A</v>
      </c>
      <c r="D32" s="286" t="e">
        <f>VLOOKUP(B32,'пр.взв.'!B3:H157,3,FALSE)</f>
        <v>#N/A</v>
      </c>
      <c r="E32" s="286" t="e">
        <f>VLOOKUP(B32,'пр.взв.'!B3:H157,4,FALSE)</f>
        <v>#N/A</v>
      </c>
      <c r="F32" s="282"/>
      <c r="G32" s="282"/>
      <c r="H32" s="265"/>
      <c r="I32" s="265"/>
      <c r="J32" s="297"/>
      <c r="K32" s="288">
        <v>46</v>
      </c>
      <c r="L32" s="293" t="e">
        <f>VLOOKUP(K32,'пр.взв.'!B3:H157,2,FALSE)</f>
        <v>#N/A</v>
      </c>
      <c r="M32" s="286" t="e">
        <f>VLOOKUP(K32,'пр.взв.'!B3:H157,3,FALSE)</f>
        <v>#N/A</v>
      </c>
      <c r="N32" s="286" t="e">
        <f>VLOOKUP(K32,'пр.взв.'!B3:H157,4,FALSE)</f>
        <v>#N/A</v>
      </c>
      <c r="O32" s="282"/>
      <c r="P32" s="282"/>
      <c r="Q32" s="265"/>
      <c r="R32" s="265"/>
    </row>
    <row r="33" spans="1:18" ht="13.5" hidden="1" thickBot="1">
      <c r="A33" s="305"/>
      <c r="B33" s="289"/>
      <c r="C33" s="294"/>
      <c r="D33" s="292"/>
      <c r="E33" s="292"/>
      <c r="F33" s="283"/>
      <c r="G33" s="283"/>
      <c r="H33" s="284"/>
      <c r="I33" s="284"/>
      <c r="J33" s="298"/>
      <c r="K33" s="289"/>
      <c r="L33" s="294"/>
      <c r="M33" s="292"/>
      <c r="N33" s="292"/>
      <c r="O33" s="283"/>
      <c r="P33" s="283"/>
      <c r="Q33" s="284"/>
      <c r="R33" s="284"/>
    </row>
    <row r="34" spans="1:18" ht="13.5" hidden="1" thickBot="1">
      <c r="A34" s="303">
        <v>8</v>
      </c>
      <c r="B34" s="299">
        <v>29</v>
      </c>
      <c r="C34" s="311" t="str">
        <f>VLOOKUP(B34,'пр.взв.'!B3:H979,2,FALSE)</f>
        <v>БАРСУКОВ Александр Юрьевич</v>
      </c>
      <c r="D34" s="295" t="str">
        <f>VLOOKUP(B34,'пр.взв.'!B3:H159,3,FALSE)</f>
        <v>11.12.1976 кмс</v>
      </c>
      <c r="E34" s="295" t="str">
        <f>VLOOKUP(B34,'пр.взв.'!B3:H159,4,FALSE)</f>
        <v>ГУ МВД по Новосибирской о        </v>
      </c>
      <c r="F34" s="323"/>
      <c r="G34" s="312"/>
      <c r="H34" s="308"/>
      <c r="I34" s="309"/>
      <c r="J34" s="339">
        <v>16</v>
      </c>
      <c r="K34" s="299">
        <v>30</v>
      </c>
      <c r="L34" s="311" t="str">
        <f>VLOOKUP(K34,'пр.взв.'!B3:H159,2,FALSE)</f>
        <v>СМЕРЕКА Эдгардт Иосифович </v>
      </c>
      <c r="M34" s="295" t="str">
        <f>VLOOKUP(K34,'пр.взв.'!B3:H159,3,FALSE)</f>
        <v>24.08.1993 мс                             </v>
      </c>
      <c r="N34" s="295" t="str">
        <f>VLOOKUP(K34,'пр.взв.'!B3:H159,4,FALSE)</f>
        <v>ГУ МВД по г.Москве               </v>
      </c>
      <c r="O34" s="287"/>
      <c r="P34" s="330"/>
      <c r="Q34" s="242"/>
      <c r="R34" s="286"/>
    </row>
    <row r="35" spans="1:18" ht="13.5" hidden="1" thickBot="1">
      <c r="A35" s="304"/>
      <c r="B35" s="300"/>
      <c r="C35" s="307"/>
      <c r="D35" s="287"/>
      <c r="E35" s="287"/>
      <c r="F35" s="287"/>
      <c r="G35" s="287"/>
      <c r="H35" s="242"/>
      <c r="I35" s="264"/>
      <c r="J35" s="327"/>
      <c r="K35" s="300"/>
      <c r="L35" s="307"/>
      <c r="M35" s="287"/>
      <c r="N35" s="287"/>
      <c r="O35" s="287"/>
      <c r="P35" s="287"/>
      <c r="Q35" s="242"/>
      <c r="R35" s="264"/>
    </row>
    <row r="36" spans="1:18" ht="13.5" hidden="1" thickBot="1">
      <c r="A36" s="304"/>
      <c r="B36" s="288">
        <v>61</v>
      </c>
      <c r="C36" s="293" t="e">
        <f>VLOOKUP(B36,'пр.взв.'!B3:H1008,2,FALSE)</f>
        <v>#N/A</v>
      </c>
      <c r="D36" s="286" t="e">
        <f>VLOOKUP(B36,'пр.взв.'!B3:H161,3,FALSE)</f>
        <v>#N/A</v>
      </c>
      <c r="E36" s="286" t="e">
        <f>VLOOKUP(B36,'пр.взв.'!B3:H161,4,FALSE)</f>
        <v>#N/A</v>
      </c>
      <c r="F36" s="282"/>
      <c r="G36" s="282"/>
      <c r="H36" s="265"/>
      <c r="I36" s="265"/>
      <c r="J36" s="327"/>
      <c r="K36" s="288">
        <v>62</v>
      </c>
      <c r="L36" s="293" t="e">
        <f>VLOOKUP(K36,'пр.взв.'!B3:H161,2,FALSE)</f>
        <v>#N/A</v>
      </c>
      <c r="M36" s="286" t="e">
        <f>VLOOKUP(K36,'пр.взв.'!B3:H161,3,FALSE)</f>
        <v>#N/A</v>
      </c>
      <c r="N36" s="286" t="e">
        <f>VLOOKUP(K36,'пр.взв.'!B3:H161,4,FALSE)</f>
        <v>#N/A</v>
      </c>
      <c r="O36" s="282"/>
      <c r="P36" s="282"/>
      <c r="Q36" s="265"/>
      <c r="R36" s="265"/>
    </row>
    <row r="37" spans="1:18" ht="13.5" hidden="1" thickBot="1">
      <c r="A37" s="310"/>
      <c r="B37" s="337"/>
      <c r="C37" s="338"/>
      <c r="D37" s="335"/>
      <c r="E37" s="335"/>
      <c r="F37" s="336"/>
      <c r="G37" s="336"/>
      <c r="H37" s="334"/>
      <c r="I37" s="334"/>
      <c r="J37" s="340"/>
      <c r="K37" s="337"/>
      <c r="L37" s="338"/>
      <c r="M37" s="335"/>
      <c r="N37" s="335"/>
      <c r="O37" s="336"/>
      <c r="P37" s="336"/>
      <c r="Q37" s="334"/>
      <c r="R37" s="334"/>
    </row>
    <row r="38" spans="1:19" ht="13.5" customHeight="1">
      <c r="A38" s="303">
        <v>9</v>
      </c>
      <c r="B38" s="329">
        <v>3</v>
      </c>
      <c r="C38" s="306" t="str">
        <f>VLOOKUP(B38,'пр.взв.'!B6:H131,2,FALSE)</f>
        <v>БУРКОВ Сергей Владимирович                    </v>
      </c>
      <c r="D38" s="295" t="str">
        <f>VLOOKUP(B38,'пр.взв.'!B3:H163,3,FALSE)</f>
        <v>14.11.1987 1                              </v>
      </c>
      <c r="E38" s="295" t="str">
        <f>VLOOKUP(B38,'пр.взв.'!B3:H163,4,FALSE)</f>
        <v>УМВД по Сахалинской обл.       </v>
      </c>
      <c r="F38" s="285"/>
      <c r="G38" s="324"/>
      <c r="H38" s="263"/>
      <c r="I38" s="266"/>
      <c r="J38" s="327">
        <v>9</v>
      </c>
      <c r="K38" s="329">
        <v>4</v>
      </c>
      <c r="L38" s="306" t="str">
        <f>VLOOKUP(K38,'пр.взв.'!B3:H163,2,FALSE)</f>
        <v>ВОЛКОВ Андрей Викторович                      </v>
      </c>
      <c r="M38" s="295" t="str">
        <f>VLOOKUP(K38,'пр.взв.'!B3:H163,3,FALSE)</f>
        <v>13.11.1986 мсмк                           </v>
      </c>
      <c r="N38" s="295" t="str">
        <f>VLOOKUP(K38,'пр.взв.'!B3:H163,4,FALSE)</f>
        <v>УМВД по Рязанской обл.         </v>
      </c>
      <c r="O38" s="285"/>
      <c r="P38" s="324"/>
      <c r="Q38" s="263"/>
      <c r="R38" s="325"/>
      <c r="S38" s="12"/>
    </row>
    <row r="39" spans="1:19" ht="12.75" customHeight="1">
      <c r="A39" s="304"/>
      <c r="B39" s="300"/>
      <c r="C39" s="307"/>
      <c r="D39" s="287"/>
      <c r="E39" s="287"/>
      <c r="F39" s="287"/>
      <c r="G39" s="287"/>
      <c r="H39" s="242"/>
      <c r="I39" s="264"/>
      <c r="J39" s="327"/>
      <c r="K39" s="300"/>
      <c r="L39" s="307"/>
      <c r="M39" s="287"/>
      <c r="N39" s="287"/>
      <c r="O39" s="287"/>
      <c r="P39" s="287"/>
      <c r="Q39" s="242"/>
      <c r="R39" s="326"/>
      <c r="S39" s="12"/>
    </row>
    <row r="40" spans="1:19" ht="12.75" customHeight="1">
      <c r="A40" s="304"/>
      <c r="B40" s="288">
        <v>35</v>
      </c>
      <c r="C40" s="293" t="str">
        <f>VLOOKUP(B40,'пр.взв.'!B1:H1102,2,FALSE)</f>
        <v>ИСАЕВ Евгений Иванович</v>
      </c>
      <c r="D40" s="286" t="str">
        <f>VLOOKUP(B40,'пр.взв.'!B4:H165,3,FALSE)</f>
        <v>05.08.1979 змс                             </v>
      </c>
      <c r="E40" s="286" t="str">
        <f>VLOOKUP(B40,'пр.взв.'!B4:H165,4,FALSE)</f>
        <v>МВД по Р. Татарстан           </v>
      </c>
      <c r="F40" s="282"/>
      <c r="G40" s="282"/>
      <c r="H40" s="265"/>
      <c r="I40" s="265"/>
      <c r="J40" s="327"/>
      <c r="K40" s="288">
        <v>36</v>
      </c>
      <c r="L40" s="293" t="e">
        <f>VLOOKUP(K40,'пр.взв.'!B4:H165,2,FALSE)</f>
        <v>#N/A</v>
      </c>
      <c r="M40" s="286" t="e">
        <f>VLOOKUP(K40,'пр.взв.'!B4:H165,3,FALSE)</f>
        <v>#N/A</v>
      </c>
      <c r="N40" s="286" t="e">
        <f>VLOOKUP(K40,'пр.взв.'!B4:H165,4,FALSE)</f>
        <v>#N/A</v>
      </c>
      <c r="O40" s="282"/>
      <c r="P40" s="282"/>
      <c r="Q40" s="265"/>
      <c r="R40" s="332"/>
      <c r="S40" s="12"/>
    </row>
    <row r="41" spans="1:19" ht="13.5" customHeight="1" thickBot="1">
      <c r="A41" s="305"/>
      <c r="B41" s="289"/>
      <c r="C41" s="294"/>
      <c r="D41" s="292"/>
      <c r="E41" s="292"/>
      <c r="F41" s="283"/>
      <c r="G41" s="283"/>
      <c r="H41" s="284"/>
      <c r="I41" s="284"/>
      <c r="J41" s="328"/>
      <c r="K41" s="289"/>
      <c r="L41" s="294"/>
      <c r="M41" s="292"/>
      <c r="N41" s="292"/>
      <c r="O41" s="283"/>
      <c r="P41" s="283"/>
      <c r="Q41" s="284"/>
      <c r="R41" s="333"/>
      <c r="S41" s="12"/>
    </row>
    <row r="42" spans="1:18" ht="12.75" customHeight="1" hidden="1">
      <c r="A42" s="303">
        <v>10</v>
      </c>
      <c r="B42" s="299">
        <v>19</v>
      </c>
      <c r="C42" s="311" t="str">
        <f>VLOOKUP(B42,'пр.взв.'!B3:H1104,2,FALSE)</f>
        <v>ЩЕГЛОВ Павел Геннадьевич                      </v>
      </c>
      <c r="D42" s="309" t="str">
        <f>VLOOKUP(B42,'пр.взв.'!B4:H167,3,FALSE)</f>
        <v>18.07.1978  кмс                             </v>
      </c>
      <c r="E42" s="309" t="str">
        <f>VLOOKUP(B42,'пр.взв.'!B4:H167,4,FALSE)</f>
        <v>УМВД по Пензенской обл.        </v>
      </c>
      <c r="F42" s="323"/>
      <c r="G42" s="312"/>
      <c r="H42" s="308"/>
      <c r="I42" s="309"/>
      <c r="J42" s="296">
        <v>10</v>
      </c>
      <c r="K42" s="299">
        <v>20</v>
      </c>
      <c r="L42" s="311" t="str">
        <f>VLOOKUP(K42,'пр.взв.'!B4:H167,2,FALSE)</f>
        <v>ШЕХОВЦОВ Сергей Александрович</v>
      </c>
      <c r="M42" s="309" t="str">
        <f>VLOOKUP(K42,'пр.взв.'!B4:H167,3,FALSE)</f>
        <v>31.10.1985 кмс</v>
      </c>
      <c r="N42" s="309" t="str">
        <f>VLOOKUP(K42,'пр.взв.'!B4:H167,4,FALSE)</f>
        <v>УМВД по Курской обл</v>
      </c>
      <c r="O42" s="323"/>
      <c r="P42" s="312"/>
      <c r="Q42" s="308"/>
      <c r="R42" s="309"/>
    </row>
    <row r="43" spans="1:18" ht="12.75" customHeight="1" hidden="1">
      <c r="A43" s="304"/>
      <c r="B43" s="300"/>
      <c r="C43" s="307"/>
      <c r="D43" s="287"/>
      <c r="E43" s="287"/>
      <c r="F43" s="287"/>
      <c r="G43" s="287"/>
      <c r="H43" s="242"/>
      <c r="I43" s="264"/>
      <c r="J43" s="297"/>
      <c r="K43" s="300"/>
      <c r="L43" s="307"/>
      <c r="M43" s="287"/>
      <c r="N43" s="287"/>
      <c r="O43" s="287"/>
      <c r="P43" s="287"/>
      <c r="Q43" s="242"/>
      <c r="R43" s="264"/>
    </row>
    <row r="44" spans="1:18" ht="12.75" customHeight="1" hidden="1">
      <c r="A44" s="304"/>
      <c r="B44" s="288">
        <v>51</v>
      </c>
      <c r="C44" s="293" t="e">
        <f>VLOOKUP(B44,'пр.взв.'!B3:H1106,2,FALSE)</f>
        <v>#N/A</v>
      </c>
      <c r="D44" s="286" t="e">
        <f>VLOOKUP(B44,'пр.взв.'!B4:H169,3,FALSE)</f>
        <v>#N/A</v>
      </c>
      <c r="E44" s="286" t="e">
        <f>VLOOKUP(B44,'пр.взв.'!B4:H169,4,FALSE)</f>
        <v>#N/A</v>
      </c>
      <c r="F44" s="282"/>
      <c r="G44" s="282"/>
      <c r="H44" s="265"/>
      <c r="I44" s="265"/>
      <c r="J44" s="297"/>
      <c r="K44" s="288">
        <v>52</v>
      </c>
      <c r="L44" s="293" t="e">
        <f>VLOOKUP(K44,'пр.взв.'!B4:H169,2,FALSE)</f>
        <v>#N/A</v>
      </c>
      <c r="M44" s="286" t="e">
        <f>VLOOKUP(K44,'пр.взв.'!B4:H169,3,FALSE)</f>
        <v>#N/A</v>
      </c>
      <c r="N44" s="286" t="e">
        <f>VLOOKUP(K44,'пр.взв.'!B4:H169,4,FALSE)</f>
        <v>#N/A</v>
      </c>
      <c r="O44" s="282"/>
      <c r="P44" s="282"/>
      <c r="Q44" s="265"/>
      <c r="R44" s="265"/>
    </row>
    <row r="45" spans="1:18" ht="13.5" customHeight="1" hidden="1" thickBot="1">
      <c r="A45" s="310"/>
      <c r="B45" s="289"/>
      <c r="C45" s="294"/>
      <c r="D45" s="292"/>
      <c r="E45" s="292"/>
      <c r="F45" s="283"/>
      <c r="G45" s="283"/>
      <c r="H45" s="284"/>
      <c r="I45" s="284"/>
      <c r="J45" s="298"/>
      <c r="K45" s="289"/>
      <c r="L45" s="294"/>
      <c r="M45" s="292"/>
      <c r="N45" s="292"/>
      <c r="O45" s="283"/>
      <c r="P45" s="283"/>
      <c r="Q45" s="284"/>
      <c r="R45" s="284"/>
    </row>
    <row r="46" spans="1:18" ht="12.75" customHeight="1" hidden="1">
      <c r="A46" s="303">
        <v>11</v>
      </c>
      <c r="B46" s="299">
        <v>11</v>
      </c>
      <c r="C46" s="306" t="str">
        <f>VLOOKUP(B46,'пр.взв.'!B3:H1099,2,FALSE)</f>
        <v>БОБИКОВ Роман Николаевич              </v>
      </c>
      <c r="D46" s="295" t="str">
        <f>VLOOKUP(B46,'пр.взв.'!B4:H171,3,FALSE)</f>
        <v>08.12.1989 мс                             </v>
      </c>
      <c r="E46" s="295" t="str">
        <f>VLOOKUP(B46,'пр.взв.'!B4:H171,4,FALSE)</f>
        <v>ГУ МВД по г.Москве               </v>
      </c>
      <c r="F46" s="285"/>
      <c r="G46" s="324"/>
      <c r="H46" s="263"/>
      <c r="I46" s="266"/>
      <c r="J46" s="296">
        <v>11</v>
      </c>
      <c r="K46" s="299">
        <v>12</v>
      </c>
      <c r="L46" s="306" t="str">
        <f>VLOOKUP(K46,'пр.взв.'!B4:H171,2,FALSE)</f>
        <v>ПЛОТНИКОВ Владимир Сергеевич                  </v>
      </c>
      <c r="M46" s="295" t="str">
        <f>VLOOKUP(K46,'пр.взв.'!B4:H171,3,FALSE)</f>
        <v>10.12.1980 мс                             </v>
      </c>
      <c r="N46" s="295" t="str">
        <f>VLOOKUP(K46,'пр.взв.'!B4:H171,4,FALSE)</f>
        <v>ГУ МВД по Новосибирской о        </v>
      </c>
      <c r="O46" s="285"/>
      <c r="P46" s="324"/>
      <c r="Q46" s="263"/>
      <c r="R46" s="266"/>
    </row>
    <row r="47" spans="1:18" ht="12.75" customHeight="1" hidden="1">
      <c r="A47" s="304"/>
      <c r="B47" s="300"/>
      <c r="C47" s="307"/>
      <c r="D47" s="287"/>
      <c r="E47" s="287"/>
      <c r="F47" s="287"/>
      <c r="G47" s="287"/>
      <c r="H47" s="242"/>
      <c r="I47" s="264"/>
      <c r="J47" s="297"/>
      <c r="K47" s="300"/>
      <c r="L47" s="307"/>
      <c r="M47" s="287"/>
      <c r="N47" s="287"/>
      <c r="O47" s="287"/>
      <c r="P47" s="287"/>
      <c r="Q47" s="242"/>
      <c r="R47" s="264"/>
    </row>
    <row r="48" spans="1:18" ht="12.75" customHeight="1" hidden="1">
      <c r="A48" s="304"/>
      <c r="B48" s="288">
        <v>43</v>
      </c>
      <c r="C48" s="293" t="e">
        <f>VLOOKUP(B48,'пр.взв.'!B3:H110,2,FALSE)</f>
        <v>#N/A</v>
      </c>
      <c r="D48" s="286" t="e">
        <f>VLOOKUP(B48,'пр.взв.'!B4:H173,3,FALSE)</f>
        <v>#N/A</v>
      </c>
      <c r="E48" s="286" t="e">
        <f>VLOOKUP(B48,'пр.взв.'!B4:H173,4,FALSE)</f>
        <v>#N/A</v>
      </c>
      <c r="F48" s="282"/>
      <c r="G48" s="282"/>
      <c r="H48" s="265"/>
      <c r="I48" s="265"/>
      <c r="J48" s="297"/>
      <c r="K48" s="288">
        <v>44</v>
      </c>
      <c r="L48" s="293" t="e">
        <f>VLOOKUP(K48,'пр.взв.'!B4:H173,2,FALSE)</f>
        <v>#N/A</v>
      </c>
      <c r="M48" s="286" t="e">
        <f>VLOOKUP(K48,'пр.взв.'!B4:H173,3,FALSE)</f>
        <v>#N/A</v>
      </c>
      <c r="N48" s="286" t="e">
        <f>VLOOKUP(K48,'пр.взв.'!B4:H173,4,FALSE)</f>
        <v>#N/A</v>
      </c>
      <c r="O48" s="282"/>
      <c r="P48" s="282"/>
      <c r="Q48" s="265"/>
      <c r="R48" s="265"/>
    </row>
    <row r="49" spans="1:18" ht="13.5" customHeight="1" hidden="1" thickBot="1">
      <c r="A49" s="305"/>
      <c r="B49" s="289"/>
      <c r="C49" s="294"/>
      <c r="D49" s="292"/>
      <c r="E49" s="292"/>
      <c r="F49" s="283"/>
      <c r="G49" s="283"/>
      <c r="H49" s="284"/>
      <c r="I49" s="284"/>
      <c r="J49" s="298"/>
      <c r="K49" s="289"/>
      <c r="L49" s="294"/>
      <c r="M49" s="292"/>
      <c r="N49" s="292"/>
      <c r="O49" s="283"/>
      <c r="P49" s="283"/>
      <c r="Q49" s="284"/>
      <c r="R49" s="284"/>
    </row>
    <row r="50" spans="1:18" ht="12.75" customHeight="1" hidden="1">
      <c r="A50" s="303">
        <v>12</v>
      </c>
      <c r="B50" s="299">
        <v>27</v>
      </c>
      <c r="C50" s="311" t="str">
        <f>VLOOKUP(B50,'пр.взв.'!B3:H112,2,FALSE)</f>
        <v>АМАЕВ Рамис Амаевич</v>
      </c>
      <c r="D50" s="309" t="str">
        <f>VLOOKUP(B50,'пр.взв.'!B5:H175,3,FALSE)</f>
        <v>21.05.1987 1</v>
      </c>
      <c r="E50" s="309" t="str">
        <f>VLOOKUP(B50,'пр.взв.'!B5:H175,4,FALSE)</f>
        <v>УМВД по Орловской обл.         </v>
      </c>
      <c r="F50" s="323"/>
      <c r="G50" s="312"/>
      <c r="H50" s="308"/>
      <c r="I50" s="309"/>
      <c r="J50" s="296">
        <v>12</v>
      </c>
      <c r="K50" s="299">
        <v>28</v>
      </c>
      <c r="L50" s="311" t="str">
        <f>VLOOKUP(K50,'пр.взв.'!B5:H175,2,FALSE)</f>
        <v>РАТЬКО Константин Станиславович </v>
      </c>
      <c r="M50" s="309" t="str">
        <f>VLOOKUP(K50,'пр.взв.'!B5:H175,3,FALSE)</f>
        <v>06.04.1985 мс</v>
      </c>
      <c r="N50" s="309" t="str">
        <f>VLOOKUP(K50,'пр.взв.'!B5:H175,4,FALSE)</f>
        <v>УМВД по Владимирской обл.      </v>
      </c>
      <c r="O50" s="287"/>
      <c r="P50" s="330"/>
      <c r="Q50" s="242"/>
      <c r="R50" s="286"/>
    </row>
    <row r="51" spans="1:18" ht="12.75" customHeight="1" hidden="1">
      <c r="A51" s="304"/>
      <c r="B51" s="300"/>
      <c r="C51" s="307"/>
      <c r="D51" s="287"/>
      <c r="E51" s="287"/>
      <c r="F51" s="287"/>
      <c r="G51" s="287"/>
      <c r="H51" s="242"/>
      <c r="I51" s="264"/>
      <c r="J51" s="297"/>
      <c r="K51" s="300"/>
      <c r="L51" s="307"/>
      <c r="M51" s="287"/>
      <c r="N51" s="287"/>
      <c r="O51" s="287"/>
      <c r="P51" s="287"/>
      <c r="Q51" s="242"/>
      <c r="R51" s="264"/>
    </row>
    <row r="52" spans="1:18" ht="12.75" customHeight="1" hidden="1">
      <c r="A52" s="304"/>
      <c r="B52" s="288">
        <v>59</v>
      </c>
      <c r="C52" s="293" t="e">
        <f>VLOOKUP(B52,'пр.взв.'!B3:H1158,2,FALSE)</f>
        <v>#N/A</v>
      </c>
      <c r="D52" s="286" t="e">
        <f>VLOOKUP(B52,'пр.взв.'!B5:H177,3,FALSE)</f>
        <v>#N/A</v>
      </c>
      <c r="E52" s="286" t="e">
        <f>VLOOKUP(B52,'пр.взв.'!B5:H177,4,FALSE)</f>
        <v>#N/A</v>
      </c>
      <c r="F52" s="282"/>
      <c r="G52" s="282"/>
      <c r="H52" s="265"/>
      <c r="I52" s="265"/>
      <c r="J52" s="297"/>
      <c r="K52" s="288">
        <v>60</v>
      </c>
      <c r="L52" s="293" t="e">
        <f>VLOOKUP(K52,'пр.взв.'!B5:H177,2,FALSE)</f>
        <v>#N/A</v>
      </c>
      <c r="M52" s="286" t="e">
        <f>VLOOKUP(K52,'пр.взв.'!B5:H177,3,FALSE)</f>
        <v>#N/A</v>
      </c>
      <c r="N52" s="286" t="e">
        <f>VLOOKUP(K52,'пр.взв.'!B5:H177,4,FALSE)</f>
        <v>#N/A</v>
      </c>
      <c r="O52" s="282"/>
      <c r="P52" s="282"/>
      <c r="Q52" s="265"/>
      <c r="R52" s="265"/>
    </row>
    <row r="53" spans="1:18" ht="13.5" customHeight="1" hidden="1" thickBot="1">
      <c r="A53" s="310"/>
      <c r="B53" s="289"/>
      <c r="C53" s="294"/>
      <c r="D53" s="292"/>
      <c r="E53" s="292"/>
      <c r="F53" s="283"/>
      <c r="G53" s="283"/>
      <c r="H53" s="284"/>
      <c r="I53" s="284"/>
      <c r="J53" s="298"/>
      <c r="K53" s="289"/>
      <c r="L53" s="294"/>
      <c r="M53" s="292"/>
      <c r="N53" s="292"/>
      <c r="O53" s="283"/>
      <c r="P53" s="283"/>
      <c r="Q53" s="284"/>
      <c r="R53" s="284"/>
    </row>
    <row r="54" spans="1:18" ht="12.75" customHeight="1" hidden="1">
      <c r="A54" s="303">
        <v>13</v>
      </c>
      <c r="B54" s="299">
        <v>7</v>
      </c>
      <c r="C54" s="306" t="str">
        <f>VLOOKUP(B54,'пр.взв.'!B3:H116,2,FALSE)</f>
        <v>ХАПЦЕВ Артур Русланович</v>
      </c>
      <c r="D54" s="295" t="str">
        <f>VLOOKUP(B54,'пр.взв.'!B5:H179,3,FALSE)</f>
        <v>15.01.1988 кмс</v>
      </c>
      <c r="E54" s="295" t="str">
        <f>VLOOKUP(B54,'пр.взв.'!B5:H179,4,FALSE)</f>
        <v>ГУ МВД по Свердловской обл.</v>
      </c>
      <c r="F54" s="285"/>
      <c r="G54" s="324"/>
      <c r="H54" s="263"/>
      <c r="I54" s="266"/>
      <c r="J54" s="296">
        <v>13</v>
      </c>
      <c r="K54" s="299">
        <v>8</v>
      </c>
      <c r="L54" s="306" t="str">
        <f>VLOOKUP(K54,'пр.взв.'!B5:H179,2,FALSE)</f>
        <v>ПЛЕШАКОВ Павел Валерьевич </v>
      </c>
      <c r="M54" s="295" t="str">
        <f>VLOOKUP(K54,'пр.взв.'!B5:H179,3,FALSE)</f>
        <v>08.04.1981 мс                             </v>
      </c>
      <c r="N54" s="295" t="str">
        <f>VLOOKUP(K54,'пр.взв.'!B5:H179,4,FALSE)</f>
        <v>УМВД по Калининградской о      </v>
      </c>
      <c r="O54" s="285"/>
      <c r="P54" s="324"/>
      <c r="Q54" s="263"/>
      <c r="R54" s="266"/>
    </row>
    <row r="55" spans="1:18" ht="12.75" customHeight="1" hidden="1">
      <c r="A55" s="304"/>
      <c r="B55" s="300"/>
      <c r="C55" s="307"/>
      <c r="D55" s="287"/>
      <c r="E55" s="287"/>
      <c r="F55" s="287"/>
      <c r="G55" s="287"/>
      <c r="H55" s="242"/>
      <c r="I55" s="264"/>
      <c r="J55" s="297"/>
      <c r="K55" s="300"/>
      <c r="L55" s="307"/>
      <c r="M55" s="287"/>
      <c r="N55" s="287"/>
      <c r="O55" s="287"/>
      <c r="P55" s="287"/>
      <c r="Q55" s="242"/>
      <c r="R55" s="264"/>
    </row>
    <row r="56" spans="1:18" ht="12.75" customHeight="1" hidden="1">
      <c r="A56" s="304"/>
      <c r="B56" s="288">
        <v>39</v>
      </c>
      <c r="C56" s="293" t="e">
        <f>VLOOKUP(B56,'пр.взв.'!B3:H118,2,FALSE)</f>
        <v>#N/A</v>
      </c>
      <c r="D56" s="286" t="e">
        <f>VLOOKUP(B56,'пр.взв.'!B5:H181,3,FALSE)</f>
        <v>#N/A</v>
      </c>
      <c r="E56" s="286" t="e">
        <f>VLOOKUP(B56,'пр.взв.'!B5:H181,4,FALSE)</f>
        <v>#N/A</v>
      </c>
      <c r="F56" s="282"/>
      <c r="G56" s="282"/>
      <c r="H56" s="265"/>
      <c r="I56" s="265"/>
      <c r="J56" s="297"/>
      <c r="K56" s="288">
        <v>40</v>
      </c>
      <c r="L56" s="293" t="e">
        <f>VLOOKUP(K56,'пр.взв.'!B5:H181,2,FALSE)</f>
        <v>#N/A</v>
      </c>
      <c r="M56" s="286" t="e">
        <f>VLOOKUP(K56,'пр.взв.'!B5:H181,3,FALSE)</f>
        <v>#N/A</v>
      </c>
      <c r="N56" s="286" t="e">
        <f>VLOOKUP(K56,'пр.взв.'!B5:H181,4,FALSE)</f>
        <v>#N/A</v>
      </c>
      <c r="O56" s="282"/>
      <c r="P56" s="282"/>
      <c r="Q56" s="265"/>
      <c r="R56" s="265"/>
    </row>
    <row r="57" spans="1:18" ht="12.75" customHeight="1" hidden="1" thickBot="1">
      <c r="A57" s="305"/>
      <c r="B57" s="289"/>
      <c r="C57" s="294"/>
      <c r="D57" s="292"/>
      <c r="E57" s="292"/>
      <c r="F57" s="283"/>
      <c r="G57" s="283"/>
      <c r="H57" s="284"/>
      <c r="I57" s="284"/>
      <c r="J57" s="298"/>
      <c r="K57" s="289"/>
      <c r="L57" s="294"/>
      <c r="M57" s="292"/>
      <c r="N57" s="292"/>
      <c r="O57" s="283"/>
      <c r="P57" s="283"/>
      <c r="Q57" s="284"/>
      <c r="R57" s="284"/>
    </row>
    <row r="58" spans="1:18" ht="12.75" customHeight="1" hidden="1">
      <c r="A58" s="303">
        <v>14</v>
      </c>
      <c r="B58" s="299">
        <v>23</v>
      </c>
      <c r="C58" s="311" t="str">
        <f>VLOOKUP(B58,'пр.взв.'!B3:H120,2,FALSE)</f>
        <v>КРИВОРУЧКО Василий Николаевич</v>
      </c>
      <c r="D58" s="309" t="str">
        <f>VLOOKUP(B58,'пр.взв.'!B5:H183,3,FALSE)</f>
        <v>09.04.1991 кмс</v>
      </c>
      <c r="E58" s="309" t="str">
        <f>VLOOKUP(B58,'пр.взв.'!B5:H183,4,FALSE)</f>
        <v>УМВД по ХМАО-Югре              </v>
      </c>
      <c r="F58" s="323"/>
      <c r="G58" s="312"/>
      <c r="H58" s="308"/>
      <c r="I58" s="309"/>
      <c r="J58" s="296">
        <v>14</v>
      </c>
      <c r="K58" s="299">
        <v>24</v>
      </c>
      <c r="L58" s="311" t="str">
        <f>VLOOKUP(K58,'пр.взв.'!B5:H183,2,FALSE)</f>
        <v>ЗАБИЯКА Дмитрий Андреевич</v>
      </c>
      <c r="M58" s="309" t="str">
        <f>VLOOKUP(K58,'пр.взв.'!B5:H183,3,FALSE)</f>
        <v>13.02.1988 кмс</v>
      </c>
      <c r="N58" s="309" t="str">
        <f>VLOOKUP(K58,'пр.взв.'!B5:H183,4,FALSE)</f>
        <v>ГУ МВД по Нижегородской обл.   </v>
      </c>
      <c r="O58" s="323"/>
      <c r="P58" s="312"/>
      <c r="Q58" s="308"/>
      <c r="R58" s="309"/>
    </row>
    <row r="59" spans="1:18" ht="12.75" customHeight="1" hidden="1">
      <c r="A59" s="304"/>
      <c r="B59" s="300"/>
      <c r="C59" s="307"/>
      <c r="D59" s="287"/>
      <c r="E59" s="287"/>
      <c r="F59" s="287"/>
      <c r="G59" s="287"/>
      <c r="H59" s="242"/>
      <c r="I59" s="264"/>
      <c r="J59" s="297"/>
      <c r="K59" s="300"/>
      <c r="L59" s="307"/>
      <c r="M59" s="287"/>
      <c r="N59" s="287"/>
      <c r="O59" s="287"/>
      <c r="P59" s="287"/>
      <c r="Q59" s="242"/>
      <c r="R59" s="264"/>
    </row>
    <row r="60" spans="1:18" ht="12.75" customHeight="1" hidden="1">
      <c r="A60" s="304"/>
      <c r="B60" s="288">
        <v>55</v>
      </c>
      <c r="C60" s="293" t="e">
        <f>VLOOKUP(B60,'пр.взв.'!B3:H122,2,FALSE)</f>
        <v>#N/A</v>
      </c>
      <c r="D60" s="286" t="e">
        <f>VLOOKUP(B60,'пр.взв.'!B6:H185,3,FALSE)</f>
        <v>#N/A</v>
      </c>
      <c r="E60" s="286" t="e">
        <f>VLOOKUP(B60,'пр.взв.'!B6:H185,4,FALSE)</f>
        <v>#N/A</v>
      </c>
      <c r="F60" s="282"/>
      <c r="G60" s="282"/>
      <c r="H60" s="265"/>
      <c r="I60" s="265"/>
      <c r="J60" s="297"/>
      <c r="K60" s="288">
        <v>56</v>
      </c>
      <c r="L60" s="293" t="e">
        <f>VLOOKUP(K60,'пр.взв.'!B1:H185,2,FALSE)</f>
        <v>#N/A</v>
      </c>
      <c r="M60" s="286" t="e">
        <f>VLOOKUP(K60,'пр.взв.'!B6:H185,3,FALSE)</f>
        <v>#N/A</v>
      </c>
      <c r="N60" s="286" t="e">
        <f>VLOOKUP(K60,'пр.взв.'!B6:H185,4,FALSE)</f>
        <v>#N/A</v>
      </c>
      <c r="O60" s="282"/>
      <c r="P60" s="282"/>
      <c r="Q60" s="265"/>
      <c r="R60" s="265"/>
    </row>
    <row r="61" spans="1:18" ht="13.5" customHeight="1" hidden="1" thickBot="1">
      <c r="A61" s="310"/>
      <c r="B61" s="289"/>
      <c r="C61" s="294"/>
      <c r="D61" s="292"/>
      <c r="E61" s="292"/>
      <c r="F61" s="283"/>
      <c r="G61" s="283"/>
      <c r="H61" s="284"/>
      <c r="I61" s="284"/>
      <c r="J61" s="298"/>
      <c r="K61" s="289"/>
      <c r="L61" s="294"/>
      <c r="M61" s="292"/>
      <c r="N61" s="292"/>
      <c r="O61" s="283"/>
      <c r="P61" s="283"/>
      <c r="Q61" s="284"/>
      <c r="R61" s="284"/>
    </row>
    <row r="62" spans="1:18" ht="12.75" customHeight="1" hidden="1">
      <c r="A62" s="303">
        <v>15</v>
      </c>
      <c r="B62" s="299">
        <v>15</v>
      </c>
      <c r="C62" s="306" t="str">
        <f>VLOOKUP(B62,'пр.взв.'!B3:H124,2,FALSE)</f>
        <v>ГАДЖИЕВ Руслан Гаджиевич</v>
      </c>
      <c r="D62" s="295" t="str">
        <f>VLOOKUP(B62,'пр.взв.'!B6:H187,3,FALSE)</f>
        <v>10.09.1985 кмс</v>
      </c>
      <c r="E62" s="295" t="str">
        <f>VLOOKUP(B62,'пр.взв.'!B6:H187,4,FALSE)</f>
        <v>УМВД по Ямало-Ненецкому А      </v>
      </c>
      <c r="F62" s="285"/>
      <c r="G62" s="324"/>
      <c r="H62" s="263"/>
      <c r="I62" s="266"/>
      <c r="J62" s="296">
        <v>15</v>
      </c>
      <c r="K62" s="299">
        <v>16</v>
      </c>
      <c r="L62" s="306" t="str">
        <f>VLOOKUP(K62,'пр.взв.'!B2:H187,2,FALSE)</f>
        <v>КЫПЧАКОВ Аржан Григорьевич</v>
      </c>
      <c r="M62" s="295" t="str">
        <f>VLOOKUP(K62,'пр.взв.'!B6:H187,3,FALSE)</f>
        <v>04.03.1992 мс</v>
      </c>
      <c r="N62" s="295" t="str">
        <f>VLOOKUP(K62,'пр.взв.'!B6:H187,4,FALSE)</f>
        <v>МВД по Р. Алтай               </v>
      </c>
      <c r="O62" s="285"/>
      <c r="P62" s="324"/>
      <c r="Q62" s="263"/>
      <c r="R62" s="266"/>
    </row>
    <row r="63" spans="1:18" ht="12.75" customHeight="1" hidden="1">
      <c r="A63" s="304"/>
      <c r="B63" s="300"/>
      <c r="C63" s="307"/>
      <c r="D63" s="287"/>
      <c r="E63" s="287"/>
      <c r="F63" s="287"/>
      <c r="G63" s="287"/>
      <c r="H63" s="242"/>
      <c r="I63" s="264"/>
      <c r="J63" s="297"/>
      <c r="K63" s="300"/>
      <c r="L63" s="307"/>
      <c r="M63" s="287"/>
      <c r="N63" s="287"/>
      <c r="O63" s="287"/>
      <c r="P63" s="287"/>
      <c r="Q63" s="242"/>
      <c r="R63" s="264"/>
    </row>
    <row r="64" spans="1:18" ht="12.75" customHeight="1" hidden="1">
      <c r="A64" s="304"/>
      <c r="B64" s="288">
        <v>47</v>
      </c>
      <c r="C64" s="293" t="e">
        <f>VLOOKUP(B64,'пр.взв.'!B3:H126,2,FALSE)</f>
        <v>#N/A</v>
      </c>
      <c r="D64" s="286" t="e">
        <f>VLOOKUP(B64,'пр.взв.'!B6:H189,3,FALSE)</f>
        <v>#N/A</v>
      </c>
      <c r="E64" s="286" t="e">
        <f>VLOOKUP(B64,'пр.взв.'!B6:H189,4,FALSE)</f>
        <v>#N/A</v>
      </c>
      <c r="F64" s="282"/>
      <c r="G64" s="282"/>
      <c r="H64" s="265"/>
      <c r="I64" s="265"/>
      <c r="J64" s="297"/>
      <c r="K64" s="288">
        <v>48</v>
      </c>
      <c r="L64" s="293" t="e">
        <f>VLOOKUP(K64,'пр.взв.'!B4:H189,2,FALSE)</f>
        <v>#N/A</v>
      </c>
      <c r="M64" s="286" t="e">
        <f>VLOOKUP(K64,'пр.взв.'!B6:H189,3,FALSE)</f>
        <v>#N/A</v>
      </c>
      <c r="N64" s="286" t="e">
        <f>VLOOKUP(K64,'пр.взв.'!B6:H189,4,FALSE)</f>
        <v>#N/A</v>
      </c>
      <c r="O64" s="282"/>
      <c r="P64" s="282"/>
      <c r="Q64" s="265"/>
      <c r="R64" s="265"/>
    </row>
    <row r="65" spans="1:18" ht="13.5" customHeight="1" hidden="1" thickBot="1">
      <c r="A65" s="305"/>
      <c r="B65" s="289"/>
      <c r="C65" s="294"/>
      <c r="D65" s="292"/>
      <c r="E65" s="292"/>
      <c r="F65" s="283"/>
      <c r="G65" s="283"/>
      <c r="H65" s="284"/>
      <c r="I65" s="284"/>
      <c r="J65" s="298"/>
      <c r="K65" s="289"/>
      <c r="L65" s="294"/>
      <c r="M65" s="292"/>
      <c r="N65" s="292"/>
      <c r="O65" s="283"/>
      <c r="P65" s="283"/>
      <c r="Q65" s="284"/>
      <c r="R65" s="284"/>
    </row>
    <row r="66" spans="1:18" ht="12.75" customHeight="1" hidden="1">
      <c r="A66" s="303">
        <v>16</v>
      </c>
      <c r="B66" s="299">
        <v>31</v>
      </c>
      <c r="C66" s="306" t="str">
        <f>VLOOKUP(B66,'пр.взв.'!B3:H128,2,FALSE)</f>
        <v>КЛАДКО Дмитрий Сергеевич</v>
      </c>
      <c r="D66" s="295" t="str">
        <f>VLOOKUP(B66,'пр.взв.'!B6:H191,3,FALSE)</f>
        <v>16.02.1988 кмс</v>
      </c>
      <c r="E66" s="295" t="str">
        <f>VLOOKUP(B66,'пр.взв.'!B6:H191,4,FALSE)</f>
        <v>УМВД по Хабаровскому кр.       </v>
      </c>
      <c r="F66" s="287"/>
      <c r="G66" s="330"/>
      <c r="H66" s="242"/>
      <c r="I66" s="286"/>
      <c r="J66" s="296">
        <v>16</v>
      </c>
      <c r="K66" s="299">
        <v>32</v>
      </c>
      <c r="L66" s="306" t="str">
        <f>VLOOKUP(K66,'пр.взв.'!B6:H191,2,FALSE)</f>
        <v>МИТРОФАНОВ  Дмитрий Владимирович                </v>
      </c>
      <c r="M66" s="295" t="str">
        <f>VLOOKUP(K66,'пр.взв.'!B6:H191,3,FALSE)</f>
        <v>13.01.1981 1</v>
      </c>
      <c r="N66" s="295" t="str">
        <f>VLOOKUP(K66,'пр.взв.'!B6:H191,4,FALSE)</f>
        <v>УМВД по Новгородской обл</v>
      </c>
      <c r="O66" s="287"/>
      <c r="P66" s="330"/>
      <c r="Q66" s="242"/>
      <c r="R66" s="286"/>
    </row>
    <row r="67" spans="1:18" ht="12.75" customHeight="1" hidden="1">
      <c r="A67" s="304"/>
      <c r="B67" s="300"/>
      <c r="C67" s="307"/>
      <c r="D67" s="287"/>
      <c r="E67" s="287"/>
      <c r="F67" s="287"/>
      <c r="G67" s="287"/>
      <c r="H67" s="242"/>
      <c r="I67" s="264"/>
      <c r="J67" s="297"/>
      <c r="K67" s="300"/>
      <c r="L67" s="307"/>
      <c r="M67" s="287"/>
      <c r="N67" s="287"/>
      <c r="O67" s="287"/>
      <c r="P67" s="287"/>
      <c r="Q67" s="242"/>
      <c r="R67" s="264"/>
    </row>
    <row r="68" spans="1:18" ht="12.75" customHeight="1" hidden="1">
      <c r="A68" s="304"/>
      <c r="B68" s="288">
        <v>63</v>
      </c>
      <c r="C68" s="293" t="e">
        <f>VLOOKUP(B68,'пр.взв.'!B3:H130,2,FALSE)</f>
        <v>#N/A</v>
      </c>
      <c r="D68" s="286" t="e">
        <f>VLOOKUP(B68,'пр.взв.'!B6:H193,3,FALSE)</f>
        <v>#N/A</v>
      </c>
      <c r="E68" s="286" t="e">
        <f>VLOOKUP(B68,'пр.взв.'!B6:H193,4,FALSE)</f>
        <v>#N/A</v>
      </c>
      <c r="F68" s="282"/>
      <c r="G68" s="282"/>
      <c r="H68" s="265"/>
      <c r="I68" s="265"/>
      <c r="J68" s="297"/>
      <c r="K68" s="288">
        <v>64</v>
      </c>
      <c r="L68" s="293" t="e">
        <f>VLOOKUP(K68,'пр.взв.'!B1:H193,2,FALSE)</f>
        <v>#N/A</v>
      </c>
      <c r="M68" s="286" t="e">
        <f>VLOOKUP(K68,'пр.взв.'!B6:H193,3,FALSE)</f>
        <v>#N/A</v>
      </c>
      <c r="N68" s="286" t="e">
        <f>VLOOKUP(K68,'пр.взв.'!B6:H193,4,FALSE)</f>
        <v>#N/A</v>
      </c>
      <c r="O68" s="282"/>
      <c r="P68" s="282"/>
      <c r="Q68" s="265"/>
      <c r="R68" s="265"/>
    </row>
    <row r="69" spans="1:18" ht="12.75" customHeight="1" hidden="1">
      <c r="A69" s="310"/>
      <c r="B69" s="300"/>
      <c r="C69" s="307"/>
      <c r="D69" s="287"/>
      <c r="E69" s="287"/>
      <c r="F69" s="285"/>
      <c r="G69" s="285"/>
      <c r="H69" s="266"/>
      <c r="I69" s="266"/>
      <c r="J69" s="331"/>
      <c r="K69" s="300"/>
      <c r="L69" s="307"/>
      <c r="M69" s="287"/>
      <c r="N69" s="287"/>
      <c r="O69" s="285"/>
      <c r="P69" s="285"/>
      <c r="Q69" s="266"/>
      <c r="R69" s="266"/>
    </row>
    <row r="70" spans="1:18" ht="12.75" customHeight="1">
      <c r="A70" s="82"/>
      <c r="B70" s="83"/>
      <c r="C70" s="84"/>
      <c r="D70" s="39"/>
      <c r="E70" s="39"/>
      <c r="F70" s="39"/>
      <c r="G70" s="39"/>
      <c r="H70" s="85"/>
      <c r="I70" s="85"/>
      <c r="J70" s="82"/>
      <c r="K70" s="83"/>
      <c r="L70" s="84"/>
      <c r="M70" s="39"/>
      <c r="N70" s="39"/>
      <c r="O70" s="39"/>
      <c r="P70" s="39"/>
      <c r="Q70" s="85"/>
      <c r="R70" s="85"/>
    </row>
    <row r="71" spans="2:18" ht="25.5" customHeight="1" thickBot="1">
      <c r="B71" s="79" t="s">
        <v>37</v>
      </c>
      <c r="C71" s="80" t="s">
        <v>38</v>
      </c>
      <c r="D71" s="81" t="s">
        <v>39</v>
      </c>
      <c r="E71" s="80"/>
      <c r="F71" s="79" t="str">
        <f>B2</f>
        <v>в.к. &gt;100   кг</v>
      </c>
      <c r="G71" s="80"/>
      <c r="H71" s="80"/>
      <c r="I71" s="80"/>
      <c r="J71" s="80"/>
      <c r="K71" s="79" t="s">
        <v>1</v>
      </c>
      <c r="L71" s="80" t="s">
        <v>38</v>
      </c>
      <c r="M71" s="81" t="s">
        <v>39</v>
      </c>
      <c r="N71" s="80"/>
      <c r="O71" s="79" t="str">
        <f>F71</f>
        <v>в.к. &gt;100   кг</v>
      </c>
      <c r="P71" s="80"/>
      <c r="Q71" s="80"/>
      <c r="R71" s="80"/>
    </row>
    <row r="72" spans="1:18" ht="12.75" customHeight="1">
      <c r="A72" s="319" t="s">
        <v>40</v>
      </c>
      <c r="B72" s="321" t="s">
        <v>3</v>
      </c>
      <c r="C72" s="223" t="s">
        <v>4</v>
      </c>
      <c r="D72" s="223" t="s">
        <v>12</v>
      </c>
      <c r="E72" s="223" t="s">
        <v>58</v>
      </c>
      <c r="F72" s="223" t="s">
        <v>13</v>
      </c>
      <c r="G72" s="313" t="s">
        <v>41</v>
      </c>
      <c r="H72" s="315" t="s">
        <v>42</v>
      </c>
      <c r="I72" s="317" t="s">
        <v>15</v>
      </c>
      <c r="J72" s="319" t="s">
        <v>40</v>
      </c>
      <c r="K72" s="321" t="s">
        <v>3</v>
      </c>
      <c r="L72" s="223" t="s">
        <v>4</v>
      </c>
      <c r="M72" s="223" t="s">
        <v>12</v>
      </c>
      <c r="N72" s="223" t="s">
        <v>58</v>
      </c>
      <c r="O72" s="223" t="s">
        <v>13</v>
      </c>
      <c r="P72" s="313" t="s">
        <v>41</v>
      </c>
      <c r="Q72" s="315" t="s">
        <v>42</v>
      </c>
      <c r="R72" s="317" t="s">
        <v>15</v>
      </c>
    </row>
    <row r="73" spans="1:18" ht="12.75" customHeight="1" thickBot="1">
      <c r="A73" s="320"/>
      <c r="B73" s="322" t="s">
        <v>43</v>
      </c>
      <c r="C73" s="224"/>
      <c r="D73" s="224"/>
      <c r="E73" s="224"/>
      <c r="F73" s="224"/>
      <c r="G73" s="314"/>
      <c r="H73" s="316"/>
      <c r="I73" s="318" t="s">
        <v>44</v>
      </c>
      <c r="J73" s="320"/>
      <c r="K73" s="322" t="s">
        <v>43</v>
      </c>
      <c r="L73" s="224"/>
      <c r="M73" s="224"/>
      <c r="N73" s="224"/>
      <c r="O73" s="224"/>
      <c r="P73" s="314"/>
      <c r="Q73" s="316"/>
      <c r="R73" s="318" t="s">
        <v>44</v>
      </c>
    </row>
    <row r="74" spans="1:18" ht="13.5" customHeight="1">
      <c r="A74" s="303">
        <v>1</v>
      </c>
      <c r="B74" s="299">
        <f>'пр.хода А'!E5</f>
        <v>33</v>
      </c>
      <c r="C74" s="301" t="str">
        <f>VLOOKUP(B74,'пр.взв.'!B6:H544,2,FALSE)</f>
        <v>КОНДРАТЬЕВ Виталий Владимирович</v>
      </c>
      <c r="D74" s="295" t="str">
        <f>VLOOKUP(B74,'пр.взв.'!B6:H131,3,FALSE)</f>
        <v>15.12.1986 кмс</v>
      </c>
      <c r="E74" s="295" t="str">
        <f>VLOOKUP(B74,'пр.взв.'!B6:H131,4,FALSE)</f>
        <v>УМВД по Астраханской обл.      </v>
      </c>
      <c r="F74" s="295"/>
      <c r="G74" s="299"/>
      <c r="H74" s="306"/>
      <c r="I74" s="295"/>
      <c r="J74" s="296">
        <v>9</v>
      </c>
      <c r="K74" s="299">
        <f>'пр.хода Б'!E5</f>
        <v>2</v>
      </c>
      <c r="L74" s="301" t="str">
        <f>VLOOKUP(K74,'пр.взв.'!B6:H131,2,FALSE)</f>
        <v>АББАСОВ Эльмар Акиф оглы</v>
      </c>
      <c r="M74" s="295" t="str">
        <f>VLOOKUP(K74,'пр.взв.'!B6:H131,3,FALSE)</f>
        <v>26.03.1989 мс</v>
      </c>
      <c r="N74" s="295" t="str">
        <f>VLOOKUP(K74,'пр.взв.'!B6:H131,4,FALSE)</f>
        <v>МВД по Р. Адыгея              </v>
      </c>
      <c r="O74" s="285"/>
      <c r="P74" s="324"/>
      <c r="Q74" s="263"/>
      <c r="R74" s="266"/>
    </row>
    <row r="75" spans="1:18" ht="12.75" customHeight="1">
      <c r="A75" s="304"/>
      <c r="B75" s="300"/>
      <c r="C75" s="302"/>
      <c r="D75" s="287"/>
      <c r="E75" s="287"/>
      <c r="F75" s="287"/>
      <c r="G75" s="300"/>
      <c r="H75" s="307"/>
      <c r="I75" s="287"/>
      <c r="J75" s="297"/>
      <c r="K75" s="300"/>
      <c r="L75" s="302"/>
      <c r="M75" s="287"/>
      <c r="N75" s="287"/>
      <c r="O75" s="287"/>
      <c r="P75" s="287"/>
      <c r="Q75" s="242"/>
      <c r="R75" s="264"/>
    </row>
    <row r="76" spans="1:18" ht="12.75" customHeight="1">
      <c r="A76" s="304"/>
      <c r="B76" s="288">
        <f>'пр.хода А'!E9</f>
        <v>17</v>
      </c>
      <c r="C76" s="290" t="str">
        <f>VLOOKUP(B76,'пр.взв.'!B8:H546,2,FALSE)</f>
        <v>ШКРУМ Станислав Александрович</v>
      </c>
      <c r="D76" s="286" t="str">
        <f>VLOOKUP(B76,'пр.взв.'!B5:H133,3,FALSE)</f>
        <v>08.03.1995 1</v>
      </c>
      <c r="E76" s="286" t="str">
        <f>VLOOKUP(B76,'пр.взв.'!B4:H133,4,FALSE)</f>
        <v>УМВД по Брянской обл.          </v>
      </c>
      <c r="F76" s="286"/>
      <c r="G76" s="288"/>
      <c r="H76" s="293"/>
      <c r="I76" s="286"/>
      <c r="J76" s="297"/>
      <c r="K76" s="288">
        <f>'пр.хода Б'!E9</f>
        <v>18</v>
      </c>
      <c r="L76" s="290" t="str">
        <f>VLOOKUP(K76,'пр.взв.'!B2:H133,2,FALSE)</f>
        <v>НАБОКА Александр Григорьевич</v>
      </c>
      <c r="M76" s="286" t="str">
        <f>VLOOKUP(K76,'пр.взв.'!B2:H133,3,FALSE)</f>
        <v>18.02.1980 мс</v>
      </c>
      <c r="N76" s="286" t="str">
        <f>VLOOKUP(K76,'пр.взв.'!B1:H133,4,FALSE)</f>
        <v>ГУ МВД по Волгоградской о        </v>
      </c>
      <c r="O76" s="282"/>
      <c r="P76" s="282"/>
      <c r="Q76" s="265"/>
      <c r="R76" s="265"/>
    </row>
    <row r="77" spans="1:18" ht="12.75" customHeight="1" thickBot="1">
      <c r="A77" s="305"/>
      <c r="B77" s="289"/>
      <c r="C77" s="291"/>
      <c r="D77" s="292"/>
      <c r="E77" s="292"/>
      <c r="F77" s="292"/>
      <c r="G77" s="289"/>
      <c r="H77" s="294"/>
      <c r="I77" s="292"/>
      <c r="J77" s="298"/>
      <c r="K77" s="289"/>
      <c r="L77" s="291"/>
      <c r="M77" s="292"/>
      <c r="N77" s="292"/>
      <c r="O77" s="283"/>
      <c r="P77" s="283"/>
      <c r="Q77" s="284"/>
      <c r="R77" s="284"/>
    </row>
    <row r="78" spans="1:18" ht="12.75" customHeight="1">
      <c r="A78" s="303">
        <v>2</v>
      </c>
      <c r="B78" s="299">
        <f>'пр.хода А'!E13</f>
        <v>9</v>
      </c>
      <c r="C78" s="301" t="str">
        <f>VLOOKUP(B78,'пр.взв.'!B1:H548,2,FALSE)</f>
        <v>КАМБИЕВ Аслан Русланович</v>
      </c>
      <c r="D78" s="309" t="str">
        <f>VLOOKUP(B78,'пр.взв.'!B1:H135,3,FALSE)</f>
        <v>25.04.1985 мс</v>
      </c>
      <c r="E78" s="309" t="str">
        <f>VLOOKUP(B78,'пр.взв.'!B1:H135,4,FALSE)</f>
        <v>УМВД по Владимирской обл.</v>
      </c>
      <c r="F78" s="309"/>
      <c r="G78" s="299"/>
      <c r="H78" s="311"/>
      <c r="I78" s="309"/>
      <c r="J78" s="296">
        <v>10</v>
      </c>
      <c r="K78" s="299">
        <f>'пр.хода Б'!E13</f>
        <v>10</v>
      </c>
      <c r="L78" s="301" t="str">
        <f>VLOOKUP(K78,'пр.взв.'!B1:H135,2,FALSE)</f>
        <v>ЧЕЛОХСАЕВ Сослан Георгиевич </v>
      </c>
      <c r="M78" s="309" t="str">
        <f>VLOOKUP(K78,'пр.взв.'!B1:H135,3,FALSE)</f>
        <v>10.11.1985 мс                             </v>
      </c>
      <c r="N78" s="309" t="str">
        <f>VLOOKUP(K78,'пр.взв.'!B1:H135,4,FALSE)</f>
        <v>МВД по РСО-Алания             </v>
      </c>
      <c r="O78" s="323"/>
      <c r="P78" s="312"/>
      <c r="Q78" s="308"/>
      <c r="R78" s="309"/>
    </row>
    <row r="79" spans="1:18" ht="12.75">
      <c r="A79" s="304"/>
      <c r="B79" s="300"/>
      <c r="C79" s="302"/>
      <c r="D79" s="287"/>
      <c r="E79" s="287"/>
      <c r="F79" s="287"/>
      <c r="G79" s="300"/>
      <c r="H79" s="307"/>
      <c r="I79" s="287"/>
      <c r="J79" s="297"/>
      <c r="K79" s="300"/>
      <c r="L79" s="302"/>
      <c r="M79" s="287"/>
      <c r="N79" s="287"/>
      <c r="O79" s="287"/>
      <c r="P79" s="287"/>
      <c r="Q79" s="242"/>
      <c r="R79" s="264"/>
    </row>
    <row r="80" spans="1:18" ht="12.75">
      <c r="A80" s="304"/>
      <c r="B80" s="288">
        <f>'пр.хода А'!E17</f>
        <v>25</v>
      </c>
      <c r="C80" s="290" t="str">
        <f>VLOOKUP(B80,'пр.взв.'!B1:H550,2,FALSE)</f>
        <v>КУЛА Аяс Март-оолович</v>
      </c>
      <c r="D80" s="286" t="str">
        <f>VLOOKUP(B80,'пр.взв.'!B1:H137,3,FALSE)</f>
        <v>29.07.1987 кмс</v>
      </c>
      <c r="E80" s="286" t="str">
        <f>VLOOKUP(B80,'пр.взв.'!B1:H137,4,FALSE)</f>
        <v>МВД по Р. Тыва                </v>
      </c>
      <c r="F80" s="286"/>
      <c r="G80" s="288"/>
      <c r="H80" s="293"/>
      <c r="I80" s="286"/>
      <c r="J80" s="297"/>
      <c r="K80" s="288">
        <f>'пр.хода Б'!E17</f>
        <v>26</v>
      </c>
      <c r="L80" s="290" t="str">
        <f>VLOOKUP(K80,'пр.взв.'!B1:H137,2,FALSE)</f>
        <v>ДИДИГОВ Асхаб Борисович</v>
      </c>
      <c r="M80" s="286" t="str">
        <f>VLOOKUP(K80,'пр.взв.'!B1:H137,3,FALSE)</f>
        <v>18.11.1982 кмс</v>
      </c>
      <c r="N80" s="286" t="str">
        <f>VLOOKUP(K80,'пр.взв.'!B1:H137,4,FALSE)</f>
        <v>МВД по Р. Ингушетия           </v>
      </c>
      <c r="O80" s="282"/>
      <c r="P80" s="282"/>
      <c r="Q80" s="265"/>
      <c r="R80" s="265"/>
    </row>
    <row r="81" spans="1:18" ht="13.5" thickBot="1">
      <c r="A81" s="305"/>
      <c r="B81" s="289"/>
      <c r="C81" s="291"/>
      <c r="D81" s="292"/>
      <c r="E81" s="292"/>
      <c r="F81" s="292"/>
      <c r="G81" s="289"/>
      <c r="H81" s="294"/>
      <c r="I81" s="292"/>
      <c r="J81" s="298"/>
      <c r="K81" s="289"/>
      <c r="L81" s="291"/>
      <c r="M81" s="292"/>
      <c r="N81" s="292"/>
      <c r="O81" s="283"/>
      <c r="P81" s="283"/>
      <c r="Q81" s="284"/>
      <c r="R81" s="284"/>
    </row>
    <row r="82" spans="1:18" ht="12.75" customHeight="1">
      <c r="A82" s="303">
        <v>3</v>
      </c>
      <c r="B82" s="299">
        <f>'пр.хода А'!E21</f>
        <v>5</v>
      </c>
      <c r="C82" s="301" t="str">
        <f>VLOOKUP(B82,'пр.взв.'!B1:H552,2,FALSE)</f>
        <v>НАСОНОВ Дмитрий Владимирович</v>
      </c>
      <c r="D82" s="295" t="str">
        <f>VLOOKUP(B82,'пр.взв.'!B1:H139,3,FALSE)</f>
        <v>04.04.1983 кмс</v>
      </c>
      <c r="E82" s="295" t="str">
        <f>VLOOKUP(B82,'пр.взв.'!B1:H139,4,FALSE)</f>
        <v>УМВД по Липецкой  обл.         </v>
      </c>
      <c r="F82" s="295"/>
      <c r="G82" s="299"/>
      <c r="H82" s="306"/>
      <c r="I82" s="295"/>
      <c r="J82" s="296">
        <v>11</v>
      </c>
      <c r="K82" s="299">
        <f>'пр.хода Б'!E21</f>
        <v>6</v>
      </c>
      <c r="L82" s="301" t="str">
        <f>VLOOKUP(K82,'пр.взв.'!B1:H139,2,FALSE)</f>
        <v>МОЛОДЫХ Владимир Алексеевич</v>
      </c>
      <c r="M82" s="295" t="str">
        <f>VLOOKUP(K82,'пр.взв.'!B1:H139,3,FALSE)</f>
        <v>23.05.1995 мс</v>
      </c>
      <c r="N82" s="295" t="str">
        <f>VLOOKUP(K82,'пр.взв.'!B1:H139,4,FALSE)</f>
        <v>УМВД по Белгородской обл.      </v>
      </c>
      <c r="O82" s="285"/>
      <c r="P82" s="324"/>
      <c r="Q82" s="263"/>
      <c r="R82" s="266"/>
    </row>
    <row r="83" spans="1:18" ht="13.5" customHeight="1">
      <c r="A83" s="304"/>
      <c r="B83" s="300"/>
      <c r="C83" s="302"/>
      <c r="D83" s="287"/>
      <c r="E83" s="287"/>
      <c r="F83" s="287"/>
      <c r="G83" s="300"/>
      <c r="H83" s="307"/>
      <c r="I83" s="287"/>
      <c r="J83" s="297"/>
      <c r="K83" s="300"/>
      <c r="L83" s="302"/>
      <c r="M83" s="287"/>
      <c r="N83" s="287"/>
      <c r="O83" s="287"/>
      <c r="P83" s="287"/>
      <c r="Q83" s="242"/>
      <c r="R83" s="264"/>
    </row>
    <row r="84" spans="1:18" ht="12.75" customHeight="1">
      <c r="A84" s="304"/>
      <c r="B84" s="288">
        <f>'пр.хода А'!E25</f>
        <v>21</v>
      </c>
      <c r="C84" s="290" t="str">
        <f>VLOOKUP(B84,'пр.взв.'!B1:H554,2,FALSE)</f>
        <v>ДЖАРИМ Руслан Аскерович</v>
      </c>
      <c r="D84" s="286" t="str">
        <f>VLOOKUP(B84,'пр.взв.'!B1:H141,3,FALSE)</f>
        <v>13.07.1981 мс</v>
      </c>
      <c r="E84" s="286" t="str">
        <f>VLOOKUP(B84,'пр.взв.'!B1:H141,4,FALSE)</f>
        <v>ГУ МВД по Краснодарскому кр      </v>
      </c>
      <c r="F84" s="286"/>
      <c r="G84" s="288"/>
      <c r="H84" s="293"/>
      <c r="I84" s="286"/>
      <c r="J84" s="297"/>
      <c r="K84" s="288">
        <f>'пр.хода Б'!E25</f>
        <v>22</v>
      </c>
      <c r="L84" s="290" t="str">
        <f>VLOOKUP(K84,'пр.взв.'!B1:H141,2,FALSE)</f>
        <v>МУТАЛИПОВ Селим Зелимханович</v>
      </c>
      <c r="M84" s="286" t="str">
        <f>VLOOKUP(K84,'пр.взв.'!B1:H141,3,FALSE)</f>
        <v>12.09.1997 кмс</v>
      </c>
      <c r="N84" s="286" t="str">
        <f>VLOOKUP(K84,'пр.взв.'!B1:H141,4,FALSE)</f>
        <v>МВД по Чеченской Р.</v>
      </c>
      <c r="O84" s="282"/>
      <c r="P84" s="282"/>
      <c r="Q84" s="265"/>
      <c r="R84" s="265"/>
    </row>
    <row r="85" spans="1:18" ht="12.75" customHeight="1" thickBot="1">
      <c r="A85" s="305"/>
      <c r="B85" s="289"/>
      <c r="C85" s="291"/>
      <c r="D85" s="292"/>
      <c r="E85" s="292"/>
      <c r="F85" s="292"/>
      <c r="G85" s="289"/>
      <c r="H85" s="294"/>
      <c r="I85" s="292"/>
      <c r="J85" s="298"/>
      <c r="K85" s="289"/>
      <c r="L85" s="291"/>
      <c r="M85" s="292"/>
      <c r="N85" s="292"/>
      <c r="O85" s="283"/>
      <c r="P85" s="283"/>
      <c r="Q85" s="284"/>
      <c r="R85" s="284"/>
    </row>
    <row r="86" spans="1:18" ht="12.75" customHeight="1">
      <c r="A86" s="303">
        <v>4</v>
      </c>
      <c r="B86" s="299">
        <f>'пр.хода А'!E29</f>
        <v>13</v>
      </c>
      <c r="C86" s="301" t="str">
        <f>VLOOKUP(B86,'пр.взв.'!B1:H556,2,FALSE)</f>
        <v>ОКРОЯН Андроник Мкртичевич</v>
      </c>
      <c r="D86" s="309" t="str">
        <f>VLOOKUP(B86,'пр.взв.'!B1:H143,3,FALSE)</f>
        <v>12.10.1988 1</v>
      </c>
      <c r="E86" s="309" t="str">
        <f>VLOOKUP(B86,'пр.взв.'!B1:H143,4,FALSE)</f>
        <v>ГУ МВД по Челябинской обл        </v>
      </c>
      <c r="F86" s="309"/>
      <c r="G86" s="299"/>
      <c r="H86" s="311"/>
      <c r="I86" s="309"/>
      <c r="J86" s="296">
        <v>12</v>
      </c>
      <c r="K86" s="299">
        <f>'пр.хода Б'!E29</f>
        <v>14</v>
      </c>
      <c r="L86" s="301" t="str">
        <f>VLOOKUP(K86,'пр.взв.'!B1:H143,2,FALSE)</f>
        <v>КУРЕЕВ Артем Юрьевич                          </v>
      </c>
      <c r="M86" s="309" t="str">
        <f>VLOOKUP(K86,'пр.взв.'!B1:H143,3,FALSE)</f>
        <v>05.12.1989 кмс                            </v>
      </c>
      <c r="N86" s="309" t="str">
        <f>VLOOKUP(K86,'пр.взв.'!B1:H143,4,FALSE)</f>
        <v>УТ МВД по ЦФО                 </v>
      </c>
      <c r="O86" s="287"/>
      <c r="P86" s="330"/>
      <c r="Q86" s="242"/>
      <c r="R86" s="286"/>
    </row>
    <row r="87" spans="1:18" ht="13.5" customHeight="1">
      <c r="A87" s="304"/>
      <c r="B87" s="300"/>
      <c r="C87" s="302"/>
      <c r="D87" s="287"/>
      <c r="E87" s="287"/>
      <c r="F87" s="287"/>
      <c r="G87" s="300"/>
      <c r="H87" s="307"/>
      <c r="I87" s="287"/>
      <c r="J87" s="297"/>
      <c r="K87" s="300"/>
      <c r="L87" s="302"/>
      <c r="M87" s="287"/>
      <c r="N87" s="287"/>
      <c r="O87" s="287"/>
      <c r="P87" s="287"/>
      <c r="Q87" s="242"/>
      <c r="R87" s="264"/>
    </row>
    <row r="88" spans="1:18" ht="12.75" customHeight="1">
      <c r="A88" s="304"/>
      <c r="B88" s="288">
        <f>'пр.хода А'!E33</f>
        <v>29</v>
      </c>
      <c r="C88" s="290" t="str">
        <f>VLOOKUP(B88,'пр.взв.'!B2:H558,2,FALSE)</f>
        <v>БАРСУКОВ Александр Юрьевич</v>
      </c>
      <c r="D88" s="286" t="str">
        <f>VLOOKUP(B88,'пр.взв.'!B2:H145,3,FALSE)</f>
        <v>11.12.1976 кмс</v>
      </c>
      <c r="E88" s="286" t="str">
        <f>VLOOKUP(B88,'пр.взв.'!B2:H145,4,FALSE)</f>
        <v>ГУ МВД по Новосибирской о        </v>
      </c>
      <c r="F88" s="286"/>
      <c r="G88" s="288"/>
      <c r="H88" s="293"/>
      <c r="I88" s="286"/>
      <c r="J88" s="297"/>
      <c r="K88" s="288">
        <f>'пр.хода Б'!E33</f>
        <v>30</v>
      </c>
      <c r="L88" s="290" t="str">
        <f>VLOOKUP(K88,'пр.взв.'!B2:H145,2,FALSE)</f>
        <v>СМЕРЕКА Эдгардт Иосифович </v>
      </c>
      <c r="M88" s="286" t="str">
        <f>VLOOKUP(K88,'пр.взв.'!B2:H145,3,FALSE)</f>
        <v>24.08.1993 мс                             </v>
      </c>
      <c r="N88" s="286" t="str">
        <f>VLOOKUP(K88,'пр.взв.'!B2:H145,4,FALSE)</f>
        <v>ГУ МВД по г.Москве               </v>
      </c>
      <c r="O88" s="282"/>
      <c r="P88" s="282"/>
      <c r="Q88" s="265"/>
      <c r="R88" s="265"/>
    </row>
    <row r="89" spans="1:18" ht="12.75" customHeight="1" thickBot="1">
      <c r="A89" s="305"/>
      <c r="B89" s="289"/>
      <c r="C89" s="291"/>
      <c r="D89" s="292"/>
      <c r="E89" s="292"/>
      <c r="F89" s="292"/>
      <c r="G89" s="289"/>
      <c r="H89" s="294"/>
      <c r="I89" s="292"/>
      <c r="J89" s="298"/>
      <c r="K89" s="289"/>
      <c r="L89" s="291"/>
      <c r="M89" s="292"/>
      <c r="N89" s="292"/>
      <c r="O89" s="283"/>
      <c r="P89" s="283"/>
      <c r="Q89" s="284"/>
      <c r="R89" s="284"/>
    </row>
    <row r="90" spans="1:18" ht="12.75" customHeight="1">
      <c r="A90" s="304">
        <v>5</v>
      </c>
      <c r="B90" s="299">
        <f>'пр.хода А'!E38</f>
        <v>35</v>
      </c>
      <c r="C90" s="301" t="str">
        <f>VLOOKUP(B90,'пр.взв.'!B2:H560,2,FALSE)</f>
        <v>ИСАЕВ Евгений Иванович</v>
      </c>
      <c r="D90" s="295" t="str">
        <f>VLOOKUP(B90,'пр.взв.'!B2:H147,3,FALSE)</f>
        <v>05.08.1979 змс                             </v>
      </c>
      <c r="E90" s="295" t="str">
        <f>VLOOKUP(B90,'пр.взв.'!B2:H147,4,FALSE)</f>
        <v>МВД по Р. Татарстан           </v>
      </c>
      <c r="F90" s="295"/>
      <c r="G90" s="299"/>
      <c r="H90" s="306"/>
      <c r="I90" s="295"/>
      <c r="J90" s="296">
        <v>13</v>
      </c>
      <c r="K90" s="299">
        <f>'пр.хода Б'!E38</f>
        <v>4</v>
      </c>
      <c r="L90" s="301" t="str">
        <f>VLOOKUP(K90,'пр.взв.'!B2:H147,2,FALSE)</f>
        <v>ВОЛКОВ Андрей Викторович                      </v>
      </c>
      <c r="M90" s="295" t="str">
        <f>VLOOKUP(K90,'пр.взв.'!B2:H147,3,FALSE)</f>
        <v>13.11.1986 мсмк                           </v>
      </c>
      <c r="N90" s="295" t="str">
        <f>VLOOKUP(K90,'пр.взв.'!B2:H147,4,FALSE)</f>
        <v>УМВД по Рязанской обл.         </v>
      </c>
      <c r="O90" s="285"/>
      <c r="P90" s="324"/>
      <c r="Q90" s="263"/>
      <c r="R90" s="266"/>
    </row>
    <row r="91" spans="1:18" ht="12.75" customHeight="1">
      <c r="A91" s="304"/>
      <c r="B91" s="300"/>
      <c r="C91" s="302"/>
      <c r="D91" s="287"/>
      <c r="E91" s="287"/>
      <c r="F91" s="287"/>
      <c r="G91" s="300"/>
      <c r="H91" s="307"/>
      <c r="I91" s="287"/>
      <c r="J91" s="297"/>
      <c r="K91" s="300"/>
      <c r="L91" s="302"/>
      <c r="M91" s="287"/>
      <c r="N91" s="287"/>
      <c r="O91" s="287"/>
      <c r="P91" s="287"/>
      <c r="Q91" s="242"/>
      <c r="R91" s="264"/>
    </row>
    <row r="92" spans="1:18" ht="12.75">
      <c r="A92" s="304"/>
      <c r="B92" s="288">
        <f>'пр.хода А'!E42</f>
        <v>19</v>
      </c>
      <c r="C92" s="290" t="str">
        <f>VLOOKUP(B92,'пр.взв.'!B2:H562,2,FALSE)</f>
        <v>ЩЕГЛОВ Павел Геннадьевич                      </v>
      </c>
      <c r="D92" s="286" t="str">
        <f>VLOOKUP(B92,'пр.взв.'!B2:H149,3,FALSE)</f>
        <v>18.07.1978  кмс                             </v>
      </c>
      <c r="E92" s="286" t="str">
        <f>VLOOKUP(B92,'пр.взв.'!B2:H149,4,FALSE)</f>
        <v>УМВД по Пензенской обл.        </v>
      </c>
      <c r="F92" s="286"/>
      <c r="G92" s="288"/>
      <c r="H92" s="293"/>
      <c r="I92" s="286"/>
      <c r="J92" s="297"/>
      <c r="K92" s="288">
        <f>'пр.хода Б'!E42</f>
        <v>20</v>
      </c>
      <c r="L92" s="290" t="str">
        <f>VLOOKUP(K92,'пр.взв.'!B2:H149,2,FALSE)</f>
        <v>ШЕХОВЦОВ Сергей Александрович</v>
      </c>
      <c r="M92" s="286" t="str">
        <f>VLOOKUP(K92,'пр.взв.'!B2:H149,3,FALSE)</f>
        <v>31.10.1985 кмс</v>
      </c>
      <c r="N92" s="286" t="str">
        <f>VLOOKUP(K92,'пр.взв.'!B2:H149,4,FALSE)</f>
        <v>УМВД по Курской обл</v>
      </c>
      <c r="O92" s="282"/>
      <c r="P92" s="282"/>
      <c r="Q92" s="265"/>
      <c r="R92" s="265"/>
    </row>
    <row r="93" spans="1:18" ht="12.75" customHeight="1" thickBot="1">
      <c r="A93" s="305"/>
      <c r="B93" s="289"/>
      <c r="C93" s="291"/>
      <c r="D93" s="292"/>
      <c r="E93" s="292"/>
      <c r="F93" s="292"/>
      <c r="G93" s="289"/>
      <c r="H93" s="294"/>
      <c r="I93" s="292"/>
      <c r="J93" s="298"/>
      <c r="K93" s="289"/>
      <c r="L93" s="291"/>
      <c r="M93" s="292"/>
      <c r="N93" s="292"/>
      <c r="O93" s="283"/>
      <c r="P93" s="283"/>
      <c r="Q93" s="284"/>
      <c r="R93" s="284"/>
    </row>
    <row r="94" spans="1:18" ht="12.75" customHeight="1">
      <c r="A94" s="303">
        <v>6</v>
      </c>
      <c r="B94" s="299">
        <f>'пр.хода А'!E46</f>
        <v>11</v>
      </c>
      <c r="C94" s="301" t="str">
        <f>VLOOKUP(B94,'пр.взв.'!B2:H564,2,FALSE)</f>
        <v>БОБИКОВ Роман Николаевич              </v>
      </c>
      <c r="D94" s="309" t="str">
        <f>VLOOKUP(B94,'пр.взв.'!B2:H151,3,FALSE)</f>
        <v>08.12.1989 мс                             </v>
      </c>
      <c r="E94" s="309" t="str">
        <f>VLOOKUP(B94,'пр.взв.'!B2:H151,4,FALSE)</f>
        <v>ГУ МВД по г.Москве               </v>
      </c>
      <c r="F94" s="309"/>
      <c r="G94" s="299"/>
      <c r="H94" s="311"/>
      <c r="I94" s="309"/>
      <c r="J94" s="296">
        <v>14</v>
      </c>
      <c r="K94" s="299">
        <f>'пр.хода Б'!E46</f>
        <v>12</v>
      </c>
      <c r="L94" s="301" t="str">
        <f>VLOOKUP(K94,'пр.взв.'!B2:H151,2,FALSE)</f>
        <v>ПЛОТНИКОВ Владимир Сергеевич                  </v>
      </c>
      <c r="M94" s="309" t="str">
        <f>VLOOKUP(K94,'пр.взв.'!B2:H151,3,FALSE)</f>
        <v>10.12.1980 мс                             </v>
      </c>
      <c r="N94" s="309" t="str">
        <f>VLOOKUP(K94,'пр.взв.'!B2:H151,4,FALSE)</f>
        <v>ГУ МВД по Новосибирской о        </v>
      </c>
      <c r="O94" s="323"/>
      <c r="P94" s="312"/>
      <c r="Q94" s="308"/>
      <c r="R94" s="309"/>
    </row>
    <row r="95" spans="1:18" ht="12.75" customHeight="1">
      <c r="A95" s="304"/>
      <c r="B95" s="300"/>
      <c r="C95" s="302"/>
      <c r="D95" s="287"/>
      <c r="E95" s="287"/>
      <c r="F95" s="287"/>
      <c r="G95" s="300"/>
      <c r="H95" s="307"/>
      <c r="I95" s="287"/>
      <c r="J95" s="297"/>
      <c r="K95" s="300"/>
      <c r="L95" s="302"/>
      <c r="M95" s="287"/>
      <c r="N95" s="287"/>
      <c r="O95" s="287"/>
      <c r="P95" s="287"/>
      <c r="Q95" s="242"/>
      <c r="R95" s="264"/>
    </row>
    <row r="96" spans="1:18" ht="13.5" customHeight="1">
      <c r="A96" s="304"/>
      <c r="B96" s="288">
        <f>'пр.хода А'!E50</f>
        <v>27</v>
      </c>
      <c r="C96" s="290" t="str">
        <f>VLOOKUP(B96,'пр.взв.'!B2:H566,2,FALSE)</f>
        <v>АМАЕВ Рамис Амаевич</v>
      </c>
      <c r="D96" s="286" t="str">
        <f>VLOOKUP(B96,'пр.взв.'!B2:H153,3,FALSE)</f>
        <v>21.05.1987 1</v>
      </c>
      <c r="E96" s="286" t="str">
        <f>VLOOKUP(B96,'пр.взв.'!B2:H153,4,FALSE)</f>
        <v>УМВД по Орловской обл.         </v>
      </c>
      <c r="F96" s="286"/>
      <c r="G96" s="288"/>
      <c r="H96" s="293"/>
      <c r="I96" s="286"/>
      <c r="J96" s="297"/>
      <c r="K96" s="288">
        <f>'пр.хода Б'!E50</f>
        <v>28</v>
      </c>
      <c r="L96" s="290" t="str">
        <f>VLOOKUP(K96,'пр.взв.'!B2:H153,2,FALSE)</f>
        <v>РАТЬКО Константин Станиславович </v>
      </c>
      <c r="M96" s="286" t="str">
        <f>VLOOKUP(K96,'пр.взв.'!B2:H153,3,FALSE)</f>
        <v>06.04.1985 мс</v>
      </c>
      <c r="N96" s="286" t="str">
        <f>VLOOKUP(K96,'пр.взв.'!B2:H153,4,FALSE)</f>
        <v>УМВД по Владимирской обл.      </v>
      </c>
      <c r="O96" s="282"/>
      <c r="P96" s="282"/>
      <c r="Q96" s="265"/>
      <c r="R96" s="265"/>
    </row>
    <row r="97" spans="1:18" ht="12.75" customHeight="1" thickBot="1">
      <c r="A97" s="310"/>
      <c r="B97" s="289"/>
      <c r="C97" s="291"/>
      <c r="D97" s="292"/>
      <c r="E97" s="292"/>
      <c r="F97" s="292"/>
      <c r="G97" s="289"/>
      <c r="H97" s="294"/>
      <c r="I97" s="292"/>
      <c r="J97" s="298"/>
      <c r="K97" s="289"/>
      <c r="L97" s="291"/>
      <c r="M97" s="292"/>
      <c r="N97" s="292"/>
      <c r="O97" s="283"/>
      <c r="P97" s="283"/>
      <c r="Q97" s="284"/>
      <c r="R97" s="284"/>
    </row>
    <row r="98" spans="1:18" ht="12.75" customHeight="1">
      <c r="A98" s="303">
        <v>7</v>
      </c>
      <c r="B98" s="299">
        <f>'пр.хода А'!E54</f>
        <v>7</v>
      </c>
      <c r="C98" s="301" t="str">
        <f>VLOOKUP(B98,'пр.взв.'!B3:H568,2,FALSE)</f>
        <v>ХАПЦЕВ Артур Русланович</v>
      </c>
      <c r="D98" s="295" t="str">
        <f>VLOOKUP(B98,'пр.взв.'!B3:H155,3,FALSE)</f>
        <v>15.01.1988 кмс</v>
      </c>
      <c r="E98" s="295" t="str">
        <f>VLOOKUP(B98,'пр.взв.'!B3:H155,4,FALSE)</f>
        <v>ГУ МВД по Свердловской обл.</v>
      </c>
      <c r="F98" s="295"/>
      <c r="G98" s="299"/>
      <c r="H98" s="306"/>
      <c r="I98" s="295"/>
      <c r="J98" s="296">
        <v>15</v>
      </c>
      <c r="K98" s="299">
        <f>'пр.хода Б'!E54</f>
        <v>8</v>
      </c>
      <c r="L98" s="301" t="str">
        <f>VLOOKUP(K98,'пр.взв.'!B3:H155,2,FALSE)</f>
        <v>ПЛЕШАКОВ Павел Валерьевич </v>
      </c>
      <c r="M98" s="295" t="str">
        <f>VLOOKUP(K98,'пр.взв.'!B3:H155,3,FALSE)</f>
        <v>08.04.1981 мс                             </v>
      </c>
      <c r="N98" s="295" t="str">
        <f>VLOOKUP(K98,'пр.взв.'!B3:H155,4,FALSE)</f>
        <v>УМВД по Калининградской о      </v>
      </c>
      <c r="O98" s="285"/>
      <c r="P98" s="324"/>
      <c r="Q98" s="263"/>
      <c r="R98" s="266"/>
    </row>
    <row r="99" spans="1:18" ht="12.75" customHeight="1">
      <c r="A99" s="304"/>
      <c r="B99" s="300"/>
      <c r="C99" s="302"/>
      <c r="D99" s="287"/>
      <c r="E99" s="287"/>
      <c r="F99" s="287"/>
      <c r="G99" s="300"/>
      <c r="H99" s="307"/>
      <c r="I99" s="287"/>
      <c r="J99" s="297"/>
      <c r="K99" s="300"/>
      <c r="L99" s="302"/>
      <c r="M99" s="287"/>
      <c r="N99" s="287"/>
      <c r="O99" s="287"/>
      <c r="P99" s="287"/>
      <c r="Q99" s="242"/>
      <c r="R99" s="264"/>
    </row>
    <row r="100" spans="1:18" ht="12.75" customHeight="1">
      <c r="A100" s="304"/>
      <c r="B100" s="288">
        <f>'пр.хода А'!E58</f>
        <v>23</v>
      </c>
      <c r="C100" s="290" t="str">
        <f>VLOOKUP(B100,'пр.взв.'!B3:H570,2,FALSE)</f>
        <v>КРИВОРУЧКО Василий Николаевич</v>
      </c>
      <c r="D100" s="286" t="str">
        <f>VLOOKUP(B100,'пр.взв.'!B3:H157,3,FALSE)</f>
        <v>09.04.1991 кмс</v>
      </c>
      <c r="E100" s="286" t="str">
        <f>VLOOKUP(B100,'пр.взв.'!B2:H157,4,FALSE)</f>
        <v>УМВД по ХМАО-Югре              </v>
      </c>
      <c r="F100" s="286"/>
      <c r="G100" s="288"/>
      <c r="H100" s="293"/>
      <c r="I100" s="286"/>
      <c r="J100" s="297"/>
      <c r="K100" s="288">
        <f>'пр.хода Б'!E58</f>
        <v>24</v>
      </c>
      <c r="L100" s="290" t="str">
        <f>VLOOKUP(K100,'пр.взв.'!B3:H157,2,FALSE)</f>
        <v>ЗАБИЯКА Дмитрий Андреевич</v>
      </c>
      <c r="M100" s="286" t="str">
        <f>VLOOKUP(K100,'пр.взв.'!B3:H157,3,FALSE)</f>
        <v>13.02.1988 кмс</v>
      </c>
      <c r="N100" s="286" t="str">
        <f>VLOOKUP(K100,'пр.взв.'!B3:H157,4,FALSE)</f>
        <v>ГУ МВД по Нижегородской обл.   </v>
      </c>
      <c r="O100" s="282"/>
      <c r="P100" s="282"/>
      <c r="Q100" s="265"/>
      <c r="R100" s="265"/>
    </row>
    <row r="101" spans="1:18" ht="13.5" thickBot="1">
      <c r="A101" s="305"/>
      <c r="B101" s="289"/>
      <c r="C101" s="291"/>
      <c r="D101" s="292"/>
      <c r="E101" s="292"/>
      <c r="F101" s="292"/>
      <c r="G101" s="289"/>
      <c r="H101" s="294"/>
      <c r="I101" s="292"/>
      <c r="J101" s="298"/>
      <c r="K101" s="289"/>
      <c r="L101" s="291"/>
      <c r="M101" s="292"/>
      <c r="N101" s="292"/>
      <c r="O101" s="283"/>
      <c r="P101" s="283"/>
      <c r="Q101" s="284"/>
      <c r="R101" s="284"/>
    </row>
    <row r="102" spans="1:18" ht="12.75" customHeight="1">
      <c r="A102" s="303">
        <v>8</v>
      </c>
      <c r="B102" s="299">
        <f>'пр.хода А'!E62</f>
        <v>15</v>
      </c>
      <c r="C102" s="301" t="str">
        <f>VLOOKUP(B102,'пр.взв.'!B3:H572,2,FALSE)</f>
        <v>ГАДЖИЕВ Руслан Гаджиевич</v>
      </c>
      <c r="D102" s="295" t="str">
        <f>VLOOKUP(B102,'пр.взв.'!B3:H159,3,FALSE)</f>
        <v>10.09.1985 кмс</v>
      </c>
      <c r="E102" s="295" t="str">
        <f>VLOOKUP(B102,'пр.взв.'!B3:H159,4,FALSE)</f>
        <v>УМВД по Ямало-Ненецкому А      </v>
      </c>
      <c r="F102" s="295"/>
      <c r="G102" s="299"/>
      <c r="H102" s="306"/>
      <c r="I102" s="295"/>
      <c r="J102" s="296">
        <v>16</v>
      </c>
      <c r="K102" s="299">
        <f>'пр.хода Б'!E62</f>
        <v>16</v>
      </c>
      <c r="L102" s="301" t="str">
        <f>VLOOKUP(K102,'пр.взв.'!B3:H159,2,FALSE)</f>
        <v>КЫПЧАКОВ Аржан Григорьевич</v>
      </c>
      <c r="M102" s="295" t="str">
        <f>VLOOKUP(K102,'пр.взв.'!B3:H159,3,FALSE)</f>
        <v>04.03.1992 мс</v>
      </c>
      <c r="N102" s="295" t="str">
        <f>VLOOKUP(K102,'пр.взв.'!B3:H159,4,FALSE)</f>
        <v>МВД по Р. Алтай               </v>
      </c>
      <c r="O102" s="287"/>
      <c r="P102" s="330"/>
      <c r="Q102" s="242"/>
      <c r="R102" s="286"/>
    </row>
    <row r="103" spans="1:18" ht="12.75" customHeight="1">
      <c r="A103" s="304"/>
      <c r="B103" s="300"/>
      <c r="C103" s="302"/>
      <c r="D103" s="287"/>
      <c r="E103" s="287"/>
      <c r="F103" s="287"/>
      <c r="G103" s="300"/>
      <c r="H103" s="307"/>
      <c r="I103" s="287"/>
      <c r="J103" s="297"/>
      <c r="K103" s="300"/>
      <c r="L103" s="302"/>
      <c r="M103" s="287"/>
      <c r="N103" s="287"/>
      <c r="O103" s="287"/>
      <c r="P103" s="287"/>
      <c r="Q103" s="242"/>
      <c r="R103" s="264"/>
    </row>
    <row r="104" spans="1:18" ht="12.75" customHeight="1">
      <c r="A104" s="304"/>
      <c r="B104" s="288">
        <f>'пр.хода А'!E66</f>
        <v>31</v>
      </c>
      <c r="C104" s="290" t="str">
        <f>VLOOKUP(B104,'пр.взв.'!B3:H574,2,FALSE)</f>
        <v>КЛАДКО Дмитрий Сергеевич</v>
      </c>
      <c r="D104" s="286" t="str">
        <f>VLOOKUP(B104,'пр.взв.'!B3:H161,3,FALSE)</f>
        <v>16.02.1988 кмс</v>
      </c>
      <c r="E104" s="286" t="str">
        <f>VLOOKUP(B104,'пр.взв.'!B3:H161,4,FALSE)</f>
        <v>УМВД по Хабаровскому кр.       </v>
      </c>
      <c r="F104" s="286"/>
      <c r="G104" s="288"/>
      <c r="H104" s="293"/>
      <c r="I104" s="286"/>
      <c r="J104" s="297"/>
      <c r="K104" s="288">
        <f>'пр.хода Б'!E66</f>
        <v>32</v>
      </c>
      <c r="L104" s="290" t="str">
        <f>VLOOKUP(K104,'пр.взв.'!B3:H161,2,FALSE)</f>
        <v>МИТРОФАНОВ  Дмитрий Владимирович                </v>
      </c>
      <c r="M104" s="286" t="str">
        <f>VLOOKUP(K104,'пр.взв.'!B3:H161,3,FALSE)</f>
        <v>13.01.1981 1</v>
      </c>
      <c r="N104" s="286" t="str">
        <f>VLOOKUP(K104,'пр.взв.'!B3:H161,4,FALSE)</f>
        <v>УМВД по Новгородской обл</v>
      </c>
      <c r="O104" s="282"/>
      <c r="P104" s="282"/>
      <c r="Q104" s="265"/>
      <c r="R104" s="265"/>
    </row>
    <row r="105" spans="1:18" ht="12.75" customHeight="1">
      <c r="A105" s="310"/>
      <c r="B105" s="300"/>
      <c r="C105" s="302"/>
      <c r="D105" s="287"/>
      <c r="E105" s="287"/>
      <c r="F105" s="287"/>
      <c r="G105" s="300"/>
      <c r="H105" s="307"/>
      <c r="I105" s="287"/>
      <c r="J105" s="331"/>
      <c r="K105" s="300"/>
      <c r="L105" s="302"/>
      <c r="M105" s="287"/>
      <c r="N105" s="287"/>
      <c r="O105" s="285"/>
      <c r="P105" s="285"/>
      <c r="Q105" s="266"/>
      <c r="R105" s="266"/>
    </row>
    <row r="107" spans="2:18" ht="16.5" thickBot="1">
      <c r="B107" s="79" t="s">
        <v>37</v>
      </c>
      <c r="C107" s="80" t="s">
        <v>38</v>
      </c>
      <c r="D107" s="81" t="s">
        <v>46</v>
      </c>
      <c r="E107" s="80"/>
      <c r="F107" s="79" t="str">
        <f>B2</f>
        <v>в.к. &gt;100   кг</v>
      </c>
      <c r="G107" s="80"/>
      <c r="H107" s="80"/>
      <c r="I107" s="80"/>
      <c r="J107" s="80"/>
      <c r="K107" s="79" t="s">
        <v>1</v>
      </c>
      <c r="L107" s="80" t="s">
        <v>38</v>
      </c>
      <c r="M107" s="81" t="s">
        <v>46</v>
      </c>
      <c r="N107" s="80"/>
      <c r="O107" s="79" t="str">
        <f>F107</f>
        <v>в.к. &gt;100   кг</v>
      </c>
      <c r="P107" s="80"/>
      <c r="Q107" s="80"/>
      <c r="R107" s="80"/>
    </row>
    <row r="108" spans="1:18" ht="12.75" customHeight="1">
      <c r="A108" s="319" t="s">
        <v>40</v>
      </c>
      <c r="B108" s="321" t="s">
        <v>3</v>
      </c>
      <c r="C108" s="223" t="s">
        <v>4</v>
      </c>
      <c r="D108" s="223" t="s">
        <v>12</v>
      </c>
      <c r="E108" s="223" t="s">
        <v>58</v>
      </c>
      <c r="F108" s="223" t="s">
        <v>13</v>
      </c>
      <c r="G108" s="313" t="s">
        <v>41</v>
      </c>
      <c r="H108" s="315" t="s">
        <v>42</v>
      </c>
      <c r="I108" s="317" t="s">
        <v>15</v>
      </c>
      <c r="J108" s="319" t="s">
        <v>40</v>
      </c>
      <c r="K108" s="321" t="s">
        <v>3</v>
      </c>
      <c r="L108" s="223" t="s">
        <v>4</v>
      </c>
      <c r="M108" s="223" t="s">
        <v>12</v>
      </c>
      <c r="N108" s="223" t="s">
        <v>58</v>
      </c>
      <c r="O108" s="223" t="s">
        <v>13</v>
      </c>
      <c r="P108" s="313" t="s">
        <v>41</v>
      </c>
      <c r="Q108" s="315" t="s">
        <v>42</v>
      </c>
      <c r="R108" s="317" t="s">
        <v>15</v>
      </c>
    </row>
    <row r="109" spans="1:18" ht="13.5" customHeight="1" thickBot="1">
      <c r="A109" s="320"/>
      <c r="B109" s="322" t="s">
        <v>43</v>
      </c>
      <c r="C109" s="224"/>
      <c r="D109" s="224"/>
      <c r="E109" s="224"/>
      <c r="F109" s="224"/>
      <c r="G109" s="314"/>
      <c r="H109" s="316"/>
      <c r="I109" s="318" t="s">
        <v>44</v>
      </c>
      <c r="J109" s="320"/>
      <c r="K109" s="322" t="s">
        <v>43</v>
      </c>
      <c r="L109" s="224"/>
      <c r="M109" s="224"/>
      <c r="N109" s="224"/>
      <c r="O109" s="224"/>
      <c r="P109" s="314"/>
      <c r="Q109" s="316"/>
      <c r="R109" s="318" t="s">
        <v>44</v>
      </c>
    </row>
    <row r="110" spans="1:18" ht="12.75">
      <c r="A110" s="303">
        <v>1</v>
      </c>
      <c r="B110" s="343">
        <f>'пр.хода А'!G7</f>
        <v>17</v>
      </c>
      <c r="C110" s="301" t="str">
        <f>VLOOKUP(B110,'пр.взв.'!B2:H580,2,FALSE)</f>
        <v>ШКРУМ Станислав Александрович</v>
      </c>
      <c r="D110" s="295" t="str">
        <f>VLOOKUP(B110,'пр.взв.'!B2:H167,3,FALSE)</f>
        <v>08.03.1995 1</v>
      </c>
      <c r="E110" s="295" t="str">
        <f>VLOOKUP(B110,'пр.взв.'!B2:H167,4,FALSE)</f>
        <v>УМВД по Брянской обл.          </v>
      </c>
      <c r="F110" s="285"/>
      <c r="G110" s="324"/>
      <c r="H110" s="263"/>
      <c r="I110" s="266"/>
      <c r="J110" s="296">
        <v>5</v>
      </c>
      <c r="K110" s="343">
        <f>'пр.хода Б'!G7</f>
        <v>2</v>
      </c>
      <c r="L110" s="301" t="str">
        <f>VLOOKUP(K110,'пр.взв.'!B2:H167,2,FALSE)</f>
        <v>АББАСОВ Эльмар Акиф оглы</v>
      </c>
      <c r="M110" s="295" t="str">
        <f>VLOOKUP(K110,'пр.взв.'!B2:H167,3,FALSE)</f>
        <v>26.03.1989 мс</v>
      </c>
      <c r="N110" s="295" t="str">
        <f>VLOOKUP(K110,'пр.взв.'!B2:H167,4,FALSE)</f>
        <v>МВД по Р. Адыгея              </v>
      </c>
      <c r="O110" s="285"/>
      <c r="P110" s="324"/>
      <c r="Q110" s="263"/>
      <c r="R110" s="266"/>
    </row>
    <row r="111" spans="1:18" ht="12.75">
      <c r="A111" s="304"/>
      <c r="B111" s="344"/>
      <c r="C111" s="302"/>
      <c r="D111" s="287"/>
      <c r="E111" s="287"/>
      <c r="F111" s="287"/>
      <c r="G111" s="287"/>
      <c r="H111" s="242"/>
      <c r="I111" s="264"/>
      <c r="J111" s="297"/>
      <c r="K111" s="344"/>
      <c r="L111" s="302"/>
      <c r="M111" s="287"/>
      <c r="N111" s="287"/>
      <c r="O111" s="287"/>
      <c r="P111" s="287"/>
      <c r="Q111" s="242"/>
      <c r="R111" s="264"/>
    </row>
    <row r="112" spans="1:18" ht="12.75">
      <c r="A112" s="304"/>
      <c r="B112" s="344">
        <f>'пр.хода А'!G15</f>
        <v>9</v>
      </c>
      <c r="C112" s="290" t="str">
        <f>VLOOKUP(B112,'пр.взв.'!B1:H582,2,FALSE)</f>
        <v>КАМБИЕВ Аслан Русланович</v>
      </c>
      <c r="D112" s="286" t="str">
        <f>VLOOKUP(B112,'пр.взв.'!B1:H169,3,FALSE)</f>
        <v>25.04.1985 мс</v>
      </c>
      <c r="E112" s="286" t="str">
        <f>VLOOKUP(B112,'пр.взв.'!B1:H169,4,FALSE)</f>
        <v>УМВД по Владимирской обл.</v>
      </c>
      <c r="F112" s="282"/>
      <c r="G112" s="282"/>
      <c r="H112" s="265"/>
      <c r="I112" s="265"/>
      <c r="J112" s="297"/>
      <c r="K112" s="344">
        <f>'пр.хода Б'!G15</f>
        <v>10</v>
      </c>
      <c r="L112" s="290" t="str">
        <f>VLOOKUP(K112,'пр.взв.'!B3:H169,2,FALSE)</f>
        <v>ЧЕЛОХСАЕВ Сослан Георгиевич </v>
      </c>
      <c r="M112" s="286" t="str">
        <f>VLOOKUP(K112,'пр.взв.'!B3:H169,3,FALSE)</f>
        <v>10.11.1985 мс                             </v>
      </c>
      <c r="N112" s="286" t="str">
        <f>VLOOKUP(K112,'пр.взв.'!B3:H169,4,FALSE)</f>
        <v>МВД по РСО-Алания             </v>
      </c>
      <c r="O112" s="282"/>
      <c r="P112" s="282"/>
      <c r="Q112" s="265"/>
      <c r="R112" s="265"/>
    </row>
    <row r="113" spans="1:18" ht="13.5" thickBot="1">
      <c r="A113" s="305"/>
      <c r="B113" s="345"/>
      <c r="C113" s="291"/>
      <c r="D113" s="292"/>
      <c r="E113" s="292"/>
      <c r="F113" s="283"/>
      <c r="G113" s="283"/>
      <c r="H113" s="284"/>
      <c r="I113" s="284"/>
      <c r="J113" s="298"/>
      <c r="K113" s="345"/>
      <c r="L113" s="291"/>
      <c r="M113" s="292"/>
      <c r="N113" s="292"/>
      <c r="O113" s="283"/>
      <c r="P113" s="283"/>
      <c r="Q113" s="284"/>
      <c r="R113" s="284"/>
    </row>
    <row r="114" spans="1:18" ht="12.75">
      <c r="A114" s="303">
        <v>2</v>
      </c>
      <c r="B114" s="343">
        <f>'пр.хода А'!G23</f>
        <v>21</v>
      </c>
      <c r="C114" s="301" t="str">
        <f>VLOOKUP(B114,'пр.взв.'!B6:H584,2,FALSE)</f>
        <v>ДЖАРИМ Руслан Аскерович</v>
      </c>
      <c r="D114" s="295" t="str">
        <f>VLOOKUP(B114,'пр.взв.'!B6:H171,3,FALSE)</f>
        <v>13.07.1981 мс</v>
      </c>
      <c r="E114" s="295" t="str">
        <f>VLOOKUP(B114,'пр.взв.'!B6:H171,4,FALSE)</f>
        <v>ГУ МВД по Краснодарскому кр      </v>
      </c>
      <c r="F114" s="323"/>
      <c r="G114" s="312"/>
      <c r="H114" s="308"/>
      <c r="I114" s="309"/>
      <c r="J114" s="296">
        <v>6</v>
      </c>
      <c r="K114" s="343">
        <f>'пр.хода Б'!G23</f>
        <v>6</v>
      </c>
      <c r="L114" s="301" t="str">
        <f>VLOOKUP(K114,'пр.взв.'!B6:H171,2,FALSE)</f>
        <v>МОЛОДЫХ Владимир Алексеевич</v>
      </c>
      <c r="M114" s="295" t="str">
        <f>VLOOKUP(K114,'пр.взв.'!B6:H171,3,FALSE)</f>
        <v>23.05.1995 мс</v>
      </c>
      <c r="N114" s="295" t="str">
        <f>VLOOKUP(K114,'пр.взв.'!B6:H171,4,FALSE)</f>
        <v>УМВД по Белгородской обл.      </v>
      </c>
      <c r="O114" s="323"/>
      <c r="P114" s="312"/>
      <c r="Q114" s="308"/>
      <c r="R114" s="309"/>
    </row>
    <row r="115" spans="1:18" ht="12.75">
      <c r="A115" s="304"/>
      <c r="B115" s="344"/>
      <c r="C115" s="302"/>
      <c r="D115" s="287"/>
      <c r="E115" s="287"/>
      <c r="F115" s="287"/>
      <c r="G115" s="287"/>
      <c r="H115" s="242"/>
      <c r="I115" s="264"/>
      <c r="J115" s="297"/>
      <c r="K115" s="344"/>
      <c r="L115" s="302"/>
      <c r="M115" s="287"/>
      <c r="N115" s="287"/>
      <c r="O115" s="287"/>
      <c r="P115" s="287"/>
      <c r="Q115" s="242"/>
      <c r="R115" s="264"/>
    </row>
    <row r="116" spans="1:18" ht="12.75">
      <c r="A116" s="304"/>
      <c r="B116" s="344">
        <f>'пр.хода А'!G31</f>
        <v>13</v>
      </c>
      <c r="C116" s="290" t="str">
        <f>VLOOKUP(B116,'пр.взв.'!B5:H586,2,FALSE)</f>
        <v>ОКРОЯН Андроник Мкртичевич</v>
      </c>
      <c r="D116" s="286" t="str">
        <f>VLOOKUP(B116,'пр.взв.'!B5:H173,3,FALSE)</f>
        <v>12.10.1988 1</v>
      </c>
      <c r="E116" s="286" t="str">
        <f>VLOOKUP(B116,'пр.взв.'!B5:H173,4,FALSE)</f>
        <v>ГУ МВД по Челябинской обл        </v>
      </c>
      <c r="F116" s="282"/>
      <c r="G116" s="282"/>
      <c r="H116" s="265"/>
      <c r="I116" s="265"/>
      <c r="J116" s="297"/>
      <c r="K116" s="344">
        <f>'пр.хода Б'!G31</f>
        <v>30</v>
      </c>
      <c r="L116" s="290" t="str">
        <f>VLOOKUP(K116,'пр.взв.'!B1:H173,2,FALSE)</f>
        <v>СМЕРЕКА Эдгардт Иосифович </v>
      </c>
      <c r="M116" s="286" t="str">
        <f>VLOOKUP(K116,'пр.взв.'!B1:H173,3,FALSE)</f>
        <v>24.08.1993 мс                             </v>
      </c>
      <c r="N116" s="286" t="str">
        <f>VLOOKUP(K116,'пр.взв.'!B1:H173,4,FALSE)</f>
        <v>ГУ МВД по г.Москве               </v>
      </c>
      <c r="O116" s="282"/>
      <c r="P116" s="282"/>
      <c r="Q116" s="265"/>
      <c r="R116" s="265"/>
    </row>
    <row r="117" spans="1:18" ht="13.5" thickBot="1">
      <c r="A117" s="305"/>
      <c r="B117" s="345"/>
      <c r="C117" s="291"/>
      <c r="D117" s="292"/>
      <c r="E117" s="292"/>
      <c r="F117" s="283"/>
      <c r="G117" s="283"/>
      <c r="H117" s="284"/>
      <c r="I117" s="284"/>
      <c r="J117" s="298"/>
      <c r="K117" s="345"/>
      <c r="L117" s="291"/>
      <c r="M117" s="292"/>
      <c r="N117" s="292"/>
      <c r="O117" s="283"/>
      <c r="P117" s="283"/>
      <c r="Q117" s="284"/>
      <c r="R117" s="284"/>
    </row>
    <row r="118" spans="1:18" ht="12.75">
      <c r="A118" s="303">
        <v>3</v>
      </c>
      <c r="B118" s="343">
        <f>'пр.хода А'!G40</f>
        <v>35</v>
      </c>
      <c r="C118" s="301" t="str">
        <f>VLOOKUP(B118,'пр.взв.'!B1:H588,2,FALSE)</f>
        <v>ИСАЕВ Евгений Иванович</v>
      </c>
      <c r="D118" s="295" t="str">
        <f>VLOOKUP(B118,'пр.взв.'!B1:H175,3,FALSE)</f>
        <v>05.08.1979 змс                             </v>
      </c>
      <c r="E118" s="295" t="str">
        <f>VLOOKUP(B118,'пр.взв.'!B1:H175,4,FALSE)</f>
        <v>МВД по Р. Татарстан           </v>
      </c>
      <c r="F118" s="285"/>
      <c r="G118" s="324"/>
      <c r="H118" s="263"/>
      <c r="I118" s="266"/>
      <c r="J118" s="296">
        <v>7</v>
      </c>
      <c r="K118" s="343">
        <f>'пр.хода Б'!G40</f>
        <v>4</v>
      </c>
      <c r="L118" s="301" t="str">
        <f>VLOOKUP(K118,'пр.взв.'!B1:H175,2,FALSE)</f>
        <v>ВОЛКОВ Андрей Викторович                      </v>
      </c>
      <c r="M118" s="295" t="str">
        <f>VLOOKUP(K118,'пр.взв.'!B1:H175,3,FALSE)</f>
        <v>13.11.1986 мсмк                           </v>
      </c>
      <c r="N118" s="295" t="str">
        <f>VLOOKUP(K118,'пр.взв.'!B1:H175,4,FALSE)</f>
        <v>УМВД по Рязанской обл.         </v>
      </c>
      <c r="O118" s="285"/>
      <c r="P118" s="324"/>
      <c r="Q118" s="263"/>
      <c r="R118" s="266"/>
    </row>
    <row r="119" spans="1:18" ht="12.75">
      <c r="A119" s="304"/>
      <c r="B119" s="344"/>
      <c r="C119" s="302"/>
      <c r="D119" s="287"/>
      <c r="E119" s="287"/>
      <c r="F119" s="287"/>
      <c r="G119" s="287"/>
      <c r="H119" s="242"/>
      <c r="I119" s="264"/>
      <c r="J119" s="297"/>
      <c r="K119" s="344"/>
      <c r="L119" s="302"/>
      <c r="M119" s="287"/>
      <c r="N119" s="287"/>
      <c r="O119" s="287"/>
      <c r="P119" s="287"/>
      <c r="Q119" s="242"/>
      <c r="R119" s="264"/>
    </row>
    <row r="120" spans="1:18" ht="12.75">
      <c r="A120" s="304"/>
      <c r="B120" s="344">
        <f>'пр.хода А'!G48</f>
        <v>11</v>
      </c>
      <c r="C120" s="290" t="str">
        <f>VLOOKUP(B120,'пр.взв.'!B1:H590,2,FALSE)</f>
        <v>БОБИКОВ Роман Николаевич              </v>
      </c>
      <c r="D120" s="286" t="str">
        <f>VLOOKUP(B120,'пр.взв.'!B1:H177,3,FALSE)</f>
        <v>08.12.1989 мс                             </v>
      </c>
      <c r="E120" s="286" t="str">
        <f>VLOOKUP(B120,'пр.взв.'!B1:H177,4,FALSE)</f>
        <v>ГУ МВД по г.Москве               </v>
      </c>
      <c r="F120" s="282"/>
      <c r="G120" s="282"/>
      <c r="H120" s="265"/>
      <c r="I120" s="265"/>
      <c r="J120" s="297"/>
      <c r="K120" s="344">
        <f>'пр.хода Б'!G48</f>
        <v>28</v>
      </c>
      <c r="L120" s="290" t="str">
        <f>VLOOKUP(K120,'пр.взв.'!B1:H177,2,FALSE)</f>
        <v>РАТЬКО Константин Станиславович </v>
      </c>
      <c r="M120" s="286" t="str">
        <f>VLOOKUP(K120,'пр.взв.'!B1:H177,3,FALSE)</f>
        <v>06.04.1985 мс</v>
      </c>
      <c r="N120" s="286" t="str">
        <f>VLOOKUP(K120,'пр.взв.'!B1:H177,4,FALSE)</f>
        <v>УМВД по Владимирской обл.      </v>
      </c>
      <c r="O120" s="282"/>
      <c r="P120" s="282"/>
      <c r="Q120" s="265"/>
      <c r="R120" s="265"/>
    </row>
    <row r="121" spans="1:18" ht="13.5" thickBot="1">
      <c r="A121" s="305"/>
      <c r="B121" s="345"/>
      <c r="C121" s="291"/>
      <c r="D121" s="292"/>
      <c r="E121" s="292"/>
      <c r="F121" s="283"/>
      <c r="G121" s="283"/>
      <c r="H121" s="284"/>
      <c r="I121" s="284"/>
      <c r="J121" s="298"/>
      <c r="K121" s="345"/>
      <c r="L121" s="291"/>
      <c r="M121" s="292"/>
      <c r="N121" s="292"/>
      <c r="O121" s="283"/>
      <c r="P121" s="283"/>
      <c r="Q121" s="284"/>
      <c r="R121" s="284"/>
    </row>
    <row r="122" spans="1:18" ht="12.75">
      <c r="A122" s="303">
        <v>4</v>
      </c>
      <c r="B122" s="343">
        <f>'пр.хода А'!G56</f>
        <v>7</v>
      </c>
      <c r="C122" s="301" t="str">
        <f>VLOOKUP(B122,'пр.взв.'!B1:H592,2,FALSE)</f>
        <v>ХАПЦЕВ Артур Русланович</v>
      </c>
      <c r="D122" s="295" t="str">
        <f>VLOOKUP(B122,'пр.взв.'!B14:H179,3,FALSE)</f>
        <v>15.01.1988 кмс</v>
      </c>
      <c r="E122" s="295" t="str">
        <f>VLOOKUP(B122,'пр.взв.'!B1:H179,4,FALSE)</f>
        <v>ГУ МВД по Свердловской обл.</v>
      </c>
      <c r="F122" s="287"/>
      <c r="G122" s="330"/>
      <c r="H122" s="242"/>
      <c r="I122" s="286"/>
      <c r="J122" s="296">
        <v>8</v>
      </c>
      <c r="K122" s="343">
        <f>'пр.хода Б'!G56</f>
        <v>24</v>
      </c>
      <c r="L122" s="301" t="str">
        <f>VLOOKUP(K122,'пр.взв.'!B1:H179,2,FALSE)</f>
        <v>ЗАБИЯКА Дмитрий Андреевич</v>
      </c>
      <c r="M122" s="295" t="str">
        <f>VLOOKUP(K122,'пр.взв.'!B1:H179,3,FALSE)</f>
        <v>13.02.1988 кмс</v>
      </c>
      <c r="N122" s="295" t="str">
        <f>VLOOKUP(K122,'пр.взв.'!B1:H179,4,FALSE)</f>
        <v>ГУ МВД по Нижегородской обл.   </v>
      </c>
      <c r="O122" s="287"/>
      <c r="P122" s="330"/>
      <c r="Q122" s="242"/>
      <c r="R122" s="286"/>
    </row>
    <row r="123" spans="1:18" ht="12.75">
      <c r="A123" s="304"/>
      <c r="B123" s="344"/>
      <c r="C123" s="302"/>
      <c r="D123" s="287"/>
      <c r="E123" s="287"/>
      <c r="F123" s="287"/>
      <c r="G123" s="287"/>
      <c r="H123" s="242"/>
      <c r="I123" s="264"/>
      <c r="J123" s="297"/>
      <c r="K123" s="344"/>
      <c r="L123" s="302"/>
      <c r="M123" s="287"/>
      <c r="N123" s="287"/>
      <c r="O123" s="287"/>
      <c r="P123" s="287"/>
      <c r="Q123" s="242"/>
      <c r="R123" s="264"/>
    </row>
    <row r="124" spans="1:18" ht="12.75">
      <c r="A124" s="304"/>
      <c r="B124" s="344">
        <f>'пр.хода А'!G64</f>
        <v>31</v>
      </c>
      <c r="C124" s="290" t="str">
        <f>VLOOKUP(B124,'пр.взв.'!B1:H594,2,FALSE)</f>
        <v>КЛАДКО Дмитрий Сергеевич</v>
      </c>
      <c r="D124" s="286" t="str">
        <f>VLOOKUP(B124,'пр.взв.'!B1:H181,3,FALSE)</f>
        <v>16.02.1988 кмс</v>
      </c>
      <c r="E124" s="286" t="str">
        <f>VLOOKUP(B124,'пр.взв.'!B1:H181,4,FALSE)</f>
        <v>УМВД по Хабаровскому кр.       </v>
      </c>
      <c r="F124" s="282"/>
      <c r="G124" s="282"/>
      <c r="H124" s="265"/>
      <c r="I124" s="265"/>
      <c r="J124" s="297"/>
      <c r="K124" s="344">
        <f>'пр.хода Б'!G64</f>
        <v>32</v>
      </c>
      <c r="L124" s="290" t="str">
        <f>VLOOKUP(K124,'пр.взв.'!B1:H181,2,FALSE)</f>
        <v>МИТРОФАНОВ  Дмитрий Владимирович                </v>
      </c>
      <c r="M124" s="286" t="str">
        <f>VLOOKUP(K124,'пр.взв.'!B1:H181,3,FALSE)</f>
        <v>13.01.1981 1</v>
      </c>
      <c r="N124" s="286" t="str">
        <f>VLOOKUP(K124,'пр.взв.'!B1:H181,4,FALSE)</f>
        <v>УМВД по Новгородской обл</v>
      </c>
      <c r="O124" s="282"/>
      <c r="P124" s="282"/>
      <c r="Q124" s="265"/>
      <c r="R124" s="265"/>
    </row>
    <row r="125" spans="1:18" ht="13.5" thickBot="1">
      <c r="A125" s="310"/>
      <c r="B125" s="344"/>
      <c r="C125" s="302"/>
      <c r="D125" s="287"/>
      <c r="E125" s="287"/>
      <c r="F125" s="285"/>
      <c r="G125" s="285"/>
      <c r="H125" s="266"/>
      <c r="I125" s="266"/>
      <c r="J125" s="331"/>
      <c r="K125" s="344"/>
      <c r="L125" s="291"/>
      <c r="M125" s="292"/>
      <c r="N125" s="292"/>
      <c r="O125" s="285"/>
      <c r="P125" s="285"/>
      <c r="Q125" s="266"/>
      <c r="R125" s="266"/>
    </row>
    <row r="127" spans="2:18" ht="16.5" thickBot="1">
      <c r="B127" s="79" t="s">
        <v>37</v>
      </c>
      <c r="C127" s="80" t="s">
        <v>38</v>
      </c>
      <c r="D127" s="81" t="s">
        <v>47</v>
      </c>
      <c r="E127" s="80"/>
      <c r="F127" s="79" t="str">
        <f>F107</f>
        <v>в.к. &gt;100   кг</v>
      </c>
      <c r="G127" s="80"/>
      <c r="H127" s="80"/>
      <c r="I127" s="80"/>
      <c r="J127" s="80"/>
      <c r="K127" s="79" t="s">
        <v>48</v>
      </c>
      <c r="L127" s="80" t="s">
        <v>38</v>
      </c>
      <c r="M127" s="81" t="s">
        <v>47</v>
      </c>
      <c r="N127" s="80"/>
      <c r="O127" s="79" t="str">
        <f>F127</f>
        <v>в.к. &gt;100   кг</v>
      </c>
      <c r="P127" s="80"/>
      <c r="Q127" s="80"/>
      <c r="R127" s="80"/>
    </row>
    <row r="128" spans="1:18" ht="12.75" customHeight="1">
      <c r="A128" s="319" t="s">
        <v>40</v>
      </c>
      <c r="B128" s="321" t="s">
        <v>3</v>
      </c>
      <c r="C128" s="223" t="s">
        <v>4</v>
      </c>
      <c r="D128" s="223" t="s">
        <v>12</v>
      </c>
      <c r="E128" s="223" t="s">
        <v>58</v>
      </c>
      <c r="F128" s="223" t="s">
        <v>13</v>
      </c>
      <c r="G128" s="313" t="s">
        <v>41</v>
      </c>
      <c r="H128" s="315" t="s">
        <v>42</v>
      </c>
      <c r="I128" s="317" t="s">
        <v>15</v>
      </c>
      <c r="J128" s="319" t="s">
        <v>40</v>
      </c>
      <c r="K128" s="321" t="s">
        <v>3</v>
      </c>
      <c r="L128" s="223" t="s">
        <v>4</v>
      </c>
      <c r="M128" s="223" t="s">
        <v>12</v>
      </c>
      <c r="N128" s="223" t="s">
        <v>58</v>
      </c>
      <c r="O128" s="223" t="s">
        <v>13</v>
      </c>
      <c r="P128" s="313" t="s">
        <v>41</v>
      </c>
      <c r="Q128" s="315" t="s">
        <v>42</v>
      </c>
      <c r="R128" s="317" t="s">
        <v>15</v>
      </c>
    </row>
    <row r="129" spans="1:18" ht="13.5" customHeight="1" thickBot="1">
      <c r="A129" s="320"/>
      <c r="B129" s="346" t="s">
        <v>43</v>
      </c>
      <c r="C129" s="224"/>
      <c r="D129" s="224"/>
      <c r="E129" s="224"/>
      <c r="F129" s="224"/>
      <c r="G129" s="314"/>
      <c r="H129" s="316"/>
      <c r="I129" s="318" t="s">
        <v>44</v>
      </c>
      <c r="J129" s="320"/>
      <c r="K129" s="346" t="s">
        <v>43</v>
      </c>
      <c r="L129" s="224"/>
      <c r="M129" s="224"/>
      <c r="N129" s="224"/>
      <c r="O129" s="224"/>
      <c r="P129" s="314"/>
      <c r="Q129" s="316"/>
      <c r="R129" s="318" t="s">
        <v>44</v>
      </c>
    </row>
    <row r="130" spans="1:18" ht="12.75">
      <c r="A130" s="303">
        <v>1</v>
      </c>
      <c r="B130" s="343">
        <f>'пр.хода А'!I12</f>
        <v>9</v>
      </c>
      <c r="C130" s="301" t="str">
        <f>VLOOKUP(B130,'пр.взв.'!B2:H600,2,FALSE)</f>
        <v>КАМБИЕВ Аслан Русланович</v>
      </c>
      <c r="D130" s="295" t="str">
        <f>VLOOKUP(B130,'пр.взв.'!B2:H187,3,FALSE)</f>
        <v>25.04.1985 мс</v>
      </c>
      <c r="E130" s="295" t="str">
        <f>VLOOKUP(B130,'пр.взв.'!B2:H187,4,FALSE)</f>
        <v>УМВД по Владимирской обл.</v>
      </c>
      <c r="F130" s="323"/>
      <c r="G130" s="312"/>
      <c r="H130" s="308"/>
      <c r="I130" s="347"/>
      <c r="J130" s="296">
        <v>5</v>
      </c>
      <c r="K130" s="343">
        <f>'пр.хода Б'!I12</f>
        <v>10</v>
      </c>
      <c r="L130" s="301" t="str">
        <f>VLOOKUP(K130,'пр.взв.'!B2:H187,2,FALSE)</f>
        <v>ЧЕЛОХСАЕВ Сослан Георгиевич </v>
      </c>
      <c r="M130" s="295" t="str">
        <f>VLOOKUP(K130,'пр.взв.'!B2:H187,3,FALSE)</f>
        <v>10.11.1985 мс                             </v>
      </c>
      <c r="N130" s="295" t="str">
        <f>VLOOKUP(K130,'пр.взв.'!B2:H187,4,FALSE)</f>
        <v>МВД по РСО-Алания             </v>
      </c>
      <c r="O130" s="323"/>
      <c r="P130" s="312"/>
      <c r="Q130" s="308"/>
      <c r="R130" s="347"/>
    </row>
    <row r="131" spans="1:18" ht="12.75">
      <c r="A131" s="304"/>
      <c r="B131" s="344"/>
      <c r="C131" s="302"/>
      <c r="D131" s="287"/>
      <c r="E131" s="287"/>
      <c r="F131" s="287"/>
      <c r="G131" s="287"/>
      <c r="H131" s="242"/>
      <c r="I131" s="264"/>
      <c r="J131" s="297"/>
      <c r="K131" s="344"/>
      <c r="L131" s="302"/>
      <c r="M131" s="287"/>
      <c r="N131" s="287"/>
      <c r="O131" s="287"/>
      <c r="P131" s="287"/>
      <c r="Q131" s="242"/>
      <c r="R131" s="264"/>
    </row>
    <row r="132" spans="1:18" ht="12.75">
      <c r="A132" s="304"/>
      <c r="B132" s="344">
        <f>'пр.хода А'!I27</f>
        <v>21</v>
      </c>
      <c r="C132" s="290" t="str">
        <f>VLOOKUP(B132,'пр.взв.'!B2:H602,2,FALSE)</f>
        <v>ДЖАРИМ Руслан Аскерович</v>
      </c>
      <c r="D132" s="286" t="str">
        <f>VLOOKUP(B132,'пр.взв.'!B2:H189,3,FALSE)</f>
        <v>13.07.1981 мс</v>
      </c>
      <c r="E132" s="286" t="str">
        <f>VLOOKUP(B132,'пр.взв.'!B2:H189,4,FALSE)</f>
        <v>ГУ МВД по Краснодарскому кр      </v>
      </c>
      <c r="F132" s="282"/>
      <c r="G132" s="282"/>
      <c r="H132" s="265"/>
      <c r="I132" s="265"/>
      <c r="J132" s="297"/>
      <c r="K132" s="344">
        <f>'пр.хода Б'!I27</f>
        <v>30</v>
      </c>
      <c r="L132" s="290" t="str">
        <f>VLOOKUP(K132,'пр.взв.'!B2:H189,2,FALSE)</f>
        <v>СМЕРЕКА Эдгардт Иосифович </v>
      </c>
      <c r="M132" s="286" t="str">
        <f>VLOOKUP(K132,'пр.взв.'!B2:H189,3,FALSE)</f>
        <v>24.08.1993 мс                             </v>
      </c>
      <c r="N132" s="286" t="str">
        <f>VLOOKUP(K132,'пр.взв.'!B2:H189,4,FALSE)</f>
        <v>ГУ МВД по г.Москве               </v>
      </c>
      <c r="O132" s="282"/>
      <c r="P132" s="282"/>
      <c r="Q132" s="265"/>
      <c r="R132" s="265"/>
    </row>
    <row r="133" spans="1:18" ht="13.5" thickBot="1">
      <c r="A133" s="305"/>
      <c r="B133" s="345"/>
      <c r="C133" s="291"/>
      <c r="D133" s="292"/>
      <c r="E133" s="292"/>
      <c r="F133" s="283"/>
      <c r="G133" s="283"/>
      <c r="H133" s="284"/>
      <c r="I133" s="284"/>
      <c r="J133" s="298"/>
      <c r="K133" s="345"/>
      <c r="L133" s="291"/>
      <c r="M133" s="292"/>
      <c r="N133" s="292"/>
      <c r="O133" s="283"/>
      <c r="P133" s="283"/>
      <c r="Q133" s="284"/>
      <c r="R133" s="284"/>
    </row>
    <row r="134" spans="1:18" ht="12.75">
      <c r="A134" s="303">
        <v>2</v>
      </c>
      <c r="B134" s="343">
        <f>'пр.хода А'!I45</f>
        <v>11</v>
      </c>
      <c r="C134" s="301" t="str">
        <f>VLOOKUP(B134,'пр.взв.'!B2:H604,2,FALSE)</f>
        <v>БОБИКОВ Роман Николаевич              </v>
      </c>
      <c r="D134" s="309" t="str">
        <f>VLOOKUP(B134,'пр.взв.'!B2:H191,3,FALSE)</f>
        <v>08.12.1989 мс                             </v>
      </c>
      <c r="E134" s="309" t="str">
        <f>VLOOKUP(B134,'пр.взв.'!B2:H191,4,FALSE)</f>
        <v>ГУ МВД по г.Москве               </v>
      </c>
      <c r="F134" s="323"/>
      <c r="G134" s="312"/>
      <c r="H134" s="308"/>
      <c r="I134" s="309"/>
      <c r="J134" s="296">
        <v>6</v>
      </c>
      <c r="K134" s="343">
        <f>'пр.хода Б'!I45</f>
        <v>4</v>
      </c>
      <c r="L134" s="301" t="str">
        <f>VLOOKUP(K134,'пр.взв.'!B2:H191,2,FALSE)</f>
        <v>ВОЛКОВ Андрей Викторович                      </v>
      </c>
      <c r="M134" s="309" t="str">
        <f>VLOOKUP(K134,'пр.взв.'!B2:H191,3,FALSE)</f>
        <v>13.11.1986 мсмк                           </v>
      </c>
      <c r="N134" s="309" t="str">
        <f>VLOOKUP(K134,'пр.взв.'!B2:H191,4,FALSE)</f>
        <v>УМВД по Рязанской обл.         </v>
      </c>
      <c r="O134" s="323"/>
      <c r="P134" s="312"/>
      <c r="Q134" s="308"/>
      <c r="R134" s="309"/>
    </row>
    <row r="135" spans="1:18" ht="12.75">
      <c r="A135" s="304"/>
      <c r="B135" s="344"/>
      <c r="C135" s="302"/>
      <c r="D135" s="287"/>
      <c r="E135" s="287"/>
      <c r="F135" s="287"/>
      <c r="G135" s="287"/>
      <c r="H135" s="242"/>
      <c r="I135" s="264"/>
      <c r="J135" s="297"/>
      <c r="K135" s="344"/>
      <c r="L135" s="302"/>
      <c r="M135" s="287"/>
      <c r="N135" s="287"/>
      <c r="O135" s="287"/>
      <c r="P135" s="287"/>
      <c r="Q135" s="242"/>
      <c r="R135" s="264"/>
    </row>
    <row r="136" spans="1:18" ht="12.75">
      <c r="A136" s="304"/>
      <c r="B136" s="344">
        <f>'пр.хода А'!I60</f>
        <v>7</v>
      </c>
      <c r="C136" s="290" t="str">
        <f>VLOOKUP(B136,'пр.взв.'!B2:H606,2,FALSE)</f>
        <v>ХАПЦЕВ Артур Русланович</v>
      </c>
      <c r="D136" s="286" t="str">
        <f>VLOOKUP(B136,'пр.взв.'!B2:H193,3,FALSE)</f>
        <v>15.01.1988 кмс</v>
      </c>
      <c r="E136" s="286" t="str">
        <f>VLOOKUP(B136,'пр.взв.'!B2:H193,4,FALSE)</f>
        <v>ГУ МВД по Свердловской обл.</v>
      </c>
      <c r="F136" s="282"/>
      <c r="G136" s="282"/>
      <c r="H136" s="265"/>
      <c r="I136" s="265"/>
      <c r="J136" s="297"/>
      <c r="K136" s="344">
        <f>'пр.хода Б'!I60</f>
        <v>24</v>
      </c>
      <c r="L136" s="290" t="str">
        <f>VLOOKUP(K136,'пр.взв.'!B2:H193,2,FALSE)</f>
        <v>ЗАБИЯКА Дмитрий Андреевич</v>
      </c>
      <c r="M136" s="286" t="str">
        <f>VLOOKUP(K136,'пр.взв.'!B2:H193,3,FALSE)</f>
        <v>13.02.1988 кмс</v>
      </c>
      <c r="N136" s="286" t="str">
        <f>VLOOKUP(K136,'пр.взв.'!B2:H193,4,FALSE)</f>
        <v>ГУ МВД по Нижегородской обл.   </v>
      </c>
      <c r="O136" s="282"/>
      <c r="P136" s="282"/>
      <c r="Q136" s="265"/>
      <c r="R136" s="265"/>
    </row>
    <row r="137" spans="1:18" ht="12.75">
      <c r="A137" s="310"/>
      <c r="B137" s="344"/>
      <c r="C137" s="302"/>
      <c r="D137" s="287"/>
      <c r="E137" s="287"/>
      <c r="F137" s="285"/>
      <c r="G137" s="285"/>
      <c r="H137" s="266"/>
      <c r="I137" s="266"/>
      <c r="J137" s="331"/>
      <c r="K137" s="344"/>
      <c r="L137" s="302"/>
      <c r="M137" s="287"/>
      <c r="N137" s="287"/>
      <c r="O137" s="285"/>
      <c r="P137" s="285"/>
      <c r="Q137" s="266"/>
      <c r="R137" s="266"/>
    </row>
    <row r="139" spans="2:18" ht="16.5" thickBot="1">
      <c r="B139" s="79" t="s">
        <v>37</v>
      </c>
      <c r="C139" s="101" t="s">
        <v>49</v>
      </c>
      <c r="D139" s="101"/>
      <c r="E139" s="101"/>
      <c r="F139" s="106" t="str">
        <f>F127</f>
        <v>в.к. &gt;100   кг</v>
      </c>
      <c r="G139" s="101"/>
      <c r="H139" s="101"/>
      <c r="I139" s="101"/>
      <c r="J139" s="102"/>
      <c r="K139" s="79" t="s">
        <v>1</v>
      </c>
      <c r="L139" s="101" t="s">
        <v>49</v>
      </c>
      <c r="M139" s="101"/>
      <c r="N139" s="101"/>
      <c r="O139" s="79" t="str">
        <f>F139</f>
        <v>в.к. &gt;100   кг</v>
      </c>
      <c r="P139" s="101"/>
      <c r="Q139" s="101"/>
      <c r="R139" s="101"/>
    </row>
    <row r="140" spans="1:18" ht="12.75" customHeight="1">
      <c r="A140" s="319" t="s">
        <v>40</v>
      </c>
      <c r="B140" s="321" t="s">
        <v>3</v>
      </c>
      <c r="C140" s="223" t="s">
        <v>4</v>
      </c>
      <c r="D140" s="223" t="s">
        <v>12</v>
      </c>
      <c r="E140" s="223" t="s">
        <v>58</v>
      </c>
      <c r="F140" s="223" t="s">
        <v>13</v>
      </c>
      <c r="G140" s="313" t="s">
        <v>41</v>
      </c>
      <c r="H140" s="315" t="s">
        <v>42</v>
      </c>
      <c r="I140" s="317" t="s">
        <v>15</v>
      </c>
      <c r="J140" s="319" t="s">
        <v>40</v>
      </c>
      <c r="K140" s="321" t="s">
        <v>3</v>
      </c>
      <c r="L140" s="223" t="s">
        <v>4</v>
      </c>
      <c r="M140" s="223" t="s">
        <v>12</v>
      </c>
      <c r="N140" s="223" t="s">
        <v>58</v>
      </c>
      <c r="O140" s="223" t="s">
        <v>13</v>
      </c>
      <c r="P140" s="313" t="s">
        <v>41</v>
      </c>
      <c r="Q140" s="315" t="s">
        <v>42</v>
      </c>
      <c r="R140" s="317" t="s">
        <v>15</v>
      </c>
    </row>
    <row r="141" spans="1:18" ht="13.5" customHeight="1" thickBot="1">
      <c r="A141" s="320"/>
      <c r="B141" s="346" t="s">
        <v>43</v>
      </c>
      <c r="C141" s="224"/>
      <c r="D141" s="224"/>
      <c r="E141" s="224"/>
      <c r="F141" s="224"/>
      <c r="G141" s="314"/>
      <c r="H141" s="316"/>
      <c r="I141" s="318" t="s">
        <v>44</v>
      </c>
      <c r="J141" s="320"/>
      <c r="K141" s="346" t="s">
        <v>43</v>
      </c>
      <c r="L141" s="224"/>
      <c r="M141" s="224"/>
      <c r="N141" s="224"/>
      <c r="O141" s="224"/>
      <c r="P141" s="314"/>
      <c r="Q141" s="316"/>
      <c r="R141" s="318" t="s">
        <v>44</v>
      </c>
    </row>
    <row r="142" spans="1:18" ht="12.75">
      <c r="A142" s="348">
        <v>1</v>
      </c>
      <c r="B142" s="351">
        <f>'пр.хода А'!K19</f>
        <v>9</v>
      </c>
      <c r="C142" s="353" t="str">
        <f>VLOOKUP(B142,'пр.взв.'!B1:H612,2,FALSE)</f>
        <v>КАМБИЕВ Аслан Русланович</v>
      </c>
      <c r="D142" s="295" t="str">
        <f>VLOOKUP(B142,'пр.взв.'!B1:H199,3,FALSE)</f>
        <v>25.04.1985 мс</v>
      </c>
      <c r="E142" s="295" t="str">
        <f>VLOOKUP(B142,'пр.взв.'!B1:H199,4,FALSE)</f>
        <v>УМВД по Владимирской обл.</v>
      </c>
      <c r="F142" s="285"/>
      <c r="G142" s="324"/>
      <c r="H142" s="263"/>
      <c r="I142" s="266"/>
      <c r="J142" s="349">
        <v>2</v>
      </c>
      <c r="K142" s="351">
        <f>'пр.хода Б'!K19</f>
        <v>30</v>
      </c>
      <c r="L142" s="353" t="str">
        <f>VLOOKUP(K142,'пр.взв.'!B1:H199,2,FALSE)</f>
        <v>СМЕРЕКА Эдгардт Иосифович </v>
      </c>
      <c r="M142" s="295" t="str">
        <f>VLOOKUP(K142,'пр.взв.'!B1:H199,3,FALSE)</f>
        <v>24.08.1993 мс                             </v>
      </c>
      <c r="N142" s="295" t="str">
        <f>VLOOKUP(K142,'пр.взв.'!B1:H199,4,FALSE)</f>
        <v>ГУ МВД по г.Москве               </v>
      </c>
      <c r="O142" s="285"/>
      <c r="P142" s="324"/>
      <c r="Q142" s="263"/>
      <c r="R142" s="266"/>
    </row>
    <row r="143" spans="1:18" ht="12.75">
      <c r="A143" s="349"/>
      <c r="B143" s="352"/>
      <c r="C143" s="302"/>
      <c r="D143" s="287"/>
      <c r="E143" s="287"/>
      <c r="F143" s="287"/>
      <c r="G143" s="287"/>
      <c r="H143" s="242"/>
      <c r="I143" s="264"/>
      <c r="J143" s="349"/>
      <c r="K143" s="352"/>
      <c r="L143" s="302"/>
      <c r="M143" s="287"/>
      <c r="N143" s="287"/>
      <c r="O143" s="287"/>
      <c r="P143" s="287"/>
      <c r="Q143" s="242"/>
      <c r="R143" s="264"/>
    </row>
    <row r="144" spans="1:18" ht="12.75">
      <c r="A144" s="349"/>
      <c r="B144" s="354">
        <f>'пр.хода А'!K52</f>
        <v>7</v>
      </c>
      <c r="C144" s="290" t="str">
        <f>VLOOKUP(B144,'пр.взв.'!B1:H614,2,FALSE)</f>
        <v>ХАПЦЕВ Артур Русланович</v>
      </c>
      <c r="D144" s="286" t="str">
        <f>VLOOKUP(B144,'пр.взв.'!B1:H201,3,FALSE)</f>
        <v>15.01.1988 кмс</v>
      </c>
      <c r="E144" s="286" t="str">
        <f>VLOOKUP(B144,'пр.взв.'!B1:H201,4,FALSE)</f>
        <v>ГУ МВД по Свердловской обл.</v>
      </c>
      <c r="F144" s="282"/>
      <c r="G144" s="282"/>
      <c r="H144" s="265"/>
      <c r="I144" s="265"/>
      <c r="J144" s="349"/>
      <c r="K144" s="354">
        <f>'пр.хода Б'!K52</f>
        <v>4</v>
      </c>
      <c r="L144" s="290" t="str">
        <f>VLOOKUP(K144,'пр.взв.'!B1:H201,2,FALSE)</f>
        <v>ВОЛКОВ Андрей Викторович                      </v>
      </c>
      <c r="M144" s="286" t="str">
        <f>VLOOKUP(K144,'пр.взв.'!B1:H201,3,FALSE)</f>
        <v>13.11.1986 мсмк                           </v>
      </c>
      <c r="N144" s="286" t="str">
        <f>VLOOKUP(K144,'пр.взв.'!B1:H201,4,FALSE)</f>
        <v>УМВД по Рязанской обл.         </v>
      </c>
      <c r="O144" s="282"/>
      <c r="P144" s="282"/>
      <c r="Q144" s="265"/>
      <c r="R144" s="265"/>
    </row>
    <row r="145" spans="1:18" ht="12.75">
      <c r="A145" s="350"/>
      <c r="B145" s="355"/>
      <c r="C145" s="302"/>
      <c r="D145" s="287"/>
      <c r="E145" s="287"/>
      <c r="F145" s="285"/>
      <c r="G145" s="285"/>
      <c r="H145" s="266"/>
      <c r="I145" s="266"/>
      <c r="J145" s="350"/>
      <c r="K145" s="355"/>
      <c r="L145" s="302"/>
      <c r="M145" s="287"/>
      <c r="N145" s="287"/>
      <c r="O145" s="285"/>
      <c r="P145" s="285"/>
      <c r="Q145" s="266"/>
      <c r="R145" s="266"/>
    </row>
    <row r="147" spans="1:18" ht="15">
      <c r="A147" s="281" t="s">
        <v>50</v>
      </c>
      <c r="B147" s="281"/>
      <c r="C147" s="281"/>
      <c r="D147" s="281"/>
      <c r="E147" s="281"/>
      <c r="F147" s="281"/>
      <c r="G147" s="281"/>
      <c r="H147" s="281"/>
      <c r="I147" s="281"/>
      <c r="J147" s="281" t="s">
        <v>51</v>
      </c>
      <c r="K147" s="281"/>
      <c r="L147" s="281"/>
      <c r="M147" s="281"/>
      <c r="N147" s="281"/>
      <c r="O147" s="281"/>
      <c r="P147" s="281"/>
      <c r="Q147" s="281"/>
      <c r="R147" s="281"/>
    </row>
    <row r="148" spans="2:18" ht="16.5" thickBot="1">
      <c r="B148" s="79" t="s">
        <v>37</v>
      </c>
      <c r="C148" s="103"/>
      <c r="D148" s="103"/>
      <c r="E148" s="103"/>
      <c r="F148" s="104" t="str">
        <f>F139</f>
        <v>в.к. &gt;100   кг</v>
      </c>
      <c r="G148" s="103"/>
      <c r="H148" s="103"/>
      <c r="I148" s="103"/>
      <c r="J148" s="87"/>
      <c r="K148" s="105" t="s">
        <v>1</v>
      </c>
      <c r="L148" s="103"/>
      <c r="M148" s="103"/>
      <c r="N148" s="103"/>
      <c r="O148" s="104" t="str">
        <f>F148</f>
        <v>в.к. &gt;100   кг</v>
      </c>
      <c r="P148" s="102"/>
      <c r="Q148" s="102"/>
      <c r="R148" s="102"/>
    </row>
    <row r="149" spans="1:18" ht="12.75" customHeight="1">
      <c r="A149" s="319" t="s">
        <v>40</v>
      </c>
      <c r="B149" s="321" t="s">
        <v>3</v>
      </c>
      <c r="C149" s="223" t="s">
        <v>4</v>
      </c>
      <c r="D149" s="223" t="s">
        <v>12</v>
      </c>
      <c r="E149" s="223" t="s">
        <v>58</v>
      </c>
      <c r="F149" s="223" t="s">
        <v>13</v>
      </c>
      <c r="G149" s="313" t="s">
        <v>41</v>
      </c>
      <c r="H149" s="315" t="s">
        <v>42</v>
      </c>
      <c r="I149" s="317" t="s">
        <v>15</v>
      </c>
      <c r="J149" s="319" t="s">
        <v>40</v>
      </c>
      <c r="K149" s="321" t="s">
        <v>3</v>
      </c>
      <c r="L149" s="223" t="s">
        <v>4</v>
      </c>
      <c r="M149" s="223" t="s">
        <v>12</v>
      </c>
      <c r="N149" s="223" t="s">
        <v>58</v>
      </c>
      <c r="O149" s="223" t="s">
        <v>13</v>
      </c>
      <c r="P149" s="313" t="s">
        <v>41</v>
      </c>
      <c r="Q149" s="315" t="s">
        <v>42</v>
      </c>
      <c r="R149" s="317" t="s">
        <v>15</v>
      </c>
    </row>
    <row r="150" spans="1:18" ht="13.5" customHeight="1" thickBot="1">
      <c r="A150" s="320"/>
      <c r="B150" s="346" t="s">
        <v>43</v>
      </c>
      <c r="C150" s="224"/>
      <c r="D150" s="224"/>
      <c r="E150" s="224"/>
      <c r="F150" s="224"/>
      <c r="G150" s="314"/>
      <c r="H150" s="316"/>
      <c r="I150" s="318" t="s">
        <v>44</v>
      </c>
      <c r="J150" s="320"/>
      <c r="K150" s="346" t="s">
        <v>43</v>
      </c>
      <c r="L150" s="224"/>
      <c r="M150" s="224"/>
      <c r="N150" s="224"/>
      <c r="O150" s="224"/>
      <c r="P150" s="314"/>
      <c r="Q150" s="316"/>
      <c r="R150" s="318" t="s">
        <v>44</v>
      </c>
    </row>
    <row r="151" spans="1:18" ht="12.75">
      <c r="A151" s="296">
        <v>1</v>
      </c>
      <c r="B151" s="358">
        <f>'пр.хода А'!M7</f>
        <v>0</v>
      </c>
      <c r="C151" s="301" t="e">
        <f>VLOOKUP(B151,'пр.взв.'!B2:H621,2,FALSE)</f>
        <v>#N/A</v>
      </c>
      <c r="D151" s="295" t="e">
        <f>VLOOKUP(B151,'пр.взв.'!B2:H208,3,FALSE)</f>
        <v>#N/A</v>
      </c>
      <c r="E151" s="295" t="e">
        <f>VLOOKUP(B151,'пр.взв.'!B2:H208,4,FALSE)</f>
        <v>#N/A</v>
      </c>
      <c r="F151" s="323"/>
      <c r="G151" s="312"/>
      <c r="H151" s="308"/>
      <c r="I151" s="347"/>
      <c r="J151" s="296">
        <v>3</v>
      </c>
      <c r="K151" s="358">
        <f>'пр.хода Б'!M6</f>
        <v>0</v>
      </c>
      <c r="L151" s="301" t="e">
        <f>VLOOKUP(K151,'пр.взв.'!B2:H208,2,FALSE)</f>
        <v>#N/A</v>
      </c>
      <c r="M151" s="295" t="e">
        <f>VLOOKUP(K151,'пр.взв.'!B2:H208,3,FALSE)</f>
        <v>#N/A</v>
      </c>
      <c r="N151" s="295" t="e">
        <f>VLOOKUP(K151,'пр.взв.'!B2:H208,4,FALSE)</f>
        <v>#N/A</v>
      </c>
      <c r="O151" s="323"/>
      <c r="P151" s="312"/>
      <c r="Q151" s="308"/>
      <c r="R151" s="347"/>
    </row>
    <row r="152" spans="1:18" ht="12.75">
      <c r="A152" s="297"/>
      <c r="B152" s="359"/>
      <c r="C152" s="302"/>
      <c r="D152" s="287"/>
      <c r="E152" s="287"/>
      <c r="F152" s="287"/>
      <c r="G152" s="287"/>
      <c r="H152" s="242"/>
      <c r="I152" s="264"/>
      <c r="J152" s="297"/>
      <c r="K152" s="359"/>
      <c r="L152" s="302"/>
      <c r="M152" s="287"/>
      <c r="N152" s="287"/>
      <c r="O152" s="287"/>
      <c r="P152" s="287"/>
      <c r="Q152" s="242"/>
      <c r="R152" s="264"/>
    </row>
    <row r="153" spans="1:18" ht="12.75">
      <c r="A153" s="297"/>
      <c r="B153" s="356">
        <f>'пр.хода А'!M10</f>
        <v>0</v>
      </c>
      <c r="C153" s="290" t="e">
        <f>VLOOKUP(B153,'пр.взв.'!B2:H623,2,FALSE)</f>
        <v>#N/A</v>
      </c>
      <c r="D153" s="286" t="e">
        <f>VLOOKUP(B153,'пр.взв.'!B2:H210,3,FALSE)</f>
        <v>#N/A</v>
      </c>
      <c r="E153" s="286" t="e">
        <f>VLOOKUP(B153,'пр.взв.'!B2:H210,4,FALSE)</f>
        <v>#N/A</v>
      </c>
      <c r="F153" s="282"/>
      <c r="G153" s="282"/>
      <c r="H153" s="265"/>
      <c r="I153" s="265"/>
      <c r="J153" s="297"/>
      <c r="K153" s="356">
        <f>'пр.хода Б'!M9</f>
        <v>0</v>
      </c>
      <c r="L153" s="290" t="e">
        <f>VLOOKUP(K153,'пр.взв.'!B2:H210,2,FALSE)</f>
        <v>#N/A</v>
      </c>
      <c r="M153" s="286" t="e">
        <f>VLOOKUP(K153,'пр.взв.'!B2:H210,3,FALSE)</f>
        <v>#N/A</v>
      </c>
      <c r="N153" s="286" t="e">
        <f>VLOOKUP(K153,'пр.взв.'!B2:H210,4,FALSE)</f>
        <v>#N/A</v>
      </c>
      <c r="O153" s="282"/>
      <c r="P153" s="282"/>
      <c r="Q153" s="265"/>
      <c r="R153" s="265"/>
    </row>
    <row r="154" spans="1:18" ht="13.5" thickBot="1">
      <c r="A154" s="331"/>
      <c r="B154" s="357"/>
      <c r="C154" s="291"/>
      <c r="D154" s="292"/>
      <c r="E154" s="292"/>
      <c r="F154" s="283"/>
      <c r="G154" s="283"/>
      <c r="H154" s="284"/>
      <c r="I154" s="284"/>
      <c r="J154" s="331"/>
      <c r="K154" s="357"/>
      <c r="L154" s="291"/>
      <c r="M154" s="292"/>
      <c r="N154" s="292"/>
      <c r="O154" s="283"/>
      <c r="P154" s="283"/>
      <c r="Q154" s="284"/>
      <c r="R154" s="284"/>
    </row>
    <row r="155" spans="1:18" ht="12.75">
      <c r="A155" s="296">
        <v>2</v>
      </c>
      <c r="B155" s="358">
        <f>'пр.хода А'!M14</f>
        <v>0</v>
      </c>
      <c r="C155" s="301" t="e">
        <f>VLOOKUP(B155,'пр.взв.'!B2:H625,2,FALSE)</f>
        <v>#N/A</v>
      </c>
      <c r="D155" s="309" t="e">
        <f>VLOOKUP(B155,'пр.взв.'!B2:H212,3,FALSE)</f>
        <v>#N/A</v>
      </c>
      <c r="E155" s="309" t="e">
        <f>VLOOKUP(B155,'пр.взв.'!B2:H212,4,FALSE)</f>
        <v>#N/A</v>
      </c>
      <c r="F155" s="323"/>
      <c r="G155" s="324"/>
      <c r="H155" s="263"/>
      <c r="I155" s="266"/>
      <c r="J155" s="296">
        <v>4</v>
      </c>
      <c r="K155" s="358">
        <f>'пр.хода Б'!M13</f>
        <v>0</v>
      </c>
      <c r="L155" s="301" t="e">
        <f>VLOOKUP(K155,'пр.взв.'!B2:H212,2,FALSE)</f>
        <v>#N/A</v>
      </c>
      <c r="M155" s="309" t="e">
        <f>VLOOKUP(K155,'пр.взв.'!B2:H212,3,FALSE)</f>
        <v>#N/A</v>
      </c>
      <c r="N155" s="309" t="e">
        <f>VLOOKUP(K155,'пр.взв.'!B2:H212,4,FALSE)</f>
        <v>#N/A</v>
      </c>
      <c r="O155" s="285"/>
      <c r="P155" s="324"/>
      <c r="Q155" s="263"/>
      <c r="R155" s="266"/>
    </row>
    <row r="156" spans="1:18" ht="12.75">
      <c r="A156" s="297"/>
      <c r="B156" s="359"/>
      <c r="C156" s="302"/>
      <c r="D156" s="287"/>
      <c r="E156" s="287"/>
      <c r="F156" s="287"/>
      <c r="G156" s="287"/>
      <c r="H156" s="242"/>
      <c r="I156" s="264"/>
      <c r="J156" s="297"/>
      <c r="K156" s="359"/>
      <c r="L156" s="302"/>
      <c r="M156" s="287"/>
      <c r="N156" s="287"/>
      <c r="O156" s="287"/>
      <c r="P156" s="287"/>
      <c r="Q156" s="242"/>
      <c r="R156" s="264"/>
    </row>
    <row r="157" spans="1:18" ht="12.75">
      <c r="A157" s="297"/>
      <c r="B157" s="356">
        <f>'пр.хода А'!M17</f>
        <v>0</v>
      </c>
      <c r="C157" s="290" t="e">
        <f>VLOOKUP(B157,'пр.взв.'!B2:H627,2,FALSE)</f>
        <v>#N/A</v>
      </c>
      <c r="D157" s="286" t="e">
        <f>VLOOKUP(B157,'пр.взв.'!B2:H214,3,FALSE)</f>
        <v>#N/A</v>
      </c>
      <c r="E157" s="286" t="e">
        <f>VLOOKUP(B157,'пр.взв.'!B2:H214,4,FALSE)</f>
        <v>#N/A</v>
      </c>
      <c r="F157" s="282"/>
      <c r="G157" s="282"/>
      <c r="H157" s="265"/>
      <c r="I157" s="265"/>
      <c r="J157" s="297"/>
      <c r="K157" s="356">
        <f>'пр.хода Б'!M16</f>
        <v>0</v>
      </c>
      <c r="L157" s="290" t="e">
        <f>VLOOKUP(K157,'пр.взв.'!B2:H214,2,FALSE)</f>
        <v>#N/A</v>
      </c>
      <c r="M157" s="286" t="e">
        <f>VLOOKUP(K157,'пр.взв.'!B2:H214,3,FALSE)</f>
        <v>#N/A</v>
      </c>
      <c r="N157" s="286" t="e">
        <f>VLOOKUP(K157,'пр.взв.'!B2:H214,4,FALSE)</f>
        <v>#N/A</v>
      </c>
      <c r="O157" s="282"/>
      <c r="P157" s="282"/>
      <c r="Q157" s="265"/>
      <c r="R157" s="265"/>
    </row>
    <row r="158" spans="1:18" ht="12.75">
      <c r="A158" s="331"/>
      <c r="B158" s="360"/>
      <c r="C158" s="302"/>
      <c r="D158" s="287"/>
      <c r="E158" s="287"/>
      <c r="F158" s="285"/>
      <c r="G158" s="285"/>
      <c r="H158" s="266"/>
      <c r="I158" s="266"/>
      <c r="J158" s="331"/>
      <c r="K158" s="360"/>
      <c r="L158" s="302"/>
      <c r="M158" s="287"/>
      <c r="N158" s="287"/>
      <c r="O158" s="285"/>
      <c r="P158" s="285"/>
      <c r="Q158" s="266"/>
      <c r="R158" s="266"/>
    </row>
    <row r="159" spans="1:18" ht="15">
      <c r="A159" s="281" t="s">
        <v>50</v>
      </c>
      <c r="B159" s="281"/>
      <c r="C159" s="281"/>
      <c r="D159" s="281"/>
      <c r="E159" s="281"/>
      <c r="F159" s="281"/>
      <c r="G159" s="281"/>
      <c r="H159" s="281"/>
      <c r="I159" s="281"/>
      <c r="J159" s="281" t="s">
        <v>51</v>
      </c>
      <c r="K159" s="281"/>
      <c r="L159" s="281"/>
      <c r="M159" s="281"/>
      <c r="N159" s="281"/>
      <c r="O159" s="281"/>
      <c r="P159" s="281"/>
      <c r="Q159" s="281"/>
      <c r="R159" s="281"/>
    </row>
    <row r="160" spans="2:18" ht="15.75">
      <c r="B160" s="79" t="s">
        <v>37</v>
      </c>
      <c r="C160" s="103"/>
      <c r="D160" s="103"/>
      <c r="E160" s="103"/>
      <c r="F160" s="104" t="s">
        <v>157</v>
      </c>
      <c r="G160" s="103"/>
      <c r="H160" s="103"/>
      <c r="I160" s="103"/>
      <c r="J160" s="87"/>
      <c r="K160" s="105" t="s">
        <v>1</v>
      </c>
      <c r="L160" s="103"/>
      <c r="M160" s="103"/>
      <c r="N160" s="103"/>
      <c r="O160" s="104" t="str">
        <f>F160</f>
        <v>в.к. &gt;100   кг</v>
      </c>
      <c r="P160" s="102"/>
      <c r="Q160" s="102"/>
      <c r="R160" s="102"/>
    </row>
    <row r="162" spans="1:18" ht="12.75">
      <c r="A162" s="361">
        <v>5</v>
      </c>
      <c r="B162" s="359">
        <f>'пр.хода А'!N8</f>
        <v>25</v>
      </c>
      <c r="C162" s="290" t="str">
        <f>VLOOKUP(B162,'пр.взв.'!B3:H630,2,FALSE)</f>
        <v>КУЛА Аяс Март-оолович</v>
      </c>
      <c r="D162" s="286" t="str">
        <f>VLOOKUP(B162,'пр.взв.'!B3:H217,3,FALSE)</f>
        <v>29.07.1987 кмс</v>
      </c>
      <c r="E162" s="286" t="str">
        <f>VLOOKUP(B162,'пр.взв.'!B3:H217,4,FALSE)</f>
        <v>МВД по Р. Тыва                </v>
      </c>
      <c r="F162" s="287"/>
      <c r="G162" s="330"/>
      <c r="H162" s="242"/>
      <c r="I162" s="264"/>
      <c r="J162" s="361">
        <v>7</v>
      </c>
      <c r="K162" s="359">
        <f>'пр.хода Б'!N7</f>
        <v>14</v>
      </c>
      <c r="L162" s="290" t="str">
        <f>VLOOKUP(K162,'пр.взв.'!B3:H217,2,FALSE)</f>
        <v>КУРЕЕВ Артем Юрьевич                          </v>
      </c>
      <c r="M162" s="286" t="str">
        <f>VLOOKUP(K162,'пр.взв.'!B3:H217,3,FALSE)</f>
        <v>05.12.1989 кмс                            </v>
      </c>
      <c r="N162" s="286" t="str">
        <f>VLOOKUP(K162,'пр.взв.'!B3:H217,4,FALSE)</f>
        <v>УТ МВД по ЦФО                 </v>
      </c>
      <c r="O162" s="287"/>
      <c r="P162" s="330"/>
      <c r="Q162" s="242"/>
      <c r="R162" s="264"/>
    </row>
    <row r="163" spans="1:18" ht="12.75">
      <c r="A163" s="297"/>
      <c r="B163" s="359"/>
      <c r="C163" s="302"/>
      <c r="D163" s="287"/>
      <c r="E163" s="287"/>
      <c r="F163" s="287"/>
      <c r="G163" s="287"/>
      <c r="H163" s="242"/>
      <c r="I163" s="264"/>
      <c r="J163" s="297"/>
      <c r="K163" s="359"/>
      <c r="L163" s="302"/>
      <c r="M163" s="287"/>
      <c r="N163" s="287"/>
      <c r="O163" s="287"/>
      <c r="P163" s="287"/>
      <c r="Q163" s="242"/>
      <c r="R163" s="264"/>
    </row>
    <row r="164" spans="1:18" ht="12.75">
      <c r="A164" s="297"/>
      <c r="B164" s="356">
        <f>'пр.хода А'!N11</f>
        <v>17</v>
      </c>
      <c r="C164" s="290" t="str">
        <f>VLOOKUP(B164,'пр.взв.'!B3:H632,2,FALSE)</f>
        <v>ШКРУМ Станислав Александрович</v>
      </c>
      <c r="D164" s="286" t="str">
        <f>VLOOKUP(B164,'пр.взв.'!B3:H219,3,FALSE)</f>
        <v>08.03.1995 1</v>
      </c>
      <c r="E164" s="286" t="str">
        <f>VLOOKUP(B164,'пр.взв.'!B3:H219,4,FALSE)</f>
        <v>УМВД по Брянской обл.          </v>
      </c>
      <c r="F164" s="282"/>
      <c r="G164" s="282"/>
      <c r="H164" s="265"/>
      <c r="I164" s="265"/>
      <c r="J164" s="297"/>
      <c r="K164" s="356">
        <f>'пр.хода Б'!N10</f>
        <v>6</v>
      </c>
      <c r="L164" s="290" t="str">
        <f>VLOOKUP(K164,'пр.взв.'!B3:H219,2,FALSE)</f>
        <v>МОЛОДЫХ Владимир Алексеевич</v>
      </c>
      <c r="M164" s="286" t="str">
        <f>VLOOKUP(K164,'пр.взв.'!B3:H219,3,FALSE)</f>
        <v>23.05.1995 мс</v>
      </c>
      <c r="N164" s="286" t="str">
        <f>VLOOKUP(K164,'пр.взв.'!B3:H219,4,FALSE)</f>
        <v>УМВД по Белгородской обл.      </v>
      </c>
      <c r="O164" s="282"/>
      <c r="P164" s="282"/>
      <c r="Q164" s="265"/>
      <c r="R164" s="265"/>
    </row>
    <row r="165" spans="1:18" ht="13.5" thickBot="1">
      <c r="A165" s="298"/>
      <c r="B165" s="357"/>
      <c r="C165" s="291"/>
      <c r="D165" s="292"/>
      <c r="E165" s="292"/>
      <c r="F165" s="283"/>
      <c r="G165" s="283"/>
      <c r="H165" s="284"/>
      <c r="I165" s="284"/>
      <c r="J165" s="298"/>
      <c r="K165" s="357"/>
      <c r="L165" s="291"/>
      <c r="M165" s="292"/>
      <c r="N165" s="292"/>
      <c r="O165" s="283"/>
      <c r="P165" s="283"/>
      <c r="Q165" s="284"/>
      <c r="R165" s="284"/>
    </row>
    <row r="166" spans="1:18" ht="12.75">
      <c r="A166" s="297">
        <v>6</v>
      </c>
      <c r="B166" s="358">
        <f>'пр.хода А'!N15</f>
        <v>23</v>
      </c>
      <c r="C166" s="301" t="str">
        <f>VLOOKUP(B166,'пр.взв.'!B3:H634,2,FALSE)</f>
        <v>КРИВОРУЧКО Василий Николаевич</v>
      </c>
      <c r="D166" s="309" t="str">
        <f>VLOOKUP(B166,'пр.взв.'!B3:H221,3,FALSE)</f>
        <v>09.04.1991 кмс</v>
      </c>
      <c r="E166" s="309" t="str">
        <f>VLOOKUP(B166,'пр.взв.'!B3:H221,4,FALSE)</f>
        <v>УМВД по ХМАО-Югре              </v>
      </c>
      <c r="F166" s="323"/>
      <c r="G166" s="324"/>
      <c r="H166" s="263"/>
      <c r="I166" s="266"/>
      <c r="J166" s="297">
        <v>8</v>
      </c>
      <c r="K166" s="358">
        <f>'пр.хода Б'!N14</f>
        <v>20</v>
      </c>
      <c r="L166" s="301" t="str">
        <f>VLOOKUP(K166,'пр.взв.'!B3:H221,2,FALSE)</f>
        <v>ШЕХОВЦОВ Сергей Александрович</v>
      </c>
      <c r="M166" s="309" t="str">
        <f>VLOOKUP(K166,'пр.взв.'!B3:H221,3,FALSE)</f>
        <v>31.10.1985 кмс</v>
      </c>
      <c r="N166" s="309" t="str">
        <f>VLOOKUP(K166,'пр.взв.'!B3:H221,4,FALSE)</f>
        <v>УМВД по Курской обл</v>
      </c>
      <c r="O166" s="285"/>
      <c r="P166" s="324"/>
      <c r="Q166" s="263"/>
      <c r="R166" s="266"/>
    </row>
    <row r="167" spans="1:18" ht="12.75">
      <c r="A167" s="297"/>
      <c r="B167" s="359"/>
      <c r="C167" s="302"/>
      <c r="D167" s="287"/>
      <c r="E167" s="287"/>
      <c r="F167" s="287"/>
      <c r="G167" s="287"/>
      <c r="H167" s="242"/>
      <c r="I167" s="264"/>
      <c r="J167" s="297"/>
      <c r="K167" s="359"/>
      <c r="L167" s="302"/>
      <c r="M167" s="287"/>
      <c r="N167" s="287"/>
      <c r="O167" s="287"/>
      <c r="P167" s="287"/>
      <c r="Q167" s="242"/>
      <c r="R167" s="264"/>
    </row>
    <row r="168" spans="1:18" ht="12.75">
      <c r="A168" s="297"/>
      <c r="B168" s="356">
        <f>'пр.хода А'!N18</f>
        <v>31</v>
      </c>
      <c r="C168" s="290" t="str">
        <f>VLOOKUP(B168,'пр.взв.'!B3:H636,2,FALSE)</f>
        <v>КЛАДКО Дмитрий Сергеевич</v>
      </c>
      <c r="D168" s="286" t="str">
        <f>VLOOKUP(B168,'пр.взв.'!B3:H223,3,FALSE)</f>
        <v>16.02.1988 кмс</v>
      </c>
      <c r="E168" s="286" t="str">
        <f>VLOOKUP(B168,'пр.взв.'!B3:H223,4,FALSE)</f>
        <v>УМВД по Хабаровскому кр.       </v>
      </c>
      <c r="F168" s="282"/>
      <c r="G168" s="282"/>
      <c r="H168" s="265"/>
      <c r="I168" s="265"/>
      <c r="J168" s="297"/>
      <c r="K168" s="356">
        <f>'пр.хода Б'!N17</f>
        <v>28</v>
      </c>
      <c r="L168" s="290" t="str">
        <f>VLOOKUP(K168,'пр.взв.'!B3:H223,2,FALSE)</f>
        <v>РАТЬКО Константин Станиславович </v>
      </c>
      <c r="M168" s="286" t="str">
        <f>VLOOKUP(K168,'пр.взв.'!B3:H223,3,FALSE)</f>
        <v>06.04.1985 мс</v>
      </c>
      <c r="N168" s="286" t="str">
        <f>VLOOKUP(K168,'пр.взв.'!B3:H223,4,FALSE)</f>
        <v>УМВД по Владимирской обл.      </v>
      </c>
      <c r="O168" s="282"/>
      <c r="P168" s="282"/>
      <c r="Q168" s="265"/>
      <c r="R168" s="265"/>
    </row>
    <row r="169" spans="1:18" ht="12.75">
      <c r="A169" s="331"/>
      <c r="B169" s="360"/>
      <c r="C169" s="302"/>
      <c r="D169" s="287"/>
      <c r="E169" s="287"/>
      <c r="F169" s="285"/>
      <c r="G169" s="285"/>
      <c r="H169" s="266"/>
      <c r="I169" s="266"/>
      <c r="J169" s="331"/>
      <c r="K169" s="360"/>
      <c r="L169" s="302"/>
      <c r="M169" s="287"/>
      <c r="N169" s="287"/>
      <c r="O169" s="285"/>
      <c r="P169" s="285"/>
      <c r="Q169" s="266"/>
      <c r="R169" s="266"/>
    </row>
    <row r="170" spans="1:18" ht="15">
      <c r="A170" s="281" t="s">
        <v>50</v>
      </c>
      <c r="B170" s="281"/>
      <c r="C170" s="281"/>
      <c r="D170" s="281"/>
      <c r="E170" s="281"/>
      <c r="F170" s="281"/>
      <c r="G170" s="281"/>
      <c r="H170" s="281"/>
      <c r="I170" s="281"/>
      <c r="J170" s="281" t="s">
        <v>51</v>
      </c>
      <c r="K170" s="281"/>
      <c r="L170" s="281"/>
      <c r="M170" s="281"/>
      <c r="N170" s="281"/>
      <c r="O170" s="281"/>
      <c r="P170" s="281"/>
      <c r="Q170" s="281"/>
      <c r="R170" s="281"/>
    </row>
    <row r="171" spans="2:18" ht="15.75">
      <c r="B171" s="79" t="s">
        <v>37</v>
      </c>
      <c r="C171" s="103"/>
      <c r="D171" s="103"/>
      <c r="E171" s="103"/>
      <c r="F171" s="104" t="s">
        <v>157</v>
      </c>
      <c r="G171" s="103"/>
      <c r="H171" s="103"/>
      <c r="I171" s="103"/>
      <c r="J171" s="87"/>
      <c r="K171" s="105" t="s">
        <v>1</v>
      </c>
      <c r="L171" s="103"/>
      <c r="M171" s="103"/>
      <c r="N171" s="103"/>
      <c r="O171" s="104" t="str">
        <f>F171</f>
        <v>в.к. &gt;100   кг</v>
      </c>
      <c r="P171" s="102"/>
      <c r="Q171" s="102"/>
      <c r="R171" s="102"/>
    </row>
    <row r="173" spans="1:18" ht="12.75" customHeight="1">
      <c r="A173" s="361">
        <v>9</v>
      </c>
      <c r="B173" s="359">
        <f>'пр.хода А'!O10</f>
        <v>17</v>
      </c>
      <c r="C173" s="290" t="str">
        <f>VLOOKUP(B173,'пр.взв.'!B12:H641,2,FALSE)</f>
        <v>ШКРУМ Станислав Александрович</v>
      </c>
      <c r="D173" s="286" t="str">
        <f>VLOOKUP(B173,'пр.взв.'!B4:H226,3,FALSE)</f>
        <v>08.03.1995 1</v>
      </c>
      <c r="E173" s="286" t="str">
        <f>VLOOKUP(B173,'пр.взв.'!B4:H226,4,FALSE)</f>
        <v>УМВД по Брянской обл.          </v>
      </c>
      <c r="F173" s="287"/>
      <c r="G173" s="330"/>
      <c r="H173" s="242"/>
      <c r="I173" s="264"/>
      <c r="J173" s="361">
        <v>11</v>
      </c>
      <c r="K173" s="359">
        <f>'пр.хода Б'!O9</f>
        <v>6</v>
      </c>
      <c r="L173" s="290" t="str">
        <f>VLOOKUP(K173,'пр.взв.'!B4:H226,2,FALSE)</f>
        <v>МОЛОДЫХ Владимир Алексеевич</v>
      </c>
      <c r="M173" s="286" t="str">
        <f>VLOOKUP(K173,'пр.взв.'!B4:H226,3,FALSE)</f>
        <v>23.05.1995 мс</v>
      </c>
      <c r="N173" s="286" t="str">
        <f>VLOOKUP(K173,'пр.взв.'!B4:H226,4,FALSE)</f>
        <v>УМВД по Белгородской обл.      </v>
      </c>
      <c r="O173" s="287"/>
      <c r="P173" s="330"/>
      <c r="Q173" s="242"/>
      <c r="R173" s="264"/>
    </row>
    <row r="174" spans="1:18" ht="12.75" customHeight="1" thickBot="1">
      <c r="A174" s="297"/>
      <c r="B174" s="359"/>
      <c r="C174" s="291"/>
      <c r="D174" s="287"/>
      <c r="E174" s="287"/>
      <c r="F174" s="287"/>
      <c r="G174" s="287"/>
      <c r="H174" s="242"/>
      <c r="I174" s="264"/>
      <c r="J174" s="297"/>
      <c r="K174" s="359"/>
      <c r="L174" s="302"/>
      <c r="M174" s="287"/>
      <c r="N174" s="287"/>
      <c r="O174" s="287"/>
      <c r="P174" s="287"/>
      <c r="Q174" s="242"/>
      <c r="R174" s="264"/>
    </row>
    <row r="175" spans="1:18" ht="12.75">
      <c r="A175" s="297"/>
      <c r="B175" s="356">
        <f>'пр.хода А'!O13</f>
        <v>21</v>
      </c>
      <c r="C175" s="290" t="str">
        <f>VLOOKUP(B175,'пр.взв.'!B41:H641,2,FALSE)</f>
        <v>ДЖАРИМ Руслан Аскерович</v>
      </c>
      <c r="D175" s="286" t="str">
        <f>VLOOKUP(B175,'пр.взв.'!B4:H228,3,FALSE)</f>
        <v>13.07.1981 мс</v>
      </c>
      <c r="E175" s="286" t="str">
        <f>VLOOKUP(B175,'пр.взв.'!B4:H228,4,FALSE)</f>
        <v>ГУ МВД по Краснодарскому кр      </v>
      </c>
      <c r="F175" s="282"/>
      <c r="G175" s="282"/>
      <c r="H175" s="265"/>
      <c r="I175" s="265"/>
      <c r="J175" s="297"/>
      <c r="K175" s="356">
        <f>'пр.хода Б'!O12</f>
        <v>10</v>
      </c>
      <c r="L175" s="290" t="str">
        <f>VLOOKUP(K175,'пр.взв.'!B4:H228,2,FALSE)</f>
        <v>ЧЕЛОХСАЕВ Сослан Георгиевич </v>
      </c>
      <c r="M175" s="286" t="str">
        <f>VLOOKUP(K175,'пр.взв.'!B4:H228,3,FALSE)</f>
        <v>10.11.1985 мс                             </v>
      </c>
      <c r="N175" s="286" t="str">
        <f>VLOOKUP(K175,'пр.взв.'!B4:H228,4,FALSE)</f>
        <v>МВД по РСО-Алания             </v>
      </c>
      <c r="O175" s="282"/>
      <c r="P175" s="282"/>
      <c r="Q175" s="265"/>
      <c r="R175" s="265"/>
    </row>
    <row r="176" spans="1:18" ht="13.5" thickBot="1">
      <c r="A176" s="298"/>
      <c r="B176" s="357"/>
      <c r="C176" s="291"/>
      <c r="D176" s="292"/>
      <c r="E176" s="292"/>
      <c r="F176" s="283"/>
      <c r="G176" s="283"/>
      <c r="H176" s="284"/>
      <c r="I176" s="284"/>
      <c r="J176" s="298"/>
      <c r="K176" s="357"/>
      <c r="L176" s="291"/>
      <c r="M176" s="292"/>
      <c r="N176" s="292"/>
      <c r="O176" s="283"/>
      <c r="P176" s="283"/>
      <c r="Q176" s="284"/>
      <c r="R176" s="284"/>
    </row>
    <row r="177" spans="1:18" ht="12.75">
      <c r="A177" s="297">
        <v>10</v>
      </c>
      <c r="B177" s="358">
        <f>'пр.хода А'!O17</f>
        <v>31</v>
      </c>
      <c r="C177" s="301" t="str">
        <f>VLOOKUP(B177,'пр.взв.'!B41:H643,2,FALSE)</f>
        <v>КЛАДКО Дмитрий Сергеевич</v>
      </c>
      <c r="D177" s="309" t="str">
        <f>VLOOKUP(B177,'пр.взв.'!B4:H230,3,FALSE)</f>
        <v>16.02.1988 кмс</v>
      </c>
      <c r="E177" s="309" t="str">
        <f>VLOOKUP(B177,'пр.взв.'!B4:H230,4,FALSE)</f>
        <v>УМВД по Хабаровскому кр.       </v>
      </c>
      <c r="F177" s="323"/>
      <c r="G177" s="324"/>
      <c r="H177" s="263"/>
      <c r="I177" s="266"/>
      <c r="J177" s="297">
        <v>12</v>
      </c>
      <c r="K177" s="358">
        <f>'пр.хода Б'!O16</f>
        <v>28</v>
      </c>
      <c r="L177" s="301" t="str">
        <f>VLOOKUP(K177,'пр.взв.'!B4:H230,2,FALSE)</f>
        <v>РАТЬКО Константин Станиславович </v>
      </c>
      <c r="M177" s="309" t="str">
        <f>VLOOKUP(K177,'пр.взв.'!B4:H230,3,FALSE)</f>
        <v>06.04.1985 мс</v>
      </c>
      <c r="N177" s="309" t="str">
        <f>VLOOKUP(K177,'пр.взв.'!B4:H230,4,FALSE)</f>
        <v>УМВД по Владимирской обл.      </v>
      </c>
      <c r="O177" s="285"/>
      <c r="P177" s="324"/>
      <c r="Q177" s="263"/>
      <c r="R177" s="266"/>
    </row>
    <row r="178" spans="1:18" ht="13.5" thickBot="1">
      <c r="A178" s="297"/>
      <c r="B178" s="359"/>
      <c r="C178" s="302"/>
      <c r="D178" s="287"/>
      <c r="E178" s="287"/>
      <c r="F178" s="287"/>
      <c r="G178" s="287"/>
      <c r="H178" s="242"/>
      <c r="I178" s="264"/>
      <c r="J178" s="297"/>
      <c r="K178" s="359"/>
      <c r="L178" s="302"/>
      <c r="M178" s="287"/>
      <c r="N178" s="287"/>
      <c r="O178" s="287"/>
      <c r="P178" s="287"/>
      <c r="Q178" s="242"/>
      <c r="R178" s="264"/>
    </row>
    <row r="179" spans="1:18" ht="12.75" customHeight="1">
      <c r="A179" s="297"/>
      <c r="B179" s="356">
        <f>'пр.хода А'!O20</f>
        <v>11</v>
      </c>
      <c r="C179" s="301" t="s">
        <v>74</v>
      </c>
      <c r="D179" s="286" t="str">
        <f>VLOOKUP(B179,'пр.взв.'!B4:H232,3,FALSE)</f>
        <v>08.12.1989 мс                             </v>
      </c>
      <c r="E179" s="286" t="str">
        <f>VLOOKUP(B179,'пр.взв.'!B4:H232,4,FALSE)</f>
        <v>ГУ МВД по г.Москве               </v>
      </c>
      <c r="F179" s="282"/>
      <c r="G179" s="282"/>
      <c r="H179" s="265"/>
      <c r="I179" s="265"/>
      <c r="J179" s="297"/>
      <c r="K179" s="356">
        <f>'пр.хода Б'!O19</f>
        <v>24</v>
      </c>
      <c r="L179" s="290" t="str">
        <f>VLOOKUP(K179,'пр.взв.'!B4:H232,2,FALSE)</f>
        <v>ЗАБИЯКА Дмитрий Андреевич</v>
      </c>
      <c r="M179" s="286" t="str">
        <f>VLOOKUP(K179,'пр.взв.'!B4:H232,3,FALSE)</f>
        <v>13.02.1988 кмс</v>
      </c>
      <c r="N179" s="286" t="str">
        <f>VLOOKUP(K179,'пр.взв.'!B4:H232,4,FALSE)</f>
        <v>ГУ МВД по Нижегородской обл.   </v>
      </c>
      <c r="O179" s="282"/>
      <c r="P179" s="282"/>
      <c r="Q179" s="265"/>
      <c r="R179" s="265"/>
    </row>
    <row r="180" spans="1:18" ht="12.75" customHeight="1">
      <c r="A180" s="331"/>
      <c r="B180" s="360"/>
      <c r="C180" s="302"/>
      <c r="D180" s="287"/>
      <c r="E180" s="287"/>
      <c r="F180" s="285"/>
      <c r="G180" s="285"/>
      <c r="H180" s="266"/>
      <c r="I180" s="266"/>
      <c r="J180" s="331"/>
      <c r="K180" s="360"/>
      <c r="L180" s="302"/>
      <c r="M180" s="287"/>
      <c r="N180" s="287"/>
      <c r="O180" s="285"/>
      <c r="P180" s="285"/>
      <c r="Q180" s="266"/>
      <c r="R180" s="266"/>
    </row>
    <row r="181" spans="1:18" ht="15">
      <c r="A181" s="281" t="s">
        <v>50</v>
      </c>
      <c r="B181" s="281"/>
      <c r="C181" s="281"/>
      <c r="D181" s="281"/>
      <c r="E181" s="281"/>
      <c r="F181" s="281"/>
      <c r="G181" s="281"/>
      <c r="H181" s="281"/>
      <c r="I181" s="281"/>
      <c r="J181" s="281" t="s">
        <v>51</v>
      </c>
      <c r="K181" s="281"/>
      <c r="L181" s="281"/>
      <c r="M181" s="281"/>
      <c r="N181" s="281"/>
      <c r="O181" s="281"/>
      <c r="P181" s="281"/>
      <c r="Q181" s="281"/>
      <c r="R181" s="281"/>
    </row>
    <row r="182" spans="2:18" ht="15.75">
      <c r="B182" s="79" t="s">
        <v>37</v>
      </c>
      <c r="C182" s="103"/>
      <c r="D182" s="103"/>
      <c r="E182" s="103"/>
      <c r="F182" s="104" t="s">
        <v>157</v>
      </c>
      <c r="G182" s="103"/>
      <c r="H182" s="103"/>
      <c r="I182" s="103"/>
      <c r="J182" s="87"/>
      <c r="K182" s="105" t="s">
        <v>1</v>
      </c>
      <c r="L182" s="103"/>
      <c r="M182" s="103"/>
      <c r="N182" s="103"/>
      <c r="O182" s="104" t="str">
        <f>F182</f>
        <v>в.к. &gt;100   кг</v>
      </c>
      <c r="P182" s="102"/>
      <c r="Q182" s="102"/>
      <c r="R182" s="102"/>
    </row>
    <row r="184" spans="1:18" ht="12.75" customHeight="1">
      <c r="A184" s="361">
        <v>13</v>
      </c>
      <c r="B184" s="359">
        <f>'пр.хода А'!P12</f>
        <v>21</v>
      </c>
      <c r="C184" s="290" t="s">
        <v>82</v>
      </c>
      <c r="D184" s="286" t="s">
        <v>83</v>
      </c>
      <c r="E184" s="286" t="str">
        <f>VLOOKUP(B184,'пр.взв.'!B5:H235,4,FALSE)</f>
        <v>ГУ МВД по Краснодарскому кр      </v>
      </c>
      <c r="F184" s="287"/>
      <c r="G184" s="330"/>
      <c r="H184" s="242"/>
      <c r="I184" s="264"/>
      <c r="J184" s="361">
        <v>14</v>
      </c>
      <c r="K184" s="359">
        <f>'пр.хода Б'!P11</f>
        <v>6</v>
      </c>
      <c r="L184" s="290" t="str">
        <f>VLOOKUP(K184,'пр.взв.'!B5:H235,2,FALSE)</f>
        <v>МОЛОДЫХ Владимир Алексеевич</v>
      </c>
      <c r="M184" s="286" t="str">
        <f>VLOOKUP(K184,'пр.взв.'!B5:H235,3,FALSE)</f>
        <v>23.05.1995 мс</v>
      </c>
      <c r="N184" s="286" t="str">
        <f>VLOOKUP(K184,'пр.взв.'!B5:H235,4,FALSE)</f>
        <v>УМВД по Белгородской обл.      </v>
      </c>
      <c r="O184" s="287"/>
      <c r="P184" s="330"/>
      <c r="Q184" s="242"/>
      <c r="R184" s="264"/>
    </row>
    <row r="185" spans="1:18" ht="12.75" customHeight="1" thickBot="1">
      <c r="A185" s="297"/>
      <c r="B185" s="359"/>
      <c r="C185" s="291"/>
      <c r="D185" s="292"/>
      <c r="E185" s="287"/>
      <c r="F185" s="287"/>
      <c r="G185" s="287"/>
      <c r="H185" s="242"/>
      <c r="I185" s="264"/>
      <c r="J185" s="297"/>
      <c r="K185" s="359"/>
      <c r="L185" s="302"/>
      <c r="M185" s="287"/>
      <c r="N185" s="287"/>
      <c r="O185" s="287"/>
      <c r="P185" s="287"/>
      <c r="Q185" s="242"/>
      <c r="R185" s="264"/>
    </row>
    <row r="186" spans="1:18" ht="12.75">
      <c r="A186" s="297"/>
      <c r="B186" s="356">
        <f>'пр.хода А'!P19</f>
        <v>11</v>
      </c>
      <c r="C186" s="290" t="s">
        <v>74</v>
      </c>
      <c r="D186" s="286" t="s">
        <v>75</v>
      </c>
      <c r="E186" s="286" t="str">
        <f>VLOOKUP(B186,'пр.взв.'!B5:H237,4,FALSE)</f>
        <v>ГУ МВД по г.Москве               </v>
      </c>
      <c r="F186" s="282"/>
      <c r="G186" s="282"/>
      <c r="H186" s="265"/>
      <c r="I186" s="265"/>
      <c r="J186" s="297"/>
      <c r="K186" s="356">
        <f>'пр.хода Б'!P18</f>
        <v>28</v>
      </c>
      <c r="L186" s="290" t="str">
        <f>VLOOKUP(K186,'пр.взв.'!B5:H237,2,FALSE)</f>
        <v>РАТЬКО Константин Станиславович </v>
      </c>
      <c r="M186" s="286" t="str">
        <f>VLOOKUP(K186,'пр.взв.'!B5:H237,3,FALSE)</f>
        <v>06.04.1985 мс</v>
      </c>
      <c r="N186" s="286" t="str">
        <f>VLOOKUP(K186,'пр.взв.'!B5:H237,4,FALSE)</f>
        <v>УМВД по Владимирской обл.      </v>
      </c>
      <c r="O186" s="282"/>
      <c r="P186" s="282"/>
      <c r="Q186" s="265"/>
      <c r="R186" s="265"/>
    </row>
    <row r="187" spans="1:18" ht="12.75">
      <c r="A187" s="331"/>
      <c r="B187" s="360"/>
      <c r="C187" s="302"/>
      <c r="D187" s="287"/>
      <c r="E187" s="287"/>
      <c r="F187" s="285"/>
      <c r="G187" s="285"/>
      <c r="H187" s="266"/>
      <c r="I187" s="266"/>
      <c r="J187" s="331"/>
      <c r="K187" s="360"/>
      <c r="L187" s="302"/>
      <c r="M187" s="287"/>
      <c r="N187" s="287"/>
      <c r="O187" s="285"/>
      <c r="P187" s="285"/>
      <c r="Q187" s="266"/>
      <c r="R187" s="266"/>
    </row>
  </sheetData>
  <sheetProtection/>
  <mergeCells count="1412">
    <mergeCell ref="Q186:Q187"/>
    <mergeCell ref="R186:R187"/>
    <mergeCell ref="M186:M187"/>
    <mergeCell ref="N186:N187"/>
    <mergeCell ref="O186:O187"/>
    <mergeCell ref="P186:P187"/>
    <mergeCell ref="Q184:Q185"/>
    <mergeCell ref="R184:R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M184:M185"/>
    <mergeCell ref="N184:N185"/>
    <mergeCell ref="O184:O185"/>
    <mergeCell ref="P184:P185"/>
    <mergeCell ref="I184:I185"/>
    <mergeCell ref="J184:J187"/>
    <mergeCell ref="K184:K185"/>
    <mergeCell ref="L184:L185"/>
    <mergeCell ref="K186:K187"/>
    <mergeCell ref="L186:L187"/>
    <mergeCell ref="E184:E185"/>
    <mergeCell ref="F184:F185"/>
    <mergeCell ref="G184:G185"/>
    <mergeCell ref="H184:H185"/>
    <mergeCell ref="A184:A187"/>
    <mergeCell ref="B184:B185"/>
    <mergeCell ref="C184:C185"/>
    <mergeCell ref="D184:D185"/>
    <mergeCell ref="R177:R178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N177:N178"/>
    <mergeCell ref="I179:I180"/>
    <mergeCell ref="O177:O178"/>
    <mergeCell ref="P177:P178"/>
    <mergeCell ref="Q177:Q178"/>
    <mergeCell ref="J177:J180"/>
    <mergeCell ref="K177:K178"/>
    <mergeCell ref="L177:L178"/>
    <mergeCell ref="M177:M178"/>
    <mergeCell ref="G177:G178"/>
    <mergeCell ref="H177:H178"/>
    <mergeCell ref="I177:I178"/>
    <mergeCell ref="B179:B180"/>
    <mergeCell ref="C179:C180"/>
    <mergeCell ref="D179:D180"/>
    <mergeCell ref="E179:E180"/>
    <mergeCell ref="F179:F180"/>
    <mergeCell ref="G179:G180"/>
    <mergeCell ref="H179:H180"/>
    <mergeCell ref="A177:A180"/>
    <mergeCell ref="B177:B178"/>
    <mergeCell ref="C177:C178"/>
    <mergeCell ref="D177:D178"/>
    <mergeCell ref="E177:E178"/>
    <mergeCell ref="F177:F178"/>
    <mergeCell ref="F175:F176"/>
    <mergeCell ref="G175:G176"/>
    <mergeCell ref="M175:M176"/>
    <mergeCell ref="N175:N176"/>
    <mergeCell ref="O175:O176"/>
    <mergeCell ref="P175:P176"/>
    <mergeCell ref="H175:H176"/>
    <mergeCell ref="I175:I176"/>
    <mergeCell ref="O173:O174"/>
    <mergeCell ref="P173:P174"/>
    <mergeCell ref="I173:I174"/>
    <mergeCell ref="J173:J176"/>
    <mergeCell ref="K173:K174"/>
    <mergeCell ref="L173:L174"/>
    <mergeCell ref="K175:K176"/>
    <mergeCell ref="L175:L176"/>
    <mergeCell ref="M173:M174"/>
    <mergeCell ref="N173:N174"/>
    <mergeCell ref="A173:A176"/>
    <mergeCell ref="B173:B174"/>
    <mergeCell ref="C173:C174"/>
    <mergeCell ref="D173:D174"/>
    <mergeCell ref="E173:E174"/>
    <mergeCell ref="F173:F174"/>
    <mergeCell ref="B175:B176"/>
    <mergeCell ref="C175:C176"/>
    <mergeCell ref="D175:D176"/>
    <mergeCell ref="E175:E176"/>
    <mergeCell ref="Q168:Q169"/>
    <mergeCell ref="R168:R169"/>
    <mergeCell ref="Q173:Q174"/>
    <mergeCell ref="R173:R174"/>
    <mergeCell ref="Q175:Q176"/>
    <mergeCell ref="R175:R176"/>
    <mergeCell ref="H168:H169"/>
    <mergeCell ref="I168:I169"/>
    <mergeCell ref="G173:G174"/>
    <mergeCell ref="H173:H174"/>
    <mergeCell ref="M168:M169"/>
    <mergeCell ref="N168:N169"/>
    <mergeCell ref="K168:K169"/>
    <mergeCell ref="L168:L169"/>
    <mergeCell ref="A170:I170"/>
    <mergeCell ref="J170:R170"/>
    <mergeCell ref="Q166:Q167"/>
    <mergeCell ref="R166:R167"/>
    <mergeCell ref="B168:B169"/>
    <mergeCell ref="C168:C169"/>
    <mergeCell ref="D168:D169"/>
    <mergeCell ref="E168:E169"/>
    <mergeCell ref="F168:F169"/>
    <mergeCell ref="G168:G169"/>
    <mergeCell ref="G166:G167"/>
    <mergeCell ref="H166:H167"/>
    <mergeCell ref="M166:M167"/>
    <mergeCell ref="N166:N167"/>
    <mergeCell ref="O166:O167"/>
    <mergeCell ref="P166:P167"/>
    <mergeCell ref="I166:I167"/>
    <mergeCell ref="J166:J169"/>
    <mergeCell ref="K166:K167"/>
    <mergeCell ref="L166:L167"/>
    <mergeCell ref="O168:O169"/>
    <mergeCell ref="P168:P169"/>
    <mergeCell ref="A166:A169"/>
    <mergeCell ref="B166:B167"/>
    <mergeCell ref="C166:C167"/>
    <mergeCell ref="D166:D167"/>
    <mergeCell ref="E166:E167"/>
    <mergeCell ref="F166:F167"/>
    <mergeCell ref="F164:F165"/>
    <mergeCell ref="G164:G165"/>
    <mergeCell ref="M164:M165"/>
    <mergeCell ref="N164:N165"/>
    <mergeCell ref="O164:O165"/>
    <mergeCell ref="P164:P165"/>
    <mergeCell ref="H164:H165"/>
    <mergeCell ref="I164:I165"/>
    <mergeCell ref="O162:O163"/>
    <mergeCell ref="P162:P163"/>
    <mergeCell ref="I162:I163"/>
    <mergeCell ref="J162:J165"/>
    <mergeCell ref="K162:K163"/>
    <mergeCell ref="L162:L163"/>
    <mergeCell ref="K164:K165"/>
    <mergeCell ref="L164:L165"/>
    <mergeCell ref="M162:M163"/>
    <mergeCell ref="N162:N163"/>
    <mergeCell ref="A162:A165"/>
    <mergeCell ref="B162:B163"/>
    <mergeCell ref="C162:C163"/>
    <mergeCell ref="D162:D163"/>
    <mergeCell ref="E162:E163"/>
    <mergeCell ref="F162:F163"/>
    <mergeCell ref="B164:B165"/>
    <mergeCell ref="C164:C165"/>
    <mergeCell ref="D164:D165"/>
    <mergeCell ref="E164:E165"/>
    <mergeCell ref="Q157:Q158"/>
    <mergeCell ref="R157:R158"/>
    <mergeCell ref="Q162:Q163"/>
    <mergeCell ref="R162:R163"/>
    <mergeCell ref="Q164:Q165"/>
    <mergeCell ref="R164:R165"/>
    <mergeCell ref="H157:H158"/>
    <mergeCell ref="I157:I158"/>
    <mergeCell ref="G162:G163"/>
    <mergeCell ref="H162:H163"/>
    <mergeCell ref="M157:M158"/>
    <mergeCell ref="N157:N158"/>
    <mergeCell ref="K157:K158"/>
    <mergeCell ref="L157:L158"/>
    <mergeCell ref="A159:I159"/>
    <mergeCell ref="J159:R159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G155:G156"/>
    <mergeCell ref="H155:H156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O157:O158"/>
    <mergeCell ref="P157:P158"/>
    <mergeCell ref="A155:A158"/>
    <mergeCell ref="B155:B156"/>
    <mergeCell ref="C155:C156"/>
    <mergeCell ref="D155:D156"/>
    <mergeCell ref="E155:E156"/>
    <mergeCell ref="F155:F156"/>
    <mergeCell ref="M153:M154"/>
    <mergeCell ref="N153:N154"/>
    <mergeCell ref="O153:O154"/>
    <mergeCell ref="P153:P154"/>
    <mergeCell ref="Q151:Q152"/>
    <mergeCell ref="R151:R152"/>
    <mergeCell ref="Q153:Q154"/>
    <mergeCell ref="R153:R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G140:G141"/>
    <mergeCell ref="H140:H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M136:M137"/>
    <mergeCell ref="N136:N137"/>
    <mergeCell ref="O136:O137"/>
    <mergeCell ref="P136:P137"/>
    <mergeCell ref="Q134:Q135"/>
    <mergeCell ref="R134:R135"/>
    <mergeCell ref="Q136:Q137"/>
    <mergeCell ref="R136:R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G128:G129"/>
    <mergeCell ref="H128:H129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F124:F125"/>
    <mergeCell ref="G124:G125"/>
    <mergeCell ref="M124:M125"/>
    <mergeCell ref="N124:N125"/>
    <mergeCell ref="O124:O125"/>
    <mergeCell ref="P124:P125"/>
    <mergeCell ref="H124:H125"/>
    <mergeCell ref="I124:I125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A122:A125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Q120:Q121"/>
    <mergeCell ref="R120:R121"/>
    <mergeCell ref="Q122:Q123"/>
    <mergeCell ref="R122:R123"/>
    <mergeCell ref="Q124:Q125"/>
    <mergeCell ref="R124:R125"/>
    <mergeCell ref="H120:H121"/>
    <mergeCell ref="I120:I121"/>
    <mergeCell ref="G122:G123"/>
    <mergeCell ref="H122:H123"/>
    <mergeCell ref="M120:M121"/>
    <mergeCell ref="N120:N121"/>
    <mergeCell ref="K120:K121"/>
    <mergeCell ref="L120:L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G118:G119"/>
    <mergeCell ref="H118:H119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O120:O121"/>
    <mergeCell ref="P120:P121"/>
    <mergeCell ref="A118:A121"/>
    <mergeCell ref="B118:B119"/>
    <mergeCell ref="C118:C119"/>
    <mergeCell ref="D118:D119"/>
    <mergeCell ref="E118:E119"/>
    <mergeCell ref="F118:F119"/>
    <mergeCell ref="M116:M117"/>
    <mergeCell ref="N116:N117"/>
    <mergeCell ref="O116:O117"/>
    <mergeCell ref="P116:P117"/>
    <mergeCell ref="Q114:Q115"/>
    <mergeCell ref="R114:R115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N42:N43"/>
    <mergeCell ref="O42:O43"/>
    <mergeCell ref="M44:M45"/>
    <mergeCell ref="N44:N45"/>
    <mergeCell ref="O44:O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I64:I65"/>
    <mergeCell ref="L62:L63"/>
    <mergeCell ref="K64:K65"/>
    <mergeCell ref="L64:L65"/>
    <mergeCell ref="M62:M63"/>
    <mergeCell ref="N62:N63"/>
    <mergeCell ref="O62:O63"/>
    <mergeCell ref="M64:M65"/>
    <mergeCell ref="N64:N65"/>
    <mergeCell ref="O64:O65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I76:I77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G74:G75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Q84:Q85"/>
    <mergeCell ref="Q86:Q87"/>
    <mergeCell ref="R86:R87"/>
    <mergeCell ref="M84:M85"/>
    <mergeCell ref="B86:B87"/>
    <mergeCell ref="C86:C87"/>
    <mergeCell ref="D86:D87"/>
    <mergeCell ref="E86:E87"/>
    <mergeCell ref="F86:F87"/>
    <mergeCell ref="G86:G87"/>
    <mergeCell ref="N86:N87"/>
    <mergeCell ref="O86:O87"/>
    <mergeCell ref="P86:P87"/>
    <mergeCell ref="N84:N85"/>
    <mergeCell ref="O84:O85"/>
    <mergeCell ref="P84:P85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H86:H87"/>
    <mergeCell ref="I86:I87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E104:E105"/>
    <mergeCell ref="A102:A105"/>
    <mergeCell ref="B102:B103"/>
    <mergeCell ref="C102:C103"/>
    <mergeCell ref="D102:D103"/>
    <mergeCell ref="B104:B105"/>
    <mergeCell ref="C104:C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K102:K103"/>
    <mergeCell ref="G38:G39"/>
    <mergeCell ref="H38:H39"/>
    <mergeCell ref="M104:M105"/>
    <mergeCell ref="N104:N105"/>
    <mergeCell ref="O104:O105"/>
    <mergeCell ref="K104:K105"/>
    <mergeCell ref="L104:L105"/>
    <mergeCell ref="L102:L103"/>
    <mergeCell ref="M102:M103"/>
    <mergeCell ref="N102:N103"/>
    <mergeCell ref="A38:A41"/>
    <mergeCell ref="B38:B39"/>
    <mergeCell ref="C38:C39"/>
    <mergeCell ref="D38:D39"/>
    <mergeCell ref="E38:E39"/>
    <mergeCell ref="F38:F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A181:I181"/>
    <mergeCell ref="J181:R181"/>
    <mergeCell ref="O100:O101"/>
    <mergeCell ref="P100:P101"/>
    <mergeCell ref="Q100:Q101"/>
    <mergeCell ref="R100:R101"/>
    <mergeCell ref="Q104:Q105"/>
    <mergeCell ref="R104:R105"/>
    <mergeCell ref="P104:P105"/>
    <mergeCell ref="D104:D105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9">
      <selection activeCell="A30" sqref="A25:H30"/>
    </sheetView>
  </sheetViews>
  <sheetFormatPr defaultColWidth="9.140625" defaultRowHeight="12.75"/>
  <sheetData>
    <row r="1" spans="1:8" ht="57.75" customHeight="1" thickBot="1">
      <c r="A1" s="369" t="str">
        <f>HYPERLINK('[1]реквизиты'!$A$2)</f>
        <v>Лично-командный чемпионат МВД России по самозащите без оружия</v>
      </c>
      <c r="B1" s="370"/>
      <c r="C1" s="370"/>
      <c r="D1" s="370"/>
      <c r="E1" s="370"/>
      <c r="F1" s="370"/>
      <c r="G1" s="370"/>
      <c r="H1" s="371"/>
    </row>
    <row r="2" spans="1:8" ht="12.75">
      <c r="A2" s="372" t="str">
        <f>HYPERLINK('[1]реквизиты'!$A$3)</f>
        <v>24.01-28.01  2017 г.     г. Рязань</v>
      </c>
      <c r="B2" s="372"/>
      <c r="C2" s="372"/>
      <c r="D2" s="372"/>
      <c r="E2" s="372"/>
      <c r="F2" s="372"/>
      <c r="G2" s="372"/>
      <c r="H2" s="372"/>
    </row>
    <row r="3" spans="1:8" ht="18.75" thickBot="1">
      <c r="A3" s="373" t="s">
        <v>31</v>
      </c>
      <c r="B3" s="373"/>
      <c r="C3" s="373"/>
      <c r="D3" s="373"/>
      <c r="E3" s="373"/>
      <c r="F3" s="373"/>
      <c r="G3" s="373"/>
      <c r="H3" s="373"/>
    </row>
    <row r="4" spans="2:8" ht="18.75" thickBot="1">
      <c r="B4" s="71"/>
      <c r="C4" s="72"/>
      <c r="D4" s="374" t="str">
        <f>HYPERLINK('пр.взв.'!F3)</f>
        <v>в.к. &gt;100 кг</v>
      </c>
      <c r="E4" s="375"/>
      <c r="F4" s="376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377" t="s">
        <v>32</v>
      </c>
      <c r="B6" s="366" t="str">
        <f>VLOOKUP(J6,'пр.взв.'!B6:H131,2,FALSE)</f>
        <v>ВОЛКОВ Андрей Викторович                      </v>
      </c>
      <c r="C6" s="366"/>
      <c r="D6" s="366"/>
      <c r="E6" s="366"/>
      <c r="F6" s="366"/>
      <c r="G6" s="366"/>
      <c r="H6" s="368" t="str">
        <f>VLOOKUP(J6,'пр.взв.'!B6:H131,3,FALSE)</f>
        <v>13.11.1986 мсмк                           </v>
      </c>
      <c r="I6" s="72"/>
      <c r="J6" s="73">
        <f>'пр.хода А'!M31</f>
        <v>4</v>
      </c>
    </row>
    <row r="7" spans="1:10" ht="18">
      <c r="A7" s="378"/>
      <c r="B7" s="367"/>
      <c r="C7" s="367"/>
      <c r="D7" s="367"/>
      <c r="E7" s="367"/>
      <c r="F7" s="367"/>
      <c r="G7" s="367"/>
      <c r="H7" s="363"/>
      <c r="I7" s="72"/>
      <c r="J7" s="73"/>
    </row>
    <row r="8" spans="1:10" ht="18">
      <c r="A8" s="378"/>
      <c r="B8" s="362" t="str">
        <f>VLOOKUP(J6,'пр.взв.'!B6:H131,4,FALSE)</f>
        <v>УМВД по Рязанской обл.         </v>
      </c>
      <c r="C8" s="362"/>
      <c r="D8" s="362"/>
      <c r="E8" s="362"/>
      <c r="F8" s="362"/>
      <c r="G8" s="362"/>
      <c r="H8" s="363"/>
      <c r="I8" s="72"/>
      <c r="J8" s="73"/>
    </row>
    <row r="9" spans="1:10" ht="18.75" thickBot="1">
      <c r="A9" s="379"/>
      <c r="B9" s="364"/>
      <c r="C9" s="364"/>
      <c r="D9" s="364"/>
      <c r="E9" s="364"/>
      <c r="F9" s="364"/>
      <c r="G9" s="364"/>
      <c r="H9" s="365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386" t="s">
        <v>33</v>
      </c>
      <c r="B11" s="366" t="str">
        <f>VLOOKUP(J11,'пр.взв.'!B6:H131,2,FALSE)</f>
        <v>КАМБИЕВ Аслан Русланович</v>
      </c>
      <c r="C11" s="366"/>
      <c r="D11" s="366"/>
      <c r="E11" s="366"/>
      <c r="F11" s="366"/>
      <c r="G11" s="366"/>
      <c r="H11" s="368" t="str">
        <f>VLOOKUP(J11,'пр.взв.'!B6:H131,3,FALSE)</f>
        <v>25.04.1985 мс</v>
      </c>
      <c r="I11" s="72"/>
      <c r="J11" s="73">
        <f>'пр.хода А'!M39</f>
        <v>9</v>
      </c>
    </row>
    <row r="12" spans="1:10" ht="18">
      <c r="A12" s="387"/>
      <c r="B12" s="367"/>
      <c r="C12" s="367"/>
      <c r="D12" s="367"/>
      <c r="E12" s="367"/>
      <c r="F12" s="367"/>
      <c r="G12" s="367"/>
      <c r="H12" s="363"/>
      <c r="I12" s="72"/>
      <c r="J12" s="73"/>
    </row>
    <row r="13" spans="1:10" ht="18">
      <c r="A13" s="387"/>
      <c r="B13" s="362" t="str">
        <f>VLOOKUP(J11,'пр.взв.'!B6:H131,4,FALSE)</f>
        <v>УМВД по Владимирской обл.</v>
      </c>
      <c r="C13" s="362"/>
      <c r="D13" s="362"/>
      <c r="E13" s="362"/>
      <c r="F13" s="362"/>
      <c r="G13" s="362"/>
      <c r="H13" s="363"/>
      <c r="I13" s="72"/>
      <c r="J13" s="73"/>
    </row>
    <row r="14" spans="1:10" ht="18.75" thickBot="1">
      <c r="A14" s="388"/>
      <c r="B14" s="364"/>
      <c r="C14" s="364"/>
      <c r="D14" s="364"/>
      <c r="E14" s="364"/>
      <c r="F14" s="364"/>
      <c r="G14" s="364"/>
      <c r="H14" s="365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383" t="s">
        <v>34</v>
      </c>
      <c r="B16" s="366" t="str">
        <f>VLOOKUP(J16,'пр.взв.'!B6:H131,2,FALSE)</f>
        <v>СМЕРЕКА Эдгардт Иосифович </v>
      </c>
      <c r="C16" s="366"/>
      <c r="D16" s="366"/>
      <c r="E16" s="366"/>
      <c r="F16" s="366"/>
      <c r="G16" s="366"/>
      <c r="H16" s="368" t="str">
        <f>VLOOKUP(J16,'пр.взв.'!B6:H131,3,FALSE)</f>
        <v>24.08.1993 мс                             </v>
      </c>
      <c r="I16" s="72"/>
      <c r="J16" s="77">
        <f>'пр.хода А'!R19</f>
        <v>30</v>
      </c>
    </row>
    <row r="17" spans="1:10" ht="18">
      <c r="A17" s="384"/>
      <c r="B17" s="367"/>
      <c r="C17" s="367"/>
      <c r="D17" s="367"/>
      <c r="E17" s="367"/>
      <c r="F17" s="367"/>
      <c r="G17" s="367"/>
      <c r="H17" s="363"/>
      <c r="I17" s="72"/>
      <c r="J17" s="73"/>
    </row>
    <row r="18" spans="1:10" ht="18">
      <c r="A18" s="384"/>
      <c r="B18" s="362" t="str">
        <f>VLOOKUP(J16,'пр.взв.'!B6:H131,4,FALSE)</f>
        <v>ГУ МВД по г.Москве               </v>
      </c>
      <c r="C18" s="362"/>
      <c r="D18" s="362"/>
      <c r="E18" s="362"/>
      <c r="F18" s="362"/>
      <c r="G18" s="362"/>
      <c r="H18" s="363"/>
      <c r="I18" s="72"/>
      <c r="J18" s="73"/>
    </row>
    <row r="19" spans="1:10" ht="18.75" thickBot="1">
      <c r="A19" s="385"/>
      <c r="B19" s="364"/>
      <c r="C19" s="364"/>
      <c r="D19" s="364"/>
      <c r="E19" s="364"/>
      <c r="F19" s="364"/>
      <c r="G19" s="364"/>
      <c r="H19" s="365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383" t="s">
        <v>34</v>
      </c>
      <c r="B21" s="366" t="str">
        <f>VLOOKUP(J21,'пр.взв.'!B6:H131,2,FALSE)</f>
        <v>РАТЬКО Константин Станиславович </v>
      </c>
      <c r="C21" s="366"/>
      <c r="D21" s="366"/>
      <c r="E21" s="366"/>
      <c r="F21" s="366"/>
      <c r="G21" s="366"/>
      <c r="H21" s="368" t="str">
        <f>VLOOKUP(J21,'пр.взв.'!B6:H131,3,FALSE)</f>
        <v>06.04.1985 мс</v>
      </c>
      <c r="I21" s="72"/>
      <c r="J21" s="73">
        <f>'пр.хода Б'!R18</f>
        <v>28</v>
      </c>
    </row>
    <row r="22" spans="1:10" ht="18">
      <c r="A22" s="384"/>
      <c r="B22" s="367"/>
      <c r="C22" s="367"/>
      <c r="D22" s="367"/>
      <c r="E22" s="367"/>
      <c r="F22" s="367"/>
      <c r="G22" s="367"/>
      <c r="H22" s="363"/>
      <c r="I22" s="72"/>
      <c r="J22" s="73"/>
    </row>
    <row r="23" spans="1:9" ht="18">
      <c r="A23" s="384"/>
      <c r="B23" s="362" t="str">
        <f>VLOOKUP(J21,'пр.взв.'!B6:H131,4,FALSE)</f>
        <v>УМВД по Владимирской обл.      </v>
      </c>
      <c r="C23" s="362"/>
      <c r="D23" s="362"/>
      <c r="E23" s="362"/>
      <c r="F23" s="362"/>
      <c r="G23" s="362"/>
      <c r="H23" s="363"/>
      <c r="I23" s="72"/>
    </row>
    <row r="24" spans="1:9" ht="18.75" thickBot="1">
      <c r="A24" s="385"/>
      <c r="B24" s="364"/>
      <c r="C24" s="364"/>
      <c r="D24" s="364"/>
      <c r="E24" s="364"/>
      <c r="F24" s="364"/>
      <c r="G24" s="364"/>
      <c r="H24" s="365"/>
      <c r="I24" s="72"/>
    </row>
    <row r="25" spans="1:8" ht="0.75" customHeight="1">
      <c r="A25" s="72"/>
      <c r="B25" s="72"/>
      <c r="C25" s="72"/>
      <c r="D25" s="72"/>
      <c r="E25" s="72"/>
      <c r="F25" s="72"/>
      <c r="G25" s="72"/>
      <c r="H25" s="72"/>
    </row>
    <row r="26" spans="1:8" ht="18" hidden="1">
      <c r="A26" s="72" t="s">
        <v>56</v>
      </c>
      <c r="B26" s="72"/>
      <c r="C26" s="72"/>
      <c r="D26" s="72"/>
      <c r="E26" s="72"/>
      <c r="F26" s="72"/>
      <c r="G26" s="72"/>
      <c r="H26" s="72"/>
    </row>
    <row r="27" ht="12.75" hidden="1"/>
    <row r="28" spans="1:10" ht="12.75" hidden="1">
      <c r="A28" s="380">
        <f>VLOOKUP(J28,'пр.взв.'!B6:H131,5,FALSE)</f>
        <v>0</v>
      </c>
      <c r="B28" s="381"/>
      <c r="C28" s="381"/>
      <c r="D28" s="381"/>
      <c r="E28" s="381"/>
      <c r="F28" s="381"/>
      <c r="G28" s="381"/>
      <c r="H28" s="368"/>
      <c r="J28">
        <f>'пр.хода А'!M31</f>
        <v>4</v>
      </c>
    </row>
    <row r="29" spans="1:8" ht="13.5" hidden="1" thickBot="1">
      <c r="A29" s="382"/>
      <c r="B29" s="364"/>
      <c r="C29" s="364"/>
      <c r="D29" s="364"/>
      <c r="E29" s="364"/>
      <c r="F29" s="364"/>
      <c r="G29" s="364"/>
      <c r="H29" s="365"/>
    </row>
    <row r="30" ht="12.75" hidden="1"/>
    <row r="32" spans="1:8" ht="18">
      <c r="A32" s="72" t="s">
        <v>35</v>
      </c>
      <c r="B32" s="72"/>
      <c r="C32" s="72"/>
      <c r="D32" s="72"/>
      <c r="E32" s="72"/>
      <c r="F32" s="72"/>
      <c r="G32" s="72"/>
      <c r="H32" s="72"/>
    </row>
    <row r="33" spans="1:8" ht="18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4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5.00390625" style="0" customWidth="1"/>
    <col min="6" max="6" width="0.13671875" style="0" customWidth="1"/>
    <col min="7" max="7" width="24.7109375" style="0" customWidth="1"/>
    <col min="9" max="9" width="11.140625" style="0" customWidth="1"/>
  </cols>
  <sheetData>
    <row r="1" spans="1:9" ht="30" customHeight="1">
      <c r="A1" s="401" t="str">
        <f>HYPERLINK('[1]реквизиты'!$A$2)</f>
        <v>Лично-командный чемпионат МВД России по самозащите без оружия</v>
      </c>
      <c r="B1" s="401"/>
      <c r="C1" s="401"/>
      <c r="D1" s="401"/>
      <c r="E1" s="401"/>
      <c r="F1" s="401"/>
      <c r="G1" s="401"/>
      <c r="H1" s="401"/>
      <c r="I1" s="401"/>
    </row>
    <row r="2" spans="4:5" ht="12" customHeight="1">
      <c r="D2" s="108" t="s">
        <v>52</v>
      </c>
      <c r="E2" s="109" t="s">
        <v>173</v>
      </c>
    </row>
    <row r="3" ht="19.5" customHeight="1" hidden="1">
      <c r="C3" s="39" t="s">
        <v>26</v>
      </c>
    </row>
    <row r="4" ht="21" customHeight="1" hidden="1">
      <c r="C4" s="40" t="s">
        <v>10</v>
      </c>
    </row>
    <row r="5" spans="1:9" ht="12.75" hidden="1">
      <c r="A5" s="264" t="s">
        <v>11</v>
      </c>
      <c r="B5" s="264" t="s">
        <v>3</v>
      </c>
      <c r="C5" s="266" t="s">
        <v>4</v>
      </c>
      <c r="D5" s="264" t="s">
        <v>12</v>
      </c>
      <c r="E5" s="332" t="s">
        <v>57</v>
      </c>
      <c r="F5" s="402"/>
      <c r="G5" s="264" t="s">
        <v>13</v>
      </c>
      <c r="H5" s="264" t="s">
        <v>14</v>
      </c>
      <c r="I5" s="264" t="s">
        <v>15</v>
      </c>
    </row>
    <row r="6" spans="1:9" ht="12.75" hidden="1">
      <c r="A6" s="265"/>
      <c r="B6" s="265"/>
      <c r="C6" s="265"/>
      <c r="D6" s="265"/>
      <c r="E6" s="403"/>
      <c r="F6" s="404"/>
      <c r="G6" s="265"/>
      <c r="H6" s="265"/>
      <c r="I6" s="265"/>
    </row>
    <row r="7" spans="1:9" ht="12.75" hidden="1">
      <c r="A7" s="398"/>
      <c r="B7" s="286">
        <v>11</v>
      </c>
      <c r="C7" s="393" t="str">
        <f>VLOOKUP(B7,'пр.взв.'!B6:H131,2,FALSE)</f>
        <v>БОБИКОВ Роман Николаевич              </v>
      </c>
      <c r="D7" s="393" t="str">
        <f>VLOOKUP(B7,'пр.взв.'!B6:H131,3,FALSE)</f>
        <v>08.12.1989 мс                             </v>
      </c>
      <c r="E7" s="394" t="str">
        <f>VLOOKUP(B7,'пр.взв.'!B6:H131,4,FALSE)</f>
        <v>ГУ МВД по г.Москве               </v>
      </c>
      <c r="F7" s="390">
        <f>VLOOKUP(B7,'пр.взв.'!B6:H131,5,FALSE)</f>
        <v>0</v>
      </c>
      <c r="G7" s="392"/>
      <c r="H7" s="242"/>
      <c r="I7" s="264"/>
    </row>
    <row r="8" spans="1:9" ht="12.75" hidden="1">
      <c r="A8" s="398"/>
      <c r="B8" s="264"/>
      <c r="C8" s="393"/>
      <c r="D8" s="393"/>
      <c r="E8" s="405"/>
      <c r="F8" s="391"/>
      <c r="G8" s="392"/>
      <c r="H8" s="242"/>
      <c r="I8" s="264"/>
    </row>
    <row r="9" spans="1:9" ht="12.75" hidden="1">
      <c r="A9" s="397"/>
      <c r="B9" s="286">
        <v>30</v>
      </c>
      <c r="C9" s="393" t="str">
        <f>VLOOKUP(B9,'пр.взв.'!B1:H133,2,FALSE)</f>
        <v>СМЕРЕКА Эдгардт Иосифович </v>
      </c>
      <c r="D9" s="393" t="str">
        <f>VLOOKUP(B9,'пр.взв.'!B1:H133,3,FALSE)</f>
        <v>24.08.1993 мс                             </v>
      </c>
      <c r="E9" s="394" t="str">
        <f>VLOOKUP(B9,'пр.взв.'!B1:H133,4,FALSE)</f>
        <v>ГУ МВД по г.Москве               </v>
      </c>
      <c r="F9" s="390">
        <f>VLOOKUP(B9,'пр.взв.'!B1:H133,5,FALSE)</f>
        <v>0</v>
      </c>
      <c r="G9" s="392"/>
      <c r="H9" s="264"/>
      <c r="I9" s="264"/>
    </row>
    <row r="10" spans="1:9" ht="12.75" hidden="1">
      <c r="A10" s="397"/>
      <c r="B10" s="264"/>
      <c r="C10" s="393"/>
      <c r="D10" s="393"/>
      <c r="E10" s="395"/>
      <c r="F10" s="396"/>
      <c r="G10" s="392"/>
      <c r="H10" s="264"/>
      <c r="I10" s="264"/>
    </row>
    <row r="11" spans="1:2" ht="34.5" customHeight="1" hidden="1">
      <c r="A11" s="30" t="s">
        <v>16</v>
      </c>
      <c r="B11" s="30"/>
    </row>
    <row r="12" spans="2:9" ht="19.5" customHeight="1" hidden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 hidden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 hidden="1"/>
    <row r="15" ht="24" customHeight="1" hidden="1">
      <c r="C15" s="13" t="s">
        <v>53</v>
      </c>
    </row>
    <row r="16" spans="3:5" ht="12.75" customHeight="1" hidden="1">
      <c r="C16" s="40" t="s">
        <v>17</v>
      </c>
      <c r="E16" s="109" t="str">
        <f>HYPERLINK('[2]пр.взв.'!D4)</f>
        <v>в.к. кг.</v>
      </c>
    </row>
    <row r="17" spans="1:9" ht="3.75" customHeight="1" hidden="1">
      <c r="A17" s="264" t="s">
        <v>11</v>
      </c>
      <c r="B17" s="264" t="s">
        <v>3</v>
      </c>
      <c r="C17" s="266" t="s">
        <v>4</v>
      </c>
      <c r="D17" s="264" t="s">
        <v>12</v>
      </c>
      <c r="E17" s="332" t="s">
        <v>57</v>
      </c>
      <c r="F17" s="402"/>
      <c r="G17" s="264" t="s">
        <v>13</v>
      </c>
      <c r="H17" s="264" t="s">
        <v>14</v>
      </c>
      <c r="I17" s="264" t="s">
        <v>15</v>
      </c>
    </row>
    <row r="18" spans="1:9" ht="12.75" hidden="1">
      <c r="A18" s="265"/>
      <c r="B18" s="265"/>
      <c r="C18" s="265"/>
      <c r="D18" s="265"/>
      <c r="E18" s="403"/>
      <c r="F18" s="404"/>
      <c r="G18" s="265"/>
      <c r="H18" s="265"/>
      <c r="I18" s="265"/>
    </row>
    <row r="19" spans="1:9" ht="12.75" hidden="1">
      <c r="A19" s="398"/>
      <c r="B19" s="286">
        <v>28</v>
      </c>
      <c r="C19" s="393" t="str">
        <f>VLOOKUP(B19,'пр.взв.'!B18:H143,2,FALSE)</f>
        <v>РАТЬКО Константин Станиславович </v>
      </c>
      <c r="D19" s="393" t="str">
        <f>VLOOKUP(B19,'пр.взв.'!B18:H143,3,FALSE)</f>
        <v>06.04.1985 мс</v>
      </c>
      <c r="E19" s="394" t="str">
        <f>VLOOKUP(B19,'пр.взв.'!B18:H143,4,FALSE)</f>
        <v>УМВД по Владимирской обл.      </v>
      </c>
      <c r="F19" s="390">
        <f>VLOOKUP(B19,'пр.взв.'!B18:H143,5,FALSE)</f>
        <v>0</v>
      </c>
      <c r="G19" s="392"/>
      <c r="H19" s="242"/>
      <c r="I19" s="264"/>
    </row>
    <row r="20" spans="1:9" ht="12.75" hidden="1">
      <c r="A20" s="398"/>
      <c r="B20" s="264"/>
      <c r="C20" s="393"/>
      <c r="D20" s="393"/>
      <c r="E20" s="405"/>
      <c r="F20" s="391"/>
      <c r="G20" s="392"/>
      <c r="H20" s="242"/>
      <c r="I20" s="264"/>
    </row>
    <row r="21" spans="1:9" ht="12.75" hidden="1">
      <c r="A21" s="397"/>
      <c r="B21" s="286">
        <v>7</v>
      </c>
      <c r="C21" s="393" t="str">
        <f>VLOOKUP(B21,'пр.взв.'!B13:H145,2,FALSE)</f>
        <v>ХАПЦЕВ Артур Русланович</v>
      </c>
      <c r="D21" s="393" t="str">
        <f>VLOOKUP(B21,'пр.взв.'!B13:H145,3,FALSE)</f>
        <v>15.01.1988 кмс</v>
      </c>
      <c r="E21" s="394" t="str">
        <f>VLOOKUP(B21,'пр.взв.'!B13:H145,4,FALSE)</f>
        <v>ГУ МВД по Свердловской обл.</v>
      </c>
      <c r="F21" s="390">
        <f>VLOOKUP(B21,'пр.взв.'!B13:H145,5,FALSE)</f>
        <v>0</v>
      </c>
      <c r="G21" s="392"/>
      <c r="H21" s="264"/>
      <c r="I21" s="264"/>
    </row>
    <row r="22" spans="1:9" ht="12.75" hidden="1">
      <c r="A22" s="397"/>
      <c r="B22" s="264"/>
      <c r="C22" s="393"/>
      <c r="D22" s="393"/>
      <c r="E22" s="395"/>
      <c r="F22" s="396"/>
      <c r="G22" s="392"/>
      <c r="H22" s="264"/>
      <c r="I22" s="264"/>
    </row>
    <row r="23" spans="1:2" ht="32.25" customHeight="1" hidden="1">
      <c r="A23" s="30" t="s">
        <v>16</v>
      </c>
      <c r="B23" s="30"/>
    </row>
    <row r="24" spans="2:9" ht="19.5" customHeight="1" hidden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 hidden="1">
      <c r="B25" s="30" t="s">
        <v>1</v>
      </c>
      <c r="C25" s="41"/>
      <c r="D25" s="41"/>
      <c r="E25" s="41"/>
      <c r="F25" s="41"/>
      <c r="G25" s="41"/>
      <c r="H25" s="41"/>
      <c r="I25" s="41"/>
    </row>
    <row r="26" ht="12.75" hidden="1"/>
    <row r="27" ht="12.75" hidden="1"/>
    <row r="28" ht="12.75" customHeight="1" hidden="1"/>
    <row r="29" spans="3:5" ht="15.75" customHeight="1" hidden="1">
      <c r="C29" s="38" t="s">
        <v>18</v>
      </c>
      <c r="E29" s="109" t="str">
        <f>HYPERLINK('[2]пр.взв.'!D4)</f>
        <v>в.к. кг.</v>
      </c>
    </row>
    <row r="30" spans="1:12" ht="12.75">
      <c r="A30" s="264" t="s">
        <v>11</v>
      </c>
      <c r="B30" s="264" t="s">
        <v>3</v>
      </c>
      <c r="C30" s="265" t="s">
        <v>171</v>
      </c>
      <c r="D30" s="264" t="s">
        <v>4</v>
      </c>
      <c r="E30" s="264" t="s">
        <v>12</v>
      </c>
      <c r="F30" s="185"/>
      <c r="G30" s="265" t="s">
        <v>170</v>
      </c>
      <c r="H30" s="332" t="s">
        <v>57</v>
      </c>
      <c r="I30" s="402"/>
      <c r="J30" s="264" t="s">
        <v>13</v>
      </c>
      <c r="K30" s="264" t="s">
        <v>14</v>
      </c>
      <c r="L30" s="264" t="s">
        <v>15</v>
      </c>
    </row>
    <row r="31" spans="1:12" ht="12.75">
      <c r="A31" s="265"/>
      <c r="B31" s="265"/>
      <c r="C31" s="266"/>
      <c r="D31" s="264"/>
      <c r="E31" s="265"/>
      <c r="F31" s="186"/>
      <c r="G31" s="266"/>
      <c r="H31" s="403"/>
      <c r="I31" s="404"/>
      <c r="J31" s="265"/>
      <c r="K31" s="265"/>
      <c r="L31" s="265"/>
    </row>
    <row r="32" spans="1:12" ht="12.75" customHeight="1">
      <c r="A32" s="398"/>
      <c r="B32" s="286">
        <v>9</v>
      </c>
      <c r="C32" s="389"/>
      <c r="D32" s="393" t="str">
        <f>VLOOKUP(B32,'пр.взв.'!B1:H156,2,FALSE)</f>
        <v>КАМБИЕВ Аслан Русланович</v>
      </c>
      <c r="E32" s="393" t="str">
        <f>VLOOKUP(B32,'пр.взв.'!B3:H156,3,FALSE)</f>
        <v>25.04.1985 мс</v>
      </c>
      <c r="F32" s="187"/>
      <c r="G32" s="389" t="s">
        <v>172</v>
      </c>
      <c r="H32" s="394" t="str">
        <f>VLOOKUP(B32,'пр.взв.'!B1:H156,4,FALSE)</f>
        <v>УМВД по Владимирской обл.</v>
      </c>
      <c r="I32" s="399"/>
      <c r="J32" s="392"/>
      <c r="K32" s="242"/>
      <c r="L32" s="264"/>
    </row>
    <row r="33" spans="1:12" ht="12.75">
      <c r="A33" s="398"/>
      <c r="B33" s="264"/>
      <c r="C33" s="295"/>
      <c r="D33" s="393"/>
      <c r="E33" s="393"/>
      <c r="F33" s="188"/>
      <c r="G33" s="295"/>
      <c r="H33" s="395"/>
      <c r="I33" s="400"/>
      <c r="J33" s="392"/>
      <c r="K33" s="242"/>
      <c r="L33" s="264"/>
    </row>
    <row r="34" spans="1:12" ht="12.75" customHeight="1">
      <c r="A34" s="397"/>
      <c r="B34" s="286">
        <v>4</v>
      </c>
      <c r="C34" s="389" t="s">
        <v>168</v>
      </c>
      <c r="D34" s="393" t="str">
        <f>VLOOKUP(B34,'пр.взв.'!B2:H158,2,FALSE)</f>
        <v>ВОЛКОВ Андрей Викторович                      </v>
      </c>
      <c r="E34" s="393" t="str">
        <f>VLOOKUP(B34,'пр.взв.'!B2:H158,3,FALSE)</f>
        <v>13.11.1986 мсмк                           </v>
      </c>
      <c r="F34" s="187"/>
      <c r="G34" s="199" t="s">
        <v>169</v>
      </c>
      <c r="H34" s="394" t="str">
        <f>VLOOKUP(B34,'пр.взв.'!B2:H158,4,FALSE)</f>
        <v>УМВД по Рязанской обл.         </v>
      </c>
      <c r="I34" s="399"/>
      <c r="J34" s="392"/>
      <c r="K34" s="264"/>
      <c r="L34" s="264"/>
    </row>
    <row r="35" spans="1:12" ht="12.75">
      <c r="A35" s="397"/>
      <c r="B35" s="264"/>
      <c r="C35" s="295"/>
      <c r="D35" s="393"/>
      <c r="E35" s="393"/>
      <c r="F35" s="189"/>
      <c r="G35" s="200"/>
      <c r="H35" s="395"/>
      <c r="I35" s="400"/>
      <c r="J35" s="392"/>
      <c r="K35" s="264"/>
      <c r="L35" s="264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0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83">
    <mergeCell ref="L34:L35"/>
    <mergeCell ref="I21:I22"/>
    <mergeCell ref="H30:I31"/>
    <mergeCell ref="L30:L31"/>
    <mergeCell ref="L32:L33"/>
    <mergeCell ref="J34:J35"/>
    <mergeCell ref="K34:K35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D30:D31"/>
    <mergeCell ref="A34:A35"/>
    <mergeCell ref="B34:B35"/>
    <mergeCell ref="D34:D35"/>
    <mergeCell ref="E34:E35"/>
    <mergeCell ref="J32:J33"/>
    <mergeCell ref="H32:I33"/>
    <mergeCell ref="H34:I35"/>
    <mergeCell ref="G32:G33"/>
    <mergeCell ref="G34:G35"/>
    <mergeCell ref="G30:G31"/>
    <mergeCell ref="K32:K33"/>
    <mergeCell ref="A32:A33"/>
    <mergeCell ref="B32:B33"/>
    <mergeCell ref="D32:D33"/>
    <mergeCell ref="E32:E33"/>
    <mergeCell ref="J30:J31"/>
    <mergeCell ref="K30:K31"/>
    <mergeCell ref="A30:A31"/>
    <mergeCell ref="B30:B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5:A6"/>
    <mergeCell ref="B5:B6"/>
    <mergeCell ref="C5:C6"/>
    <mergeCell ref="D5:D6"/>
    <mergeCell ref="G5:G6"/>
    <mergeCell ref="E9:E10"/>
    <mergeCell ref="F9:F10"/>
    <mergeCell ref="G9:G10"/>
    <mergeCell ref="A9:A10"/>
    <mergeCell ref="B9:B10"/>
    <mergeCell ref="C30:C31"/>
    <mergeCell ref="C32:C33"/>
    <mergeCell ref="C34:C35"/>
    <mergeCell ref="F7:F8"/>
    <mergeCell ref="G7:G8"/>
    <mergeCell ref="H7:H8"/>
    <mergeCell ref="H9:H10"/>
    <mergeCell ref="C9:C10"/>
    <mergeCell ref="D9:D10"/>
    <mergeCell ref="E30:E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25.5" customHeight="1">
      <c r="A1" s="416" t="str">
        <f>HYPERLINK('[1]реквизиты'!$A$2)</f>
        <v>Лично-командный чемпионат МВД России по самозащите без оружия</v>
      </c>
      <c r="B1" s="416"/>
      <c r="C1" s="416"/>
      <c r="D1" s="416"/>
      <c r="E1" s="416"/>
      <c r="F1" s="416"/>
      <c r="G1" s="416"/>
      <c r="H1" s="416"/>
    </row>
    <row r="2" spans="1:8" ht="13.5" customHeight="1" thickBot="1">
      <c r="A2" s="246"/>
      <c r="B2" s="417"/>
      <c r="C2" s="417"/>
      <c r="D2" s="417"/>
      <c r="E2" s="417"/>
      <c r="F2" s="417"/>
      <c r="G2" s="417"/>
      <c r="H2" s="419" t="str">
        <f>HYPERLINK('пр.взв.'!F3)</f>
        <v>в.к. &gt;100 кг</v>
      </c>
    </row>
    <row r="3" spans="1:8" ht="12" customHeight="1">
      <c r="A3" s="410">
        <v>2</v>
      </c>
      <c r="B3" s="411" t="str">
        <f>VLOOKUP(A3,'пр.взв.'!B5:C130,2,FALSE)</f>
        <v>АББАСОВ Эльмар Акиф оглы</v>
      </c>
      <c r="C3" s="411" t="str">
        <f>VLOOKUP(A3,'пр.взв.'!B5:H130,3,FALSE)</f>
        <v>26.03.1989 мс</v>
      </c>
      <c r="D3" s="411" t="str">
        <f>VLOOKUP(A3,'пр.взв.'!B5:F130,4,FALSE)</f>
        <v>МВД по Р. Адыгея              </v>
      </c>
      <c r="H3" s="415"/>
    </row>
    <row r="4" spans="1:8" ht="12" customHeight="1">
      <c r="A4" s="406"/>
      <c r="B4" s="412"/>
      <c r="C4" s="412"/>
      <c r="D4" s="412"/>
      <c r="E4" s="1"/>
      <c r="F4" s="1"/>
      <c r="H4" s="418" t="s">
        <v>9</v>
      </c>
    </row>
    <row r="5" spans="1:8" ht="12" customHeight="1">
      <c r="A5" s="406">
        <v>34</v>
      </c>
      <c r="B5" s="408" t="str">
        <f>VLOOKUP(A5,'пр.взв.'!B7:C132,2,FALSE)</f>
        <v>ХАЧАТУРЯН Вартан Арташевич                </v>
      </c>
      <c r="C5" s="408" t="str">
        <f>VLOOKUP(A5,'пр.взв.'!B7:H132,3,FALSE)</f>
        <v>03.11.1972 мс                            </v>
      </c>
      <c r="D5" s="408" t="str">
        <f>VLOOKUP(A5,'пр.взв.'!B7:F132,4,FALSE)</f>
        <v>ГУ МВД по Иркутской обл. </v>
      </c>
      <c r="E5" s="3"/>
      <c r="F5" s="1"/>
      <c r="G5" s="1"/>
      <c r="H5" s="418"/>
    </row>
    <row r="6" spans="1:7" ht="12" customHeight="1" thickBot="1">
      <c r="A6" s="407"/>
      <c r="B6" s="409"/>
      <c r="C6" s="409"/>
      <c r="D6" s="409"/>
      <c r="E6" s="4"/>
      <c r="F6" s="8"/>
      <c r="G6" s="1"/>
    </row>
    <row r="7" spans="1:7" ht="12" customHeight="1">
      <c r="A7" s="410">
        <v>18</v>
      </c>
      <c r="B7" s="411" t="str">
        <f>VLOOKUP(A7,'пр.взв.'!B9:C134,2,FALSE)</f>
        <v>НАБОКА Александр Григорьевич</v>
      </c>
      <c r="C7" s="411" t="str">
        <f>VLOOKUP(A7,'пр.взв.'!B9:H134,3,FALSE)</f>
        <v>18.02.1980 мс</v>
      </c>
      <c r="D7" s="411" t="str">
        <f>VLOOKUP(A7,'пр.взв.'!B9:F134,4,FALSE)</f>
        <v>ГУ МВД по Волгоградской о        </v>
      </c>
      <c r="E7" s="4"/>
      <c r="F7" s="5"/>
      <c r="G7" s="1"/>
    </row>
    <row r="8" spans="1:7" ht="12" customHeight="1">
      <c r="A8" s="406"/>
      <c r="B8" s="412"/>
      <c r="C8" s="412"/>
      <c r="D8" s="412"/>
      <c r="E8" s="9"/>
      <c r="F8" s="6"/>
      <c r="G8" s="1"/>
    </row>
    <row r="9" spans="1:7" ht="12" customHeight="1">
      <c r="A9" s="406">
        <v>50</v>
      </c>
      <c r="B9" s="408" t="e">
        <f>VLOOKUP(A9,'пр.взв.'!B11:C136,2,FALSE)</f>
        <v>#N/A</v>
      </c>
      <c r="C9" s="408" t="e">
        <f>VLOOKUP(A9,'пр.взв.'!B11:H136,3,FALSE)</f>
        <v>#N/A</v>
      </c>
      <c r="D9" s="408" t="e">
        <f>VLOOKUP(A9,'пр.взв.'!B11:F136,4,FALSE)</f>
        <v>#N/A</v>
      </c>
      <c r="E9" s="2"/>
      <c r="F9" s="6"/>
      <c r="G9" s="1"/>
    </row>
    <row r="10" spans="1:7" ht="12" customHeight="1" thickBot="1">
      <c r="A10" s="407"/>
      <c r="B10" s="409"/>
      <c r="C10" s="409"/>
      <c r="D10" s="409"/>
      <c r="E10" s="1"/>
      <c r="F10" s="6"/>
      <c r="G10" s="8"/>
    </row>
    <row r="11" spans="1:7" ht="12" customHeight="1">
      <c r="A11" s="410">
        <v>10</v>
      </c>
      <c r="B11" s="411" t="str">
        <f>VLOOKUP(A11,'пр.взв.'!B13:C138,2,FALSE)</f>
        <v>ЧЕЛОХСАЕВ Сослан Георгиевич </v>
      </c>
      <c r="C11" s="411" t="str">
        <f>VLOOKUP(A11,'пр.взв.'!B13:H138,3,FALSE)</f>
        <v>10.11.1985 мс                             </v>
      </c>
      <c r="D11" s="411" t="str">
        <f>VLOOKUP(A11,'пр.взв.'!B13:F138,4,FALSE)</f>
        <v>МВД по РСО-Алания             </v>
      </c>
      <c r="E11" s="1"/>
      <c r="F11" s="6"/>
      <c r="G11" s="5"/>
    </row>
    <row r="12" spans="1:7" ht="12" customHeight="1">
      <c r="A12" s="406"/>
      <c r="B12" s="412"/>
      <c r="C12" s="412"/>
      <c r="D12" s="412"/>
      <c r="E12" s="7"/>
      <c r="F12" s="6"/>
      <c r="G12" s="6"/>
    </row>
    <row r="13" spans="1:7" ht="12" customHeight="1">
      <c r="A13" s="406">
        <v>42</v>
      </c>
      <c r="B13" s="408" t="e">
        <f>VLOOKUP(A13,'пр.взв.'!B15:C140,2,FALSE)</f>
        <v>#N/A</v>
      </c>
      <c r="C13" s="408" t="e">
        <f>VLOOKUP(A13,'пр.взв.'!B15:H140,3,FALSE)</f>
        <v>#N/A</v>
      </c>
      <c r="D13" s="408" t="e">
        <f>VLOOKUP(A13,'пр.взв.'!B15:F140,4,FALSE)</f>
        <v>#N/A</v>
      </c>
      <c r="E13" s="3"/>
      <c r="F13" s="6"/>
      <c r="G13" s="6"/>
    </row>
    <row r="14" spans="1:7" ht="12" customHeight="1" thickBot="1">
      <c r="A14" s="407"/>
      <c r="B14" s="409"/>
      <c r="C14" s="409"/>
      <c r="D14" s="409"/>
      <c r="E14" s="4"/>
      <c r="F14" s="10"/>
      <c r="G14" s="6"/>
    </row>
    <row r="15" spans="1:7" ht="12" customHeight="1">
      <c r="A15" s="410">
        <v>26</v>
      </c>
      <c r="B15" s="411" t="str">
        <f>VLOOKUP(A15,'пр.взв.'!B17:C142,2,FALSE)</f>
        <v>ДИДИГОВ Асхаб Борисович</v>
      </c>
      <c r="C15" s="411" t="str">
        <f>VLOOKUP(A15,'пр.взв.'!B17:H142,3,FALSE)</f>
        <v>18.11.1982 кмс</v>
      </c>
      <c r="D15" s="411" t="str">
        <f>VLOOKUP(A15,'пр.взв.'!B17:F142,4,FALSE)</f>
        <v>МВД по Р. Ингушетия           </v>
      </c>
      <c r="E15" s="4"/>
      <c r="F15" s="1"/>
      <c r="G15" s="6"/>
    </row>
    <row r="16" spans="1:7" ht="12" customHeight="1">
      <c r="A16" s="406"/>
      <c r="B16" s="412"/>
      <c r="C16" s="412"/>
      <c r="D16" s="412"/>
      <c r="E16" s="9"/>
      <c r="F16" s="1"/>
      <c r="G16" s="6"/>
    </row>
    <row r="17" spans="1:7" ht="12" customHeight="1">
      <c r="A17" s="406">
        <v>58</v>
      </c>
      <c r="B17" s="408" t="e">
        <f>VLOOKUP(A17,'пр.взв.'!B19:C144,2,FALSE)</f>
        <v>#N/A</v>
      </c>
      <c r="C17" s="408" t="e">
        <f>VLOOKUP(A17,'пр.взв.'!B19:H144,3,FALSE)</f>
        <v>#N/A</v>
      </c>
      <c r="D17" s="408" t="e">
        <f>VLOOKUP(A17,'пр.взв.'!B19:F144,4,FALSE)</f>
        <v>#N/A</v>
      </c>
      <c r="E17" s="2"/>
      <c r="F17" s="1"/>
      <c r="G17" s="6"/>
    </row>
    <row r="18" spans="1:7" ht="12" customHeight="1" thickBot="1">
      <c r="A18" s="407"/>
      <c r="B18" s="409"/>
      <c r="C18" s="409"/>
      <c r="D18" s="409"/>
      <c r="E18" s="1"/>
      <c r="F18" s="1"/>
      <c r="G18" s="6"/>
    </row>
    <row r="19" spans="1:8" ht="12" customHeight="1">
      <c r="A19" s="410">
        <v>6</v>
      </c>
      <c r="B19" s="411" t="str">
        <f>VLOOKUP(A19,'пр.взв.'!B5:C130,2,FALSE)</f>
        <v>МОЛОДЫХ Владимир Алексеевич</v>
      </c>
      <c r="C19" s="411" t="str">
        <f>VLOOKUP(A19,'пр.взв.'!B5:H130,3,FALSE)</f>
        <v>23.05.1995 мс</v>
      </c>
      <c r="D19" s="411" t="str">
        <f>VLOOKUP(A19,'пр.взв.'!B5:H130,4,FALSE)</f>
        <v>УМВД по Белгородской обл.      </v>
      </c>
      <c r="E19" s="1"/>
      <c r="F19" s="1"/>
      <c r="G19" s="6"/>
      <c r="H19" s="36"/>
    </row>
    <row r="20" spans="1:8" ht="12" customHeight="1">
      <c r="A20" s="406"/>
      <c r="B20" s="412"/>
      <c r="C20" s="412"/>
      <c r="D20" s="412"/>
      <c r="E20" s="7"/>
      <c r="F20" s="1"/>
      <c r="G20" s="6"/>
      <c r="H20" s="35"/>
    </row>
    <row r="21" spans="1:8" ht="12" customHeight="1">
      <c r="A21" s="406">
        <v>38</v>
      </c>
      <c r="B21" s="408" t="e">
        <f>VLOOKUP(A21,'пр.взв.'!B23:C148,2,FALSE)</f>
        <v>#N/A</v>
      </c>
      <c r="C21" s="408" t="e">
        <f>VLOOKUP(A21,'пр.взв.'!B23:H148,3,FALSE)</f>
        <v>#N/A</v>
      </c>
      <c r="D21" s="408" t="e">
        <f>VLOOKUP(A21,'пр.взв.'!B23:F148,4,FALSE)</f>
        <v>#N/A</v>
      </c>
      <c r="E21" s="3"/>
      <c r="F21" s="1"/>
      <c r="G21" s="6"/>
      <c r="H21" s="35"/>
    </row>
    <row r="22" spans="1:8" ht="12" customHeight="1" thickBot="1">
      <c r="A22" s="407"/>
      <c r="B22" s="409"/>
      <c r="C22" s="409"/>
      <c r="D22" s="409"/>
      <c r="E22" s="4"/>
      <c r="F22" s="8"/>
      <c r="G22" s="6"/>
      <c r="H22" s="35"/>
    </row>
    <row r="23" spans="1:8" ht="12" customHeight="1">
      <c r="A23" s="410">
        <v>22</v>
      </c>
      <c r="B23" s="411" t="str">
        <f>VLOOKUP(A23,'пр.взв.'!B25:C150,2,FALSE)</f>
        <v>МУТАЛИПОВ Селим Зелимханович</v>
      </c>
      <c r="C23" s="411" t="str">
        <f>VLOOKUP(A23,'пр.взв.'!B25:H150,3,FALSE)</f>
        <v>12.09.1997 кмс</v>
      </c>
      <c r="D23" s="411" t="str">
        <f>VLOOKUP(A23,'пр.взв.'!B25:F150,4,FALSE)</f>
        <v>МВД по Чеченской Р.</v>
      </c>
      <c r="E23" s="4"/>
      <c r="F23" s="5"/>
      <c r="G23" s="6"/>
      <c r="H23" s="35"/>
    </row>
    <row r="24" spans="1:8" ht="12" customHeight="1">
      <c r="A24" s="406"/>
      <c r="B24" s="412"/>
      <c r="C24" s="412"/>
      <c r="D24" s="412"/>
      <c r="E24" s="9"/>
      <c r="F24" s="6"/>
      <c r="G24" s="6"/>
      <c r="H24" s="35"/>
    </row>
    <row r="25" spans="1:8" ht="12" customHeight="1">
      <c r="A25" s="406">
        <v>54</v>
      </c>
      <c r="B25" s="408" t="e">
        <f>VLOOKUP(A25,'пр.взв.'!B27:C152,2,FALSE)</f>
        <v>#N/A</v>
      </c>
      <c r="C25" s="408" t="e">
        <f>VLOOKUP(A25,'пр.взв.'!B27:H152,3,FALSE)</f>
        <v>#N/A</v>
      </c>
      <c r="D25" s="408" t="e">
        <f>VLOOKUP(A25,'пр.взв.'!B27:F152,4,FALSE)</f>
        <v>#N/A</v>
      </c>
      <c r="E25" s="2"/>
      <c r="F25" s="6"/>
      <c r="G25" s="6"/>
      <c r="H25" s="35"/>
    </row>
    <row r="26" spans="1:8" ht="12" customHeight="1" thickBot="1">
      <c r="A26" s="407"/>
      <c r="B26" s="409"/>
      <c r="C26" s="409"/>
      <c r="D26" s="409"/>
      <c r="E26" s="1"/>
      <c r="F26" s="6"/>
      <c r="G26" s="6"/>
      <c r="H26" s="35"/>
    </row>
    <row r="27" spans="1:8" ht="12" customHeight="1">
      <c r="A27" s="410">
        <v>14</v>
      </c>
      <c r="B27" s="411" t="str">
        <f>VLOOKUP(A27,'пр.взв.'!B29:C154,2,FALSE)</f>
        <v>КУРЕЕВ Артем Юрьевич                          </v>
      </c>
      <c r="C27" s="411" t="str">
        <f>VLOOKUP(A27,'пр.взв.'!B29:H154,3,FALSE)</f>
        <v>05.12.1989 кмс                            </v>
      </c>
      <c r="D27" s="411" t="str">
        <f>VLOOKUP(A27,'пр.взв.'!B29:F154,4,FALSE)</f>
        <v>УТ МВД по ЦФО                 </v>
      </c>
      <c r="E27" s="1"/>
      <c r="F27" s="6"/>
      <c r="G27" s="10"/>
      <c r="H27" s="35"/>
    </row>
    <row r="28" spans="1:8" ht="12" customHeight="1">
      <c r="A28" s="406"/>
      <c r="B28" s="412"/>
      <c r="C28" s="412"/>
      <c r="D28" s="412"/>
      <c r="E28" s="7"/>
      <c r="F28" s="6"/>
      <c r="G28" s="1"/>
      <c r="H28" s="35"/>
    </row>
    <row r="29" spans="1:8" ht="12" customHeight="1">
      <c r="A29" s="406">
        <v>46</v>
      </c>
      <c r="B29" s="408" t="e">
        <f>VLOOKUP(A29,'пр.взв.'!B31:C156,2,FALSE)</f>
        <v>#N/A</v>
      </c>
      <c r="C29" s="408" t="e">
        <f>VLOOKUP(A29,'пр.взв.'!B31:H156,3,FALSE)</f>
        <v>#N/A</v>
      </c>
      <c r="D29" s="408" t="e">
        <f>VLOOKUP(A29,'пр.взв.'!B31:F156,4,FALSE)</f>
        <v>#N/A</v>
      </c>
      <c r="E29" s="3"/>
      <c r="F29" s="6"/>
      <c r="G29" s="1"/>
      <c r="H29" s="35"/>
    </row>
    <row r="30" spans="1:8" ht="12" customHeight="1" thickBot="1">
      <c r="A30" s="407"/>
      <c r="B30" s="409"/>
      <c r="C30" s="409"/>
      <c r="D30" s="409"/>
      <c r="E30" s="4"/>
      <c r="F30" s="10"/>
      <c r="G30" s="1"/>
      <c r="H30" s="35"/>
    </row>
    <row r="31" spans="1:8" ht="12" customHeight="1">
      <c r="A31" s="410">
        <v>30</v>
      </c>
      <c r="B31" s="411" t="str">
        <f>VLOOKUP(A31,'пр.взв.'!B33:C158,2,FALSE)</f>
        <v>СМЕРЕКА Эдгардт Иосифович </v>
      </c>
      <c r="C31" s="411" t="str">
        <f>VLOOKUP(A31,'пр.взв.'!B33:H158,3,FALSE)</f>
        <v>24.08.1993 мс                             </v>
      </c>
      <c r="D31" s="411" t="str">
        <f>VLOOKUP(A31,'пр.взв.'!B33:F158,4,FALSE)</f>
        <v>ГУ МВД по г.Москве               </v>
      </c>
      <c r="E31" s="4"/>
      <c r="F31" s="1"/>
      <c r="G31" s="1"/>
      <c r="H31" s="35"/>
    </row>
    <row r="32" spans="1:8" ht="12" customHeight="1">
      <c r="A32" s="406"/>
      <c r="B32" s="412"/>
      <c r="C32" s="412"/>
      <c r="D32" s="412"/>
      <c r="E32" s="9"/>
      <c r="F32" s="1"/>
      <c r="G32" s="1"/>
      <c r="H32" s="35"/>
    </row>
    <row r="33" spans="1:8" ht="12" customHeight="1">
      <c r="A33" s="406">
        <v>62</v>
      </c>
      <c r="B33" s="408" t="e">
        <f>VLOOKUP(A33,'пр.взв.'!B35:C160,2,FALSE)</f>
        <v>#N/A</v>
      </c>
      <c r="C33" s="408" t="e">
        <f>VLOOKUP(A33,'пр.взв.'!B35:H160,3,FALSE)</f>
        <v>#N/A</v>
      </c>
      <c r="D33" s="408" t="e">
        <f>VLOOKUP(A33,'пр.взв.'!B35:F160,4,FALSE)</f>
        <v>#N/A</v>
      </c>
      <c r="E33" s="2"/>
      <c r="F33" s="1"/>
      <c r="G33" s="1"/>
      <c r="H33" s="35"/>
    </row>
    <row r="34" spans="1:8" ht="12" customHeight="1" thickBot="1">
      <c r="A34" s="407"/>
      <c r="B34" s="409"/>
      <c r="C34" s="409"/>
      <c r="D34" s="409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10">
        <v>4</v>
      </c>
      <c r="B36" s="411" t="str">
        <f>VLOOKUP(A36,'пр.взв.'!B5:H130,2,FALSE)</f>
        <v>ВОЛКОВ Андрей Викторович                      </v>
      </c>
      <c r="C36" s="411" t="str">
        <f>VLOOKUP(A36,'пр.взв.'!B5:H130,3,FALSE)</f>
        <v>13.11.1986 мсмк                           </v>
      </c>
      <c r="D36" s="411" t="str">
        <f>VLOOKUP(A36,'пр.взв.'!B5:H130,4,FALSE)</f>
        <v>УМВД по Рязанской обл.         </v>
      </c>
      <c r="H36" s="35"/>
    </row>
    <row r="37" spans="1:8" ht="12" customHeight="1">
      <c r="A37" s="406"/>
      <c r="B37" s="412"/>
      <c r="C37" s="412"/>
      <c r="D37" s="412"/>
      <c r="E37" s="1"/>
      <c r="F37" s="1"/>
      <c r="H37" s="35"/>
    </row>
    <row r="38" spans="1:8" ht="12" customHeight="1">
      <c r="A38" s="406">
        <v>36</v>
      </c>
      <c r="B38" s="408" t="e">
        <f>VLOOKUP(A38,'пр.взв.'!B7:H132,2,FALSE)</f>
        <v>#N/A</v>
      </c>
      <c r="C38" s="408" t="e">
        <f>VLOOKUP(A38,'пр.взв.'!B7:H132,3,FALSE)</f>
        <v>#N/A</v>
      </c>
      <c r="D38" s="408" t="e">
        <f>VLOOKUP(A38,'пр.взв.'!B7:H132,4,FALSE)</f>
        <v>#N/A</v>
      </c>
      <c r="E38" s="3"/>
      <c r="F38" s="1"/>
      <c r="G38" s="1"/>
      <c r="H38" s="35"/>
    </row>
    <row r="39" spans="1:8" ht="12" customHeight="1" thickBot="1">
      <c r="A39" s="407"/>
      <c r="B39" s="409"/>
      <c r="C39" s="409"/>
      <c r="D39" s="409"/>
      <c r="E39" s="4"/>
      <c r="F39" s="8"/>
      <c r="G39" s="1"/>
      <c r="H39" s="35"/>
    </row>
    <row r="40" spans="1:8" ht="12" customHeight="1">
      <c r="A40" s="413">
        <v>20</v>
      </c>
      <c r="B40" s="411" t="str">
        <f>VLOOKUP(A40,'пр.взв.'!B9:H134,2,FALSE)</f>
        <v>ШЕХОВЦОВ Сергей Александрович</v>
      </c>
      <c r="C40" s="411" t="str">
        <f>VLOOKUP(A40,'пр.взв.'!B9:H134,3,FALSE)</f>
        <v>31.10.1985 кмс</v>
      </c>
      <c r="D40" s="411" t="str">
        <f>VLOOKUP(A40,'пр.взв.'!B9:H134,4,FALSE)</f>
        <v>УМВД по Курской обл</v>
      </c>
      <c r="E40" s="4"/>
      <c r="F40" s="5"/>
      <c r="G40" s="1"/>
      <c r="H40" s="35"/>
    </row>
    <row r="41" spans="1:8" ht="12" customHeight="1">
      <c r="A41" s="406"/>
      <c r="B41" s="412"/>
      <c r="C41" s="412"/>
      <c r="D41" s="412"/>
      <c r="E41" s="9"/>
      <c r="F41" s="6"/>
      <c r="G41" s="1"/>
      <c r="H41" s="35"/>
    </row>
    <row r="42" spans="1:8" ht="12" customHeight="1">
      <c r="A42" s="406">
        <v>52</v>
      </c>
      <c r="B42" s="408" t="e">
        <f>VLOOKUP(A42,'пр.взв.'!B11:H136,2,FALSE)</f>
        <v>#N/A</v>
      </c>
      <c r="C42" s="408" t="e">
        <f>VLOOKUP(A42,'пр.взв.'!B11:H136,3,FALSE)</f>
        <v>#N/A</v>
      </c>
      <c r="D42" s="408" t="e">
        <f>VLOOKUP(A42,'пр.взв.'!B11:H136,4,FALSE)</f>
        <v>#N/A</v>
      </c>
      <c r="E42" s="2"/>
      <c r="F42" s="6"/>
      <c r="G42" s="1"/>
      <c r="H42" s="35"/>
    </row>
    <row r="43" spans="1:8" ht="12" customHeight="1" thickBot="1">
      <c r="A43" s="407"/>
      <c r="B43" s="409"/>
      <c r="C43" s="409"/>
      <c r="D43" s="409"/>
      <c r="E43" s="1"/>
      <c r="F43" s="6"/>
      <c r="G43" s="8"/>
      <c r="H43" s="35"/>
    </row>
    <row r="44" spans="1:8" ht="12" customHeight="1">
      <c r="A44" s="410">
        <v>12</v>
      </c>
      <c r="B44" s="411" t="str">
        <f>VLOOKUP(A44,'пр.взв.'!B13:H138,2,FALSE)</f>
        <v>ПЛОТНИКОВ Владимир Сергеевич                  </v>
      </c>
      <c r="C44" s="411" t="str">
        <f>VLOOKUP(A44,'пр.взв.'!B13:H138,3,FALSE)</f>
        <v>10.12.1980 мс                             </v>
      </c>
      <c r="D44" s="411" t="str">
        <f>VLOOKUP(A44,'пр.взв.'!B13:H138,4,FALSE)</f>
        <v>ГУ МВД по Новосибирской о        </v>
      </c>
      <c r="E44" s="1"/>
      <c r="F44" s="6"/>
      <c r="G44" s="5"/>
      <c r="H44" s="35"/>
    </row>
    <row r="45" spans="1:8" ht="12" customHeight="1">
      <c r="A45" s="406"/>
      <c r="B45" s="412"/>
      <c r="C45" s="412"/>
      <c r="D45" s="412"/>
      <c r="E45" s="7"/>
      <c r="F45" s="6"/>
      <c r="G45" s="6"/>
      <c r="H45" s="35"/>
    </row>
    <row r="46" spans="1:8" ht="12" customHeight="1">
      <c r="A46" s="406">
        <v>44</v>
      </c>
      <c r="B46" s="408" t="e">
        <f>VLOOKUP(A46,'пр.взв.'!B15:H140,2,FALSE)</f>
        <v>#N/A</v>
      </c>
      <c r="C46" s="408" t="e">
        <f>VLOOKUP(A46,'пр.взв.'!B15:H140,3,FALSE)</f>
        <v>#N/A</v>
      </c>
      <c r="D46" s="408" t="e">
        <f>VLOOKUP(A46,'пр.взв.'!B15:H140,4,FALSE)</f>
        <v>#N/A</v>
      </c>
      <c r="E46" s="3"/>
      <c r="F46" s="6"/>
      <c r="G46" s="6"/>
      <c r="H46" s="35"/>
    </row>
    <row r="47" spans="1:8" ht="12" customHeight="1" thickBot="1">
      <c r="A47" s="407"/>
      <c r="B47" s="409"/>
      <c r="C47" s="409"/>
      <c r="D47" s="409"/>
      <c r="E47" s="4"/>
      <c r="F47" s="10"/>
      <c r="G47" s="6"/>
      <c r="H47" s="35"/>
    </row>
    <row r="48" spans="1:8" ht="12" customHeight="1">
      <c r="A48" s="410">
        <v>28</v>
      </c>
      <c r="B48" s="411" t="str">
        <f>VLOOKUP(A48,'пр.взв.'!B17:H142,2,FALSE)</f>
        <v>РАТЬКО Константин Станиславович </v>
      </c>
      <c r="C48" s="411" t="str">
        <f>VLOOKUP(A48,'пр.взв.'!B17:H142,3,FALSE)</f>
        <v>06.04.1985 мс</v>
      </c>
      <c r="D48" s="411" t="str">
        <f>VLOOKUP(A48,'пр.взв.'!B17:H142,4,FALSE)</f>
        <v>УМВД по Владимирской обл.      </v>
      </c>
      <c r="E48" s="4"/>
      <c r="F48" s="1"/>
      <c r="G48" s="6"/>
      <c r="H48" s="35"/>
    </row>
    <row r="49" spans="1:8" ht="12" customHeight="1">
      <c r="A49" s="406"/>
      <c r="B49" s="412"/>
      <c r="C49" s="412"/>
      <c r="D49" s="412"/>
      <c r="E49" s="9"/>
      <c r="F49" s="1"/>
      <c r="G49" s="6"/>
      <c r="H49" s="35"/>
    </row>
    <row r="50" spans="1:8" ht="12" customHeight="1">
      <c r="A50" s="406">
        <v>60</v>
      </c>
      <c r="B50" s="408" t="e">
        <f>VLOOKUP(A50,'пр.взв.'!B19:H144,2,FALSE)</f>
        <v>#N/A</v>
      </c>
      <c r="C50" s="408" t="e">
        <f>VLOOKUP(A50,'пр.взв.'!B19:H144,3,FALSE)</f>
        <v>#N/A</v>
      </c>
      <c r="D50" s="408" t="e">
        <f>VLOOKUP(A50,'пр.взв.'!B19:H144,4,FALSE)</f>
        <v>#N/A</v>
      </c>
      <c r="E50" s="2"/>
      <c r="F50" s="1"/>
      <c r="G50" s="6"/>
      <c r="H50" s="35"/>
    </row>
    <row r="51" spans="1:8" ht="12" customHeight="1" thickBot="1">
      <c r="A51" s="407"/>
      <c r="B51" s="409"/>
      <c r="C51" s="409"/>
      <c r="D51" s="409"/>
      <c r="E51" s="1"/>
      <c r="F51" s="1"/>
      <c r="G51" s="6"/>
      <c r="H51" s="35"/>
    </row>
    <row r="52" spans="1:8" ht="12" customHeight="1">
      <c r="A52" s="410">
        <v>8</v>
      </c>
      <c r="B52" s="411" t="str">
        <f>VLOOKUP(A52,'пр.взв.'!B5:H130,2,FALSE)</f>
        <v>ПЛЕШАКОВ Павел Валерьевич </v>
      </c>
      <c r="C52" s="411" t="str">
        <f>VLOOKUP(A52,'пр.взв.'!B5:H130,3,FALSE)</f>
        <v>08.04.1981 мс                             </v>
      </c>
      <c r="D52" s="411" t="str">
        <f>VLOOKUP(A52,'пр.взв.'!B5:H130,4,FALSE)</f>
        <v>УМВД по Калининградской о      </v>
      </c>
      <c r="E52" s="1"/>
      <c r="F52" s="1"/>
      <c r="G52" s="6"/>
      <c r="H52" s="35"/>
    </row>
    <row r="53" spans="1:8" ht="12" customHeight="1">
      <c r="A53" s="406"/>
      <c r="B53" s="412"/>
      <c r="C53" s="412"/>
      <c r="D53" s="412"/>
      <c r="E53" s="7"/>
      <c r="F53" s="1"/>
      <c r="G53" s="6"/>
      <c r="H53" s="37"/>
    </row>
    <row r="54" spans="1:7" ht="12" customHeight="1">
      <c r="A54" s="406">
        <v>40</v>
      </c>
      <c r="B54" s="408" t="e">
        <f>VLOOKUP(A54,'пр.взв.'!B23:H148,2,FALSE)</f>
        <v>#N/A</v>
      </c>
      <c r="C54" s="408" t="e">
        <f>VLOOKUP(A54,'пр.взв.'!B23:H148,3,FALSE)</f>
        <v>#N/A</v>
      </c>
      <c r="D54" s="408" t="e">
        <f>VLOOKUP(A54,'пр.взв.'!B23:H148,4,FALSE)</f>
        <v>#N/A</v>
      </c>
      <c r="E54" s="3"/>
      <c r="F54" s="1"/>
      <c r="G54" s="6"/>
    </row>
    <row r="55" spans="1:7" ht="12" customHeight="1" thickBot="1">
      <c r="A55" s="407"/>
      <c r="B55" s="409"/>
      <c r="C55" s="409"/>
      <c r="D55" s="409"/>
      <c r="E55" s="4"/>
      <c r="F55" s="8"/>
      <c r="G55" s="6"/>
    </row>
    <row r="56" spans="1:7" ht="12" customHeight="1">
      <c r="A56" s="410">
        <v>24</v>
      </c>
      <c r="B56" s="411" t="str">
        <f>VLOOKUP(A56,'пр.взв.'!B25:H150,2,FALSE)</f>
        <v>ЗАБИЯКА Дмитрий Андреевич</v>
      </c>
      <c r="C56" s="411" t="str">
        <f>VLOOKUP(A56,'пр.взв.'!B25:H150,3,FALSE)</f>
        <v>13.02.1988 кмс</v>
      </c>
      <c r="D56" s="411" t="str">
        <f>VLOOKUP(A56,'пр.взв.'!B25:H150,4,FALSE)</f>
        <v>ГУ МВД по Нижегородской обл.   </v>
      </c>
      <c r="E56" s="4"/>
      <c r="F56" s="5"/>
      <c r="G56" s="6"/>
    </row>
    <row r="57" spans="1:7" ht="12" customHeight="1">
      <c r="A57" s="406"/>
      <c r="B57" s="412"/>
      <c r="C57" s="412"/>
      <c r="D57" s="412"/>
      <c r="E57" s="9"/>
      <c r="F57" s="6"/>
      <c r="G57" s="6"/>
    </row>
    <row r="58" spans="1:7" ht="12" customHeight="1">
      <c r="A58" s="406">
        <v>56</v>
      </c>
      <c r="B58" s="408" t="e">
        <f>VLOOKUP(A58,'пр.взв.'!B27:H152,2,FALSE)</f>
        <v>#N/A</v>
      </c>
      <c r="C58" s="408" t="e">
        <f>VLOOKUP(A58,'пр.взв.'!B27:H152,3,FALSE)</f>
        <v>#N/A</v>
      </c>
      <c r="D58" s="408" t="e">
        <f>VLOOKUP(A58,'пр.взв.'!B27:H152,4,FALSE)</f>
        <v>#N/A</v>
      </c>
      <c r="E58" s="2"/>
      <c r="F58" s="6"/>
      <c r="G58" s="6"/>
    </row>
    <row r="59" spans="1:7" ht="12" customHeight="1" thickBot="1">
      <c r="A59" s="407"/>
      <c r="B59" s="409"/>
      <c r="C59" s="409"/>
      <c r="D59" s="409"/>
      <c r="E59" s="1"/>
      <c r="F59" s="6"/>
      <c r="G59" s="6"/>
    </row>
    <row r="60" spans="1:7" ht="12" customHeight="1">
      <c r="A60" s="410">
        <v>16</v>
      </c>
      <c r="B60" s="411" t="str">
        <f>VLOOKUP(A60,'пр.взв.'!B29:H154,2,FALSE)</f>
        <v>КЫПЧАКОВ Аржан Григорьевич</v>
      </c>
      <c r="C60" s="411" t="str">
        <f>VLOOKUP(A60,'пр.взв.'!B29:H154,3,FALSE)</f>
        <v>04.03.1992 мс</v>
      </c>
      <c r="D60" s="411" t="str">
        <f>VLOOKUP(A60,'пр.взв.'!B29:H154,4,FALSE)</f>
        <v>МВД по Р. Алтай               </v>
      </c>
      <c r="E60" s="1"/>
      <c r="F60" s="6"/>
      <c r="G60" s="10"/>
    </row>
    <row r="61" spans="1:7" ht="12" customHeight="1">
      <c r="A61" s="406"/>
      <c r="B61" s="412"/>
      <c r="C61" s="412"/>
      <c r="D61" s="412"/>
      <c r="E61" s="7"/>
      <c r="F61" s="6"/>
      <c r="G61" s="1"/>
    </row>
    <row r="62" spans="1:7" ht="12" customHeight="1">
      <c r="A62" s="406">
        <v>48</v>
      </c>
      <c r="B62" s="408" t="e">
        <f>VLOOKUP(A62,'пр.взв.'!B31:H156,2,FALSE)</f>
        <v>#N/A</v>
      </c>
      <c r="C62" s="408" t="e">
        <f>VLOOKUP(A62,'пр.взв.'!B31:H156,3,FALSE)</f>
        <v>#N/A</v>
      </c>
      <c r="D62" s="408" t="e">
        <f>VLOOKUP(A62,'пр.взв.'!B31:H156,4,FALSE)</f>
        <v>#N/A</v>
      </c>
      <c r="E62" s="3"/>
      <c r="F62" s="6"/>
      <c r="G62" s="1"/>
    </row>
    <row r="63" spans="1:7" ht="12" customHeight="1" thickBot="1">
      <c r="A63" s="407"/>
      <c r="B63" s="409"/>
      <c r="C63" s="409"/>
      <c r="D63" s="409"/>
      <c r="E63" s="4"/>
      <c r="F63" s="10"/>
      <c r="G63" s="1"/>
    </row>
    <row r="64" spans="1:7" ht="12" customHeight="1">
      <c r="A64" s="410">
        <v>32</v>
      </c>
      <c r="B64" s="411" t="str">
        <f>VLOOKUP(A64,'пр.взв.'!B33:H158,2,FALSE)</f>
        <v>МИТРОФАНОВ  Дмитрий Владимирович                </v>
      </c>
      <c r="C64" s="411" t="str">
        <f>VLOOKUP(A64,'пр.взв.'!B33:H158,3,FALSE)</f>
        <v>13.01.1981 1</v>
      </c>
      <c r="D64" s="411" t="str">
        <f>VLOOKUP(A64,'пр.взв.'!B33:H158,4,FALSE)</f>
        <v>УМВД по Новгородской обл</v>
      </c>
      <c r="E64" s="4"/>
      <c r="F64" s="1"/>
      <c r="G64" s="1"/>
    </row>
    <row r="65" spans="1:7" ht="12" customHeight="1">
      <c r="A65" s="406"/>
      <c r="B65" s="412"/>
      <c r="C65" s="412"/>
      <c r="D65" s="412"/>
      <c r="E65" s="9"/>
      <c r="F65" s="1"/>
      <c r="G65" s="1"/>
    </row>
    <row r="66" spans="1:7" ht="12" customHeight="1">
      <c r="A66" s="406">
        <v>64</v>
      </c>
      <c r="B66" s="408" t="e">
        <f>VLOOKUP(A66,'пр.взв.'!B35:H160,2,FALSE)</f>
        <v>#N/A</v>
      </c>
      <c r="C66" s="408" t="e">
        <f>VLOOKUP(A66,'пр.взв.'!B35:H160,3,FALSE)</f>
        <v>#N/A</v>
      </c>
      <c r="D66" s="408" t="e">
        <f>VLOOKUP(A66,'пр.взв.'!B35:H160,4,FALSE)</f>
        <v>#N/A</v>
      </c>
      <c r="E66" s="2"/>
      <c r="F66" s="1"/>
      <c r="G66" s="1"/>
    </row>
    <row r="67" spans="1:4" ht="12" customHeight="1" thickBot="1">
      <c r="A67" s="407"/>
      <c r="B67" s="409"/>
      <c r="C67" s="409"/>
      <c r="D67" s="409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14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15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5"/>
      <c r="H73" s="65"/>
      <c r="I73" s="12"/>
    </row>
    <row r="74" spans="1:9" ht="19.5" customHeight="1">
      <c r="A74" s="12"/>
      <c r="B74" s="19"/>
      <c r="G74" s="65"/>
      <c r="H74" s="65"/>
      <c r="I74" s="12"/>
    </row>
    <row r="75" spans="1:9" ht="19.5" customHeight="1">
      <c r="A75" s="12"/>
      <c r="B75" s="44"/>
      <c r="C75" s="43"/>
      <c r="D75" s="21"/>
      <c r="E75" s="17"/>
      <c r="G75" s="34"/>
      <c r="H75" s="65"/>
      <c r="I75" s="12"/>
    </row>
    <row r="76" spans="1:9" ht="19.5" customHeight="1">
      <c r="A76" s="11"/>
      <c r="B76" s="15"/>
      <c r="C76" s="20"/>
      <c r="D76" s="66"/>
      <c r="E76" s="17"/>
      <c r="G76" s="34"/>
      <c r="H76" s="65"/>
      <c r="I76" s="12"/>
    </row>
    <row r="77" spans="1:9" ht="19.5" customHeight="1">
      <c r="A77" s="12"/>
      <c r="B77" s="20"/>
      <c r="C77" s="20"/>
      <c r="D77" s="35"/>
      <c r="E77" s="18"/>
      <c r="F77" s="20"/>
      <c r="H77" s="65"/>
      <c r="I77" s="12"/>
    </row>
    <row r="78" spans="1:9" ht="19.5" customHeight="1">
      <c r="A78" s="12"/>
      <c r="B78" s="20"/>
      <c r="C78" s="14"/>
      <c r="D78" s="37"/>
      <c r="E78" s="19"/>
      <c r="F78" s="67"/>
      <c r="H78" s="65"/>
      <c r="I78" s="12"/>
    </row>
    <row r="79" spans="2:9" ht="19.5" customHeight="1">
      <c r="B79" s="68"/>
      <c r="C79" s="68"/>
      <c r="D79" s="12"/>
      <c r="E79" s="19"/>
      <c r="F79" s="18"/>
      <c r="H79" s="65"/>
      <c r="I79" s="12"/>
    </row>
    <row r="80" spans="3:9" ht="19.5" customHeight="1">
      <c r="C80" s="17"/>
      <c r="D80" s="12"/>
      <c r="E80" s="15"/>
      <c r="F80" s="19"/>
      <c r="H80" s="65"/>
      <c r="I80" s="12"/>
    </row>
    <row r="81" spans="1:9" ht="19.5" customHeight="1">
      <c r="A81" s="16"/>
      <c r="B81" s="18"/>
      <c r="D81" s="12"/>
      <c r="F81" s="35"/>
      <c r="H81" s="65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5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5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5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5"/>
      <c r="I85" s="12"/>
    </row>
    <row r="86" spans="1:9" ht="19.5" customHeight="1">
      <c r="A86" s="12"/>
      <c r="B86" s="20"/>
      <c r="C86" s="14"/>
      <c r="D86" s="37"/>
      <c r="E86" s="19"/>
      <c r="F86" s="69"/>
      <c r="G86" s="35"/>
      <c r="H86" s="65"/>
      <c r="I86" s="12"/>
    </row>
    <row r="87" spans="2:9" ht="19.5" customHeight="1">
      <c r="B87" s="68"/>
      <c r="C87" s="68"/>
      <c r="E87" s="19"/>
      <c r="F87" s="22"/>
      <c r="G87" s="35"/>
      <c r="H87" s="65"/>
      <c r="I87" s="12"/>
    </row>
    <row r="88" spans="3:9" ht="19.5" customHeight="1">
      <c r="C88" s="17"/>
      <c r="E88" s="15"/>
      <c r="F88" s="20"/>
      <c r="G88" s="37"/>
      <c r="H88" s="65"/>
      <c r="I88" s="12"/>
    </row>
    <row r="89" spans="1:9" ht="19.5" customHeight="1">
      <c r="A89" s="65"/>
      <c r="B89" s="65"/>
      <c r="C89" s="65"/>
      <c r="D89" s="65"/>
      <c r="E89" s="65"/>
      <c r="F89" s="65"/>
      <c r="G89" s="34"/>
      <c r="H89" s="65"/>
      <c r="I89" s="12"/>
    </row>
    <row r="90" spans="1:9" ht="19.5" customHeight="1">
      <c r="A90" s="65"/>
      <c r="B90" s="20"/>
      <c r="C90" s="47"/>
      <c r="D90" s="65"/>
      <c r="E90" s="20"/>
      <c r="F90" s="22"/>
      <c r="G90" s="34"/>
      <c r="H90" s="65"/>
      <c r="I90" s="12"/>
    </row>
    <row r="91" spans="1:9" ht="19.5" customHeight="1">
      <c r="A91" s="65"/>
      <c r="B91" s="20"/>
      <c r="C91" s="22"/>
      <c r="D91" s="47"/>
      <c r="E91" s="47"/>
      <c r="F91" s="20"/>
      <c r="G91" s="65"/>
      <c r="H91" s="65"/>
      <c r="I91" s="12"/>
    </row>
    <row r="92" spans="1:9" ht="19.5" customHeight="1">
      <c r="A92" s="65"/>
      <c r="B92" s="65"/>
      <c r="C92" s="20"/>
      <c r="D92" s="65"/>
      <c r="E92" s="22"/>
      <c r="F92" s="20"/>
      <c r="G92" s="65"/>
      <c r="H92" s="65"/>
      <c r="I92" s="12"/>
    </row>
    <row r="93" spans="1:9" ht="19.5" customHeight="1">
      <c r="A93" s="65"/>
      <c r="B93" s="65"/>
      <c r="C93" s="22"/>
      <c r="D93" s="65"/>
      <c r="E93" s="20"/>
      <c r="F93" s="47"/>
      <c r="G93" s="34"/>
      <c r="H93" s="65"/>
      <c r="I93" s="12"/>
    </row>
    <row r="94" spans="1:9" ht="19.5" customHeight="1">
      <c r="A94" s="65"/>
      <c r="B94" s="20"/>
      <c r="C94" s="22"/>
      <c r="D94" s="47"/>
      <c r="E94" s="47"/>
      <c r="F94" s="20"/>
      <c r="G94" s="34"/>
      <c r="H94" s="65"/>
      <c r="I94" s="12"/>
    </row>
    <row r="95" spans="1:9" ht="19.5" customHeight="1">
      <c r="A95" s="65"/>
      <c r="B95" s="65"/>
      <c r="C95" s="20"/>
      <c r="D95" s="65"/>
      <c r="E95" s="22"/>
      <c r="F95" s="20"/>
      <c r="G95" s="34"/>
      <c r="H95" s="65"/>
      <c r="I95" s="12"/>
    </row>
    <row r="96" spans="1:9" ht="19.5" customHeight="1">
      <c r="A96" s="65"/>
      <c r="B96" s="65"/>
      <c r="C96" s="22"/>
      <c r="D96" s="65"/>
      <c r="E96" s="20"/>
      <c r="F96" s="47"/>
      <c r="G96" s="34"/>
      <c r="H96" s="65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</mergeCells>
  <printOptions horizontalCentered="1"/>
  <pageMargins left="0" right="0" top="0" bottom="0" header="0" footer="0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6">
      <selection activeCell="K62" sqref="K6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23.25" customHeight="1">
      <c r="A1" s="416" t="str">
        <f>HYPERLINK('[1]реквизиты'!$A$2)</f>
        <v>Лично-командный чемпионат МВД России по самозащите без оружия</v>
      </c>
      <c r="B1" s="416"/>
      <c r="C1" s="416"/>
      <c r="D1" s="416"/>
      <c r="E1" s="416"/>
      <c r="F1" s="416"/>
      <c r="G1" s="416"/>
      <c r="H1" s="416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25"/>
      <c r="B2" s="426"/>
      <c r="C2" s="426"/>
      <c r="D2" s="426"/>
      <c r="E2" s="426"/>
      <c r="F2" s="426"/>
      <c r="G2" s="426"/>
      <c r="H2" s="419" t="str">
        <f>HYPERLINK('пр.взв.'!F3)</f>
        <v>в.к. &gt;100 кг</v>
      </c>
      <c r="O2" s="33"/>
      <c r="P2" s="33"/>
      <c r="Q2" s="33"/>
      <c r="R2" s="23"/>
      <c r="S2" s="23"/>
    </row>
    <row r="3" spans="1:8" ht="12" customHeight="1">
      <c r="A3" s="410">
        <v>1</v>
      </c>
      <c r="B3" s="423" t="str">
        <f>VLOOKUP(A3,'пр.взв.'!B5:C130,2,FALSE)</f>
        <v>МЕЛКУМЯН Рафаэль Арикович</v>
      </c>
      <c r="C3" s="423" t="str">
        <f>VLOOKUP(A3,'пр.взв.'!B5:H130,3,FALSE)</f>
        <v>02.06.1982 кмс</v>
      </c>
      <c r="D3" s="423" t="str">
        <f>VLOOKUP(A3,'пр.взв.'!B5:F130,4,FALSE)</f>
        <v>УМВД по Ивановской обл.        </v>
      </c>
      <c r="E3" s="49"/>
      <c r="F3" s="49"/>
      <c r="G3" s="49"/>
      <c r="H3" s="415"/>
    </row>
    <row r="4" spans="1:8" ht="12" customHeight="1">
      <c r="A4" s="406"/>
      <c r="B4" s="422"/>
      <c r="C4" s="422"/>
      <c r="D4" s="422"/>
      <c r="E4" s="1"/>
      <c r="F4" s="1"/>
      <c r="G4" s="50"/>
      <c r="H4" s="50"/>
    </row>
    <row r="5" spans="1:8" ht="12" customHeight="1">
      <c r="A5" s="406">
        <v>33</v>
      </c>
      <c r="B5" s="412" t="str">
        <f>VLOOKUP(A5,'пр.взв.'!B7:C132,2,FALSE)</f>
        <v>КОНДРАТЬЕВ Виталий Владимирович</v>
      </c>
      <c r="C5" s="412" t="str">
        <f>VLOOKUP(A5,'пр.взв.'!B7:H132,3,FALSE)</f>
        <v>15.12.1986 кмс</v>
      </c>
      <c r="D5" s="412" t="str">
        <f>VLOOKUP(A5,'пр.взв.'!B7:F132,4,FALSE)</f>
        <v>УМВД по Астраханской обл.      </v>
      </c>
      <c r="E5" s="3"/>
      <c r="F5" s="1"/>
      <c r="G5" s="1"/>
      <c r="H5" s="418" t="s">
        <v>8</v>
      </c>
    </row>
    <row r="6" spans="1:8" ht="12" customHeight="1" thickBot="1">
      <c r="A6" s="407"/>
      <c r="B6" s="422"/>
      <c r="C6" s="422"/>
      <c r="D6" s="422"/>
      <c r="E6" s="4"/>
      <c r="F6" s="8"/>
      <c r="G6" s="1"/>
      <c r="H6" s="418"/>
    </row>
    <row r="7" spans="1:8" ht="12" customHeight="1">
      <c r="A7" s="410">
        <v>17</v>
      </c>
      <c r="B7" s="423" t="str">
        <f>VLOOKUP(A7,'пр.взв.'!B9:C134,2,FALSE)</f>
        <v>ШКРУМ Станислав Александрович</v>
      </c>
      <c r="C7" s="423" t="str">
        <f>VLOOKUP(A7,'пр.взв.'!B9:H134,3,FALSE)</f>
        <v>08.03.1995 1</v>
      </c>
      <c r="D7" s="423" t="str">
        <f>VLOOKUP(A7,'пр.взв.'!B9:F134,4,FALSE)</f>
        <v>УМВД по Брянской обл.          </v>
      </c>
      <c r="E7" s="4"/>
      <c r="F7" s="5"/>
      <c r="G7" s="1"/>
      <c r="H7" s="50"/>
    </row>
    <row r="8" spans="1:8" ht="12" customHeight="1">
      <c r="A8" s="406"/>
      <c r="B8" s="422"/>
      <c r="C8" s="422"/>
      <c r="D8" s="422"/>
      <c r="E8" s="9"/>
      <c r="F8" s="6"/>
      <c r="G8" s="1"/>
      <c r="H8" s="50"/>
    </row>
    <row r="9" spans="1:8" ht="12" customHeight="1">
      <c r="A9" s="406">
        <v>49</v>
      </c>
      <c r="B9" s="412" t="e">
        <f>VLOOKUP(A9,'пр.взв.'!B11:C136,2,FALSE)</f>
        <v>#N/A</v>
      </c>
      <c r="C9" s="412" t="e">
        <f>VLOOKUP(A9,'пр.взв.'!B11:H136,3,FALSE)</f>
        <v>#N/A</v>
      </c>
      <c r="D9" s="412" t="e">
        <f>VLOOKUP(A9,'пр.взв.'!B11:F136,4,FALSE)</f>
        <v>#N/A</v>
      </c>
      <c r="E9" s="2"/>
      <c r="F9" s="6"/>
      <c r="G9" s="1"/>
      <c r="H9" s="50"/>
    </row>
    <row r="10" spans="1:8" ht="12" customHeight="1" thickBot="1">
      <c r="A10" s="407"/>
      <c r="B10" s="422"/>
      <c r="C10" s="422"/>
      <c r="D10" s="422"/>
      <c r="E10" s="1"/>
      <c r="F10" s="6"/>
      <c r="G10" s="8"/>
      <c r="H10" s="50"/>
    </row>
    <row r="11" spans="1:8" ht="12" customHeight="1">
      <c r="A11" s="410">
        <v>9</v>
      </c>
      <c r="B11" s="423" t="str">
        <f>VLOOKUP(A11,'пр.взв.'!B13:C138,2,FALSE)</f>
        <v>КАМБИЕВ Аслан Русланович</v>
      </c>
      <c r="C11" s="423" t="str">
        <f>VLOOKUP(A11,'пр.взв.'!B13:H138,3,FALSE)</f>
        <v>25.04.1985 мс</v>
      </c>
      <c r="D11" s="423" t="str">
        <f>VLOOKUP(A11,'пр.взв.'!B13:F138,4,FALSE)</f>
        <v>УМВД по Владимирской обл.</v>
      </c>
      <c r="E11" s="1"/>
      <c r="F11" s="6"/>
      <c r="G11" s="5"/>
      <c r="H11" s="50"/>
    </row>
    <row r="12" spans="1:8" ht="12" customHeight="1">
      <c r="A12" s="406"/>
      <c r="B12" s="422"/>
      <c r="C12" s="422"/>
      <c r="D12" s="422"/>
      <c r="E12" s="7"/>
      <c r="F12" s="6"/>
      <c r="G12" s="6"/>
      <c r="H12" s="50"/>
    </row>
    <row r="13" spans="1:8" ht="12" customHeight="1">
      <c r="A13" s="406">
        <v>41</v>
      </c>
      <c r="B13" s="412" t="e">
        <f>VLOOKUP(A13,'пр.взв.'!B15:C140,2,FALSE)</f>
        <v>#N/A</v>
      </c>
      <c r="C13" s="412" t="e">
        <f>VLOOKUP(A13,'пр.взв.'!B15:H140,3,FALSE)</f>
        <v>#N/A</v>
      </c>
      <c r="D13" s="412" t="e">
        <f>VLOOKUP(A13,'пр.взв.'!B15:F140,4,FALSE)</f>
        <v>#N/A</v>
      </c>
      <c r="E13" s="3"/>
      <c r="F13" s="6"/>
      <c r="G13" s="6"/>
      <c r="H13" s="50"/>
    </row>
    <row r="14" spans="1:8" ht="12" customHeight="1" thickBot="1">
      <c r="A14" s="407"/>
      <c r="B14" s="422"/>
      <c r="C14" s="422"/>
      <c r="D14" s="422"/>
      <c r="E14" s="4"/>
      <c r="F14" s="10"/>
      <c r="G14" s="6"/>
      <c r="H14" s="50"/>
    </row>
    <row r="15" spans="1:8" ht="12" customHeight="1">
      <c r="A15" s="410">
        <v>25</v>
      </c>
      <c r="B15" s="423" t="str">
        <f>VLOOKUP(A15,'пр.взв.'!B17:C142,2,FALSE)</f>
        <v>КУЛА Аяс Март-оолович</v>
      </c>
      <c r="C15" s="423" t="str">
        <f>VLOOKUP(A15,'пр.взв.'!B17:H142,3,FALSE)</f>
        <v>29.07.1987 кмс</v>
      </c>
      <c r="D15" s="423" t="str">
        <f>VLOOKUP(A15,'пр.взв.'!B17:F142,4,FALSE)</f>
        <v>МВД по Р. Тыва                </v>
      </c>
      <c r="E15" s="4"/>
      <c r="F15" s="1"/>
      <c r="G15" s="6"/>
      <c r="H15" s="50"/>
    </row>
    <row r="16" spans="1:8" ht="12" customHeight="1">
      <c r="A16" s="406"/>
      <c r="B16" s="422"/>
      <c r="C16" s="422"/>
      <c r="D16" s="422"/>
      <c r="E16" s="9"/>
      <c r="F16" s="1"/>
      <c r="G16" s="6"/>
      <c r="H16" s="50"/>
    </row>
    <row r="17" spans="1:8" ht="12" customHeight="1">
      <c r="A17" s="406">
        <v>57</v>
      </c>
      <c r="B17" s="412" t="e">
        <f>VLOOKUP(A17,'пр.взв.'!B19:C144,2,FALSE)</f>
        <v>#N/A</v>
      </c>
      <c r="C17" s="412" t="e">
        <f>VLOOKUP(A17,'пр.взв.'!B19:H144,3,FALSE)</f>
        <v>#N/A</v>
      </c>
      <c r="D17" s="412" t="e">
        <f>VLOOKUP(A17,'пр.взв.'!B19:F144,4,FALSE)</f>
        <v>#N/A</v>
      </c>
      <c r="E17" s="2"/>
      <c r="F17" s="1"/>
      <c r="G17" s="6"/>
      <c r="H17" s="50"/>
    </row>
    <row r="18" spans="1:8" ht="12" customHeight="1" thickBot="1">
      <c r="A18" s="407"/>
      <c r="B18" s="422"/>
      <c r="C18" s="422"/>
      <c r="D18" s="422"/>
      <c r="E18" s="1"/>
      <c r="F18" s="1"/>
      <c r="G18" s="6"/>
      <c r="H18" s="50"/>
    </row>
    <row r="19" spans="1:8" ht="12" customHeight="1">
      <c r="A19" s="410">
        <v>5</v>
      </c>
      <c r="B19" s="423" t="str">
        <f>VLOOKUP(A19,'пр.взв.'!B5:C130,2,FALSE)</f>
        <v>НАСОНОВ Дмитрий Владимирович</v>
      </c>
      <c r="C19" s="423" t="str">
        <f>VLOOKUP(A19,'пр.взв.'!B5:H130,3,FALSE)</f>
        <v>04.04.1983 кмс</v>
      </c>
      <c r="D19" s="423" t="str">
        <f>VLOOKUP(A19,'пр.взв.'!B5:H130,4,FALSE)</f>
        <v>УМВД по Липецкой  обл.         </v>
      </c>
      <c r="E19" s="1"/>
      <c r="F19" s="1"/>
      <c r="G19" s="6"/>
      <c r="H19" s="52"/>
    </row>
    <row r="20" spans="1:8" ht="12" customHeight="1">
      <c r="A20" s="406"/>
      <c r="B20" s="422"/>
      <c r="C20" s="422"/>
      <c r="D20" s="422"/>
      <c r="E20" s="7"/>
      <c r="F20" s="1"/>
      <c r="G20" s="6"/>
      <c r="H20" s="51"/>
    </row>
    <row r="21" spans="1:8" ht="12" customHeight="1">
      <c r="A21" s="406">
        <v>37</v>
      </c>
      <c r="B21" s="412" t="e">
        <f>VLOOKUP(A21,'пр.взв.'!B23:C148,2,FALSE)</f>
        <v>#N/A</v>
      </c>
      <c r="C21" s="412" t="e">
        <f>VLOOKUP(A21,'пр.взв.'!B23:H148,3,FALSE)</f>
        <v>#N/A</v>
      </c>
      <c r="D21" s="412" t="e">
        <f>VLOOKUP(A21,'пр.взв.'!B23:F148,4,FALSE)</f>
        <v>#N/A</v>
      </c>
      <c r="E21" s="3"/>
      <c r="F21" s="1"/>
      <c r="G21" s="6"/>
      <c r="H21" s="51"/>
    </row>
    <row r="22" spans="1:8" ht="12" customHeight="1" thickBot="1">
      <c r="A22" s="407"/>
      <c r="B22" s="422"/>
      <c r="C22" s="422"/>
      <c r="D22" s="422"/>
      <c r="E22" s="4"/>
      <c r="F22" s="8"/>
      <c r="G22" s="6"/>
      <c r="H22" s="51"/>
    </row>
    <row r="23" spans="1:8" ht="12" customHeight="1">
      <c r="A23" s="410">
        <v>21</v>
      </c>
      <c r="B23" s="423" t="str">
        <f>VLOOKUP(A23,'пр.взв.'!B25:C150,2,FALSE)</f>
        <v>ДЖАРИМ Руслан Аскерович</v>
      </c>
      <c r="C23" s="423" t="str">
        <f>VLOOKUP(A23,'пр.взв.'!B25:H150,3,FALSE)</f>
        <v>13.07.1981 мс</v>
      </c>
      <c r="D23" s="423" t="str">
        <f>VLOOKUP(A23,'пр.взв.'!B25:F150,4,FALSE)</f>
        <v>ГУ МВД по Краснодарскому кр      </v>
      </c>
      <c r="E23" s="4"/>
      <c r="F23" s="5"/>
      <c r="G23" s="6"/>
      <c r="H23" s="51"/>
    </row>
    <row r="24" spans="1:8" ht="12" customHeight="1">
      <c r="A24" s="406"/>
      <c r="B24" s="422"/>
      <c r="C24" s="422"/>
      <c r="D24" s="422"/>
      <c r="E24" s="9"/>
      <c r="F24" s="6"/>
      <c r="G24" s="6"/>
      <c r="H24" s="51"/>
    </row>
    <row r="25" spans="1:8" ht="12" customHeight="1">
      <c r="A25" s="406">
        <v>53</v>
      </c>
      <c r="B25" s="412" t="e">
        <f>VLOOKUP(A25,'пр.взв.'!B27:C152,2,FALSE)</f>
        <v>#N/A</v>
      </c>
      <c r="C25" s="412" t="e">
        <f>VLOOKUP(A25,'пр.взв.'!B27:H152,3,FALSE)</f>
        <v>#N/A</v>
      </c>
      <c r="D25" s="412" t="e">
        <f>VLOOKUP(A25,'пр.взв.'!B27:F152,4,FALSE)</f>
        <v>#N/A</v>
      </c>
      <c r="E25" s="2"/>
      <c r="F25" s="6"/>
      <c r="G25" s="6"/>
      <c r="H25" s="51"/>
    </row>
    <row r="26" spans="1:8" ht="12" customHeight="1" thickBot="1">
      <c r="A26" s="407"/>
      <c r="B26" s="422"/>
      <c r="C26" s="422"/>
      <c r="D26" s="422"/>
      <c r="E26" s="1"/>
      <c r="F26" s="6"/>
      <c r="G26" s="6"/>
      <c r="H26" s="51"/>
    </row>
    <row r="27" spans="1:8" ht="12" customHeight="1">
      <c r="A27" s="410">
        <v>13</v>
      </c>
      <c r="B27" s="423" t="str">
        <f>VLOOKUP(A27,'пр.взв.'!B29:C154,2,FALSE)</f>
        <v>ОКРОЯН Андроник Мкртичевич</v>
      </c>
      <c r="C27" s="423" t="str">
        <f>VLOOKUP(A27,'пр.взв.'!B29:H154,3,FALSE)</f>
        <v>12.10.1988 1</v>
      </c>
      <c r="D27" s="423" t="str">
        <f>VLOOKUP(A27,'пр.взв.'!B29:F154,4,FALSE)</f>
        <v>ГУ МВД по Челябинской обл        </v>
      </c>
      <c r="E27" s="1"/>
      <c r="F27" s="6"/>
      <c r="G27" s="10"/>
      <c r="H27" s="51"/>
    </row>
    <row r="28" spans="1:8" ht="12" customHeight="1">
      <c r="A28" s="406"/>
      <c r="B28" s="422"/>
      <c r="C28" s="422"/>
      <c r="D28" s="422"/>
      <c r="E28" s="7"/>
      <c r="F28" s="6"/>
      <c r="G28" s="1"/>
      <c r="H28" s="51"/>
    </row>
    <row r="29" spans="1:8" ht="12" customHeight="1">
      <c r="A29" s="406">
        <v>45</v>
      </c>
      <c r="B29" s="412" t="e">
        <f>VLOOKUP(A29,'пр.взв.'!B31:C156,2,FALSE)</f>
        <v>#N/A</v>
      </c>
      <c r="C29" s="412" t="e">
        <f>VLOOKUP(A29,'пр.взв.'!B31:H156,3,FALSE)</f>
        <v>#N/A</v>
      </c>
      <c r="D29" s="412" t="e">
        <f>VLOOKUP(A29,'пр.взв.'!B31:F156,4,FALSE)</f>
        <v>#N/A</v>
      </c>
      <c r="E29" s="3"/>
      <c r="F29" s="6"/>
      <c r="G29" s="1"/>
      <c r="H29" s="51"/>
    </row>
    <row r="30" spans="1:8" ht="12" customHeight="1" thickBot="1">
      <c r="A30" s="407"/>
      <c r="B30" s="422"/>
      <c r="C30" s="422"/>
      <c r="D30" s="422"/>
      <c r="E30" s="4"/>
      <c r="F30" s="10"/>
      <c r="G30" s="1"/>
      <c r="H30" s="51"/>
    </row>
    <row r="31" spans="1:8" ht="12" customHeight="1">
      <c r="A31" s="410">
        <v>29</v>
      </c>
      <c r="B31" s="423" t="str">
        <f>VLOOKUP(A31,'пр.взв.'!B33:C158,2,FALSE)</f>
        <v>БАРСУКОВ Александр Юрьевич</v>
      </c>
      <c r="C31" s="423" t="str">
        <f>VLOOKUP(A31,'пр.взв.'!B33:H158,3,FALSE)</f>
        <v>11.12.1976 кмс</v>
      </c>
      <c r="D31" s="423" t="str">
        <f>VLOOKUP(A31,'пр.взв.'!B33:F158,4,FALSE)</f>
        <v>ГУ МВД по Новосибирской о        </v>
      </c>
      <c r="E31" s="4"/>
      <c r="F31" s="1"/>
      <c r="G31" s="1"/>
      <c r="H31" s="51"/>
    </row>
    <row r="32" spans="1:8" ht="12" customHeight="1">
      <c r="A32" s="406"/>
      <c r="B32" s="422"/>
      <c r="C32" s="422"/>
      <c r="D32" s="422"/>
      <c r="E32" s="9"/>
      <c r="F32" s="1"/>
      <c r="G32" s="1"/>
      <c r="H32" s="51"/>
    </row>
    <row r="33" spans="1:8" ht="12" customHeight="1">
      <c r="A33" s="406">
        <v>61</v>
      </c>
      <c r="B33" s="420" t="e">
        <f>VLOOKUP(A33,'пр.взв.'!B35:C160,2,FALSE)</f>
        <v>#N/A</v>
      </c>
      <c r="C33" s="420" t="e">
        <f>VLOOKUP(A33,'пр.взв.'!B35:H160,3,FALSE)</f>
        <v>#N/A</v>
      </c>
      <c r="D33" s="420" t="e">
        <f>VLOOKUP(A33,'пр.взв.'!B35:F160,4,FALSE)</f>
        <v>#N/A</v>
      </c>
      <c r="E33" s="2"/>
      <c r="F33" s="1"/>
      <c r="G33" s="1"/>
      <c r="H33" s="51"/>
    </row>
    <row r="34" spans="1:8" ht="12" customHeight="1" thickBot="1">
      <c r="A34" s="407"/>
      <c r="B34" s="421"/>
      <c r="C34" s="421"/>
      <c r="D34" s="421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10">
        <v>3</v>
      </c>
      <c r="B36" s="423" t="str">
        <f>VLOOKUP(A36,'пр.взв.'!B5:H130,2,FALSE)</f>
        <v>БУРКОВ Сергей Владимирович                    </v>
      </c>
      <c r="C36" s="423" t="str">
        <f>VLOOKUP(A36,'пр.взв.'!B5:H130,3,FALSE)</f>
        <v>14.11.1987 1                              </v>
      </c>
      <c r="D36" s="423" t="str">
        <f>VLOOKUP(A36,'пр.взв.'!B5:H130,4,FALSE)</f>
        <v>УМВД по Сахалинской обл.       </v>
      </c>
      <c r="E36" s="49"/>
      <c r="F36" s="49"/>
      <c r="G36" s="49"/>
      <c r="H36" s="53"/>
    </row>
    <row r="37" spans="1:16" ht="12" customHeight="1">
      <c r="A37" s="406"/>
      <c r="B37" s="422"/>
      <c r="C37" s="422"/>
      <c r="D37" s="422"/>
      <c r="E37" s="1"/>
      <c r="F37" s="1"/>
      <c r="G37" s="50"/>
      <c r="H37" s="51"/>
      <c r="P37" s="12"/>
    </row>
    <row r="38" spans="1:8" ht="12" customHeight="1">
      <c r="A38" s="406">
        <v>35</v>
      </c>
      <c r="B38" s="412" t="str">
        <f>VLOOKUP(A38,'пр.взв.'!B7:H132,2,FALSE)</f>
        <v>ИСАЕВ Евгений Иванович</v>
      </c>
      <c r="C38" s="412" t="str">
        <f>VLOOKUP(A38,'пр.взв.'!B7:H132,3,FALSE)</f>
        <v>05.08.1979 змс                             </v>
      </c>
      <c r="D38" s="412" t="str">
        <f>VLOOKUP(A38,'пр.взв.'!B7:H132,4,FALSE)</f>
        <v>МВД по Р. Татарстан           </v>
      </c>
      <c r="E38" s="3"/>
      <c r="F38" s="1"/>
      <c r="G38" s="1"/>
      <c r="H38" s="51"/>
    </row>
    <row r="39" spans="1:8" ht="12" customHeight="1" thickBot="1">
      <c r="A39" s="407"/>
      <c r="B39" s="422"/>
      <c r="C39" s="422"/>
      <c r="D39" s="422"/>
      <c r="E39" s="4"/>
      <c r="F39" s="8"/>
      <c r="G39" s="1"/>
      <c r="H39" s="51"/>
    </row>
    <row r="40" spans="1:8" ht="12" customHeight="1">
      <c r="A40" s="410">
        <v>19</v>
      </c>
      <c r="B40" s="423" t="str">
        <f>VLOOKUP(A40,'пр.взв.'!B9:H134,2,FALSE)</f>
        <v>ЩЕГЛОВ Павел Геннадьевич                      </v>
      </c>
      <c r="C40" s="423" t="str">
        <f>VLOOKUP(A40,'пр.взв.'!B9:H134,3,FALSE)</f>
        <v>18.07.1978  кмс                             </v>
      </c>
      <c r="D40" s="423" t="str">
        <f>VLOOKUP(A40,'пр.взв.'!B9:H134,4,FALSE)</f>
        <v>УМВД по Пензенской обл.        </v>
      </c>
      <c r="E40" s="4"/>
      <c r="F40" s="5"/>
      <c r="G40" s="1"/>
      <c r="H40" s="51"/>
    </row>
    <row r="41" spans="1:8" ht="12" customHeight="1">
      <c r="A41" s="406"/>
      <c r="B41" s="422"/>
      <c r="C41" s="422"/>
      <c r="D41" s="422"/>
      <c r="E41" s="9"/>
      <c r="F41" s="6"/>
      <c r="G41" s="1"/>
      <c r="H41" s="51"/>
    </row>
    <row r="42" spans="1:8" ht="12" customHeight="1">
      <c r="A42" s="406">
        <v>51</v>
      </c>
      <c r="B42" s="412" t="e">
        <f>VLOOKUP(A42,'пр.взв.'!B11:H136,2,FALSE)</f>
        <v>#N/A</v>
      </c>
      <c r="C42" s="412" t="e">
        <f>VLOOKUP(A42,'пр.взв.'!B11:H136,3,FALSE)</f>
        <v>#N/A</v>
      </c>
      <c r="D42" s="412" t="e">
        <f>VLOOKUP(A42,'пр.взв.'!B11:H136,4,FALSE)</f>
        <v>#N/A</v>
      </c>
      <c r="E42" s="2"/>
      <c r="F42" s="6"/>
      <c r="G42" s="1"/>
      <c r="H42" s="51"/>
    </row>
    <row r="43" spans="1:8" ht="12" customHeight="1" thickBot="1">
      <c r="A43" s="424"/>
      <c r="B43" s="422"/>
      <c r="C43" s="422"/>
      <c r="D43" s="422"/>
      <c r="E43" s="1"/>
      <c r="F43" s="6"/>
      <c r="G43" s="8"/>
      <c r="H43" s="51"/>
    </row>
    <row r="44" spans="1:8" ht="12" customHeight="1">
      <c r="A44" s="410">
        <v>11</v>
      </c>
      <c r="B44" s="423" t="str">
        <f>VLOOKUP(A44,'пр.взв.'!B13:H138,2,FALSE)</f>
        <v>БОБИКОВ Роман Николаевич              </v>
      </c>
      <c r="C44" s="423" t="str">
        <f>VLOOKUP(A44,'пр.взв.'!B13:H138,3,FALSE)</f>
        <v>08.12.1989 мс                             </v>
      </c>
      <c r="D44" s="423" t="str">
        <f>VLOOKUP(A44,'пр.взв.'!B13:H138,4,FALSE)</f>
        <v>ГУ МВД по г.Москве               </v>
      </c>
      <c r="E44" s="1"/>
      <c r="F44" s="6"/>
      <c r="G44" s="5"/>
      <c r="H44" s="51"/>
    </row>
    <row r="45" spans="1:8" ht="12" customHeight="1">
      <c r="A45" s="406"/>
      <c r="B45" s="422"/>
      <c r="C45" s="422"/>
      <c r="D45" s="422"/>
      <c r="E45" s="7"/>
      <c r="F45" s="6"/>
      <c r="G45" s="6"/>
      <c r="H45" s="51"/>
    </row>
    <row r="46" spans="1:8" ht="12" customHeight="1">
      <c r="A46" s="406">
        <v>43</v>
      </c>
      <c r="B46" s="412" t="e">
        <f>VLOOKUP(A46,'пр.взв.'!B15:H140,2,FALSE)</f>
        <v>#N/A</v>
      </c>
      <c r="C46" s="412" t="e">
        <f>VLOOKUP(A46,'пр.взв.'!B15:H140,3,FALSE)</f>
        <v>#N/A</v>
      </c>
      <c r="D46" s="412" t="e">
        <f>VLOOKUP(A46,'пр.взв.'!B15:H140,4,FALSE)</f>
        <v>#N/A</v>
      </c>
      <c r="E46" s="3"/>
      <c r="F46" s="6"/>
      <c r="G46" s="6"/>
      <c r="H46" s="51"/>
    </row>
    <row r="47" spans="1:8" ht="12" customHeight="1" thickBot="1">
      <c r="A47" s="407"/>
      <c r="B47" s="422"/>
      <c r="C47" s="422"/>
      <c r="D47" s="422"/>
      <c r="E47" s="4"/>
      <c r="F47" s="10"/>
      <c r="G47" s="6"/>
      <c r="H47" s="51"/>
    </row>
    <row r="48" spans="1:8" ht="12" customHeight="1">
      <c r="A48" s="410">
        <v>27</v>
      </c>
      <c r="B48" s="423" t="str">
        <f>VLOOKUP(A48,'пр.взв.'!B17:H142,2,FALSE)</f>
        <v>АМАЕВ Рамис Амаевич</v>
      </c>
      <c r="C48" s="423" t="str">
        <f>VLOOKUP(A48,'пр.взв.'!B17:H142,3,FALSE)</f>
        <v>21.05.1987 1</v>
      </c>
      <c r="D48" s="423" t="str">
        <f>VLOOKUP(A48,'пр.взв.'!B17:H142,4,FALSE)</f>
        <v>УМВД по Орловской обл.         </v>
      </c>
      <c r="E48" s="4"/>
      <c r="F48" s="1"/>
      <c r="G48" s="6"/>
      <c r="H48" s="51"/>
    </row>
    <row r="49" spans="1:8" ht="12" customHeight="1">
      <c r="A49" s="406"/>
      <c r="B49" s="422"/>
      <c r="C49" s="422"/>
      <c r="D49" s="422"/>
      <c r="E49" s="9"/>
      <c r="F49" s="1"/>
      <c r="G49" s="6"/>
      <c r="H49" s="51"/>
    </row>
    <row r="50" spans="1:8" ht="12" customHeight="1">
      <c r="A50" s="406">
        <v>59</v>
      </c>
      <c r="B50" s="412" t="e">
        <f>VLOOKUP(A50,'пр.взв.'!B19:H144,2,FALSE)</f>
        <v>#N/A</v>
      </c>
      <c r="C50" s="412" t="e">
        <f>VLOOKUP(A50,'пр.взв.'!B19:H144,3,FALSE)</f>
        <v>#N/A</v>
      </c>
      <c r="D50" s="412" t="e">
        <f>VLOOKUP(A50,'пр.взв.'!B19:H144,4,FALSE)</f>
        <v>#N/A</v>
      </c>
      <c r="E50" s="2"/>
      <c r="F50" s="1"/>
      <c r="G50" s="6"/>
      <c r="H50" s="51"/>
    </row>
    <row r="51" spans="1:8" ht="12" customHeight="1" thickBot="1">
      <c r="A51" s="407"/>
      <c r="B51" s="422"/>
      <c r="C51" s="422"/>
      <c r="D51" s="422"/>
      <c r="E51" s="1"/>
      <c r="F51" s="1"/>
      <c r="G51" s="6"/>
      <c r="H51" s="51"/>
    </row>
    <row r="52" spans="1:8" ht="12" customHeight="1">
      <c r="A52" s="410">
        <v>7</v>
      </c>
      <c r="B52" s="423" t="str">
        <f>VLOOKUP(A52,'пр.взв.'!B5:H130,2,FALSE)</f>
        <v>ХАПЦЕВ Артур Русланович</v>
      </c>
      <c r="C52" s="423" t="str">
        <f>VLOOKUP(A52,'пр.взв.'!B5:H130,3,FALSE)</f>
        <v>15.01.1988 кмс</v>
      </c>
      <c r="D52" s="423" t="str">
        <f>VLOOKUP(A52,'пр.взв.'!B5:H130,4,FALSE)</f>
        <v>ГУ МВД по Свердловской обл.</v>
      </c>
      <c r="E52" s="1"/>
      <c r="F52" s="1"/>
      <c r="G52" s="6"/>
      <c r="H52" s="51"/>
    </row>
    <row r="53" spans="1:8" ht="12" customHeight="1">
      <c r="A53" s="406"/>
      <c r="B53" s="422"/>
      <c r="C53" s="422"/>
      <c r="D53" s="422"/>
      <c r="E53" s="7"/>
      <c r="F53" s="1"/>
      <c r="G53" s="6"/>
      <c r="H53" s="54"/>
    </row>
    <row r="54" spans="1:8" ht="12" customHeight="1">
      <c r="A54" s="406">
        <v>39</v>
      </c>
      <c r="B54" s="412" t="e">
        <f>VLOOKUP(A54,'пр.взв.'!B23:H148,2,FALSE)</f>
        <v>#N/A</v>
      </c>
      <c r="C54" s="412" t="e">
        <f>VLOOKUP(A54,'пр.взв.'!B23:H148,3,FALSE)</f>
        <v>#N/A</v>
      </c>
      <c r="D54" s="412" t="e">
        <f>VLOOKUP(A54,'пр.взв.'!B23:H148,4,FALSE)</f>
        <v>#N/A</v>
      </c>
      <c r="E54" s="3"/>
      <c r="F54" s="1"/>
      <c r="G54" s="6"/>
      <c r="H54" s="50"/>
    </row>
    <row r="55" spans="1:8" ht="12" customHeight="1" thickBot="1">
      <c r="A55" s="407"/>
      <c r="B55" s="422"/>
      <c r="C55" s="422"/>
      <c r="D55" s="422"/>
      <c r="E55" s="4"/>
      <c r="F55" s="8"/>
      <c r="G55" s="6"/>
      <c r="H55" s="50"/>
    </row>
    <row r="56" spans="1:8" ht="12" customHeight="1">
      <c r="A56" s="410">
        <v>23</v>
      </c>
      <c r="B56" s="423" t="str">
        <f>VLOOKUP(A56,'пр.взв.'!B25:H150,2,FALSE)</f>
        <v>КРИВОРУЧКО Василий Николаевич</v>
      </c>
      <c r="C56" s="423" t="str">
        <f>VLOOKUP(A56,'пр.взв.'!B25:H150,3,FALSE)</f>
        <v>09.04.1991 кмс</v>
      </c>
      <c r="D56" s="423" t="str">
        <f>VLOOKUP(A56,'пр.взв.'!B25:H150,4,FALSE)</f>
        <v>УМВД по ХМАО-Югре              </v>
      </c>
      <c r="E56" s="4"/>
      <c r="F56" s="5"/>
      <c r="G56" s="6"/>
      <c r="H56" s="50"/>
    </row>
    <row r="57" spans="1:8" ht="12" customHeight="1">
      <c r="A57" s="406"/>
      <c r="B57" s="422"/>
      <c r="C57" s="422"/>
      <c r="D57" s="422"/>
      <c r="E57" s="9"/>
      <c r="F57" s="6"/>
      <c r="G57" s="6"/>
      <c r="H57" s="50"/>
    </row>
    <row r="58" spans="1:8" ht="12" customHeight="1">
      <c r="A58" s="406">
        <v>55</v>
      </c>
      <c r="B58" s="412" t="e">
        <f>VLOOKUP(A58,'пр.взв.'!B27:H152,2,FALSE)</f>
        <v>#N/A</v>
      </c>
      <c r="C58" s="412" t="e">
        <f>VLOOKUP(A58,'пр.взв.'!B27:H152,3,FALSE)</f>
        <v>#N/A</v>
      </c>
      <c r="D58" s="412" t="e">
        <f>VLOOKUP(A58,'пр.взв.'!B27:H152,4,FALSE)</f>
        <v>#N/A</v>
      </c>
      <c r="E58" s="2"/>
      <c r="F58" s="6"/>
      <c r="G58" s="6"/>
      <c r="H58" s="50"/>
    </row>
    <row r="59" spans="1:8" ht="12" customHeight="1" thickBot="1">
      <c r="A59" s="407"/>
      <c r="B59" s="422"/>
      <c r="C59" s="422"/>
      <c r="D59" s="422"/>
      <c r="E59" s="1"/>
      <c r="F59" s="6"/>
      <c r="G59" s="6"/>
      <c r="H59" s="50"/>
    </row>
    <row r="60" spans="1:8" ht="12" customHeight="1">
      <c r="A60" s="410">
        <v>15</v>
      </c>
      <c r="B60" s="423" t="str">
        <f>VLOOKUP(A60,'пр.взв.'!B29:H154,2,FALSE)</f>
        <v>ГАДЖИЕВ Руслан Гаджиевич</v>
      </c>
      <c r="C60" s="423" t="str">
        <f>VLOOKUP(A60,'пр.взв.'!B29:H154,3,FALSE)</f>
        <v>10.09.1985 кмс</v>
      </c>
      <c r="D60" s="423" t="str">
        <f>VLOOKUP(A60,'пр.взв.'!B29:H154,4,FALSE)</f>
        <v>УМВД по Ямало-Ненецкому А      </v>
      </c>
      <c r="E60" s="1"/>
      <c r="F60" s="6"/>
      <c r="G60" s="10"/>
      <c r="H60" s="50"/>
    </row>
    <row r="61" spans="1:8" ht="12" customHeight="1">
      <c r="A61" s="406"/>
      <c r="B61" s="422"/>
      <c r="C61" s="422"/>
      <c r="D61" s="422"/>
      <c r="E61" s="7"/>
      <c r="F61" s="6"/>
      <c r="G61" s="1"/>
      <c r="H61" s="50"/>
    </row>
    <row r="62" spans="1:8" ht="12" customHeight="1">
      <c r="A62" s="406">
        <v>47</v>
      </c>
      <c r="B62" s="412" t="e">
        <f>VLOOKUP(A62,'пр.взв.'!B31:H156,2,FALSE)</f>
        <v>#N/A</v>
      </c>
      <c r="C62" s="412" t="e">
        <f>VLOOKUP(A62,'пр.взв.'!B31:H156,3,FALSE)</f>
        <v>#N/A</v>
      </c>
      <c r="D62" s="412" t="e">
        <f>VLOOKUP(A62,'пр.взв.'!B31:H156,4,FALSE)</f>
        <v>#N/A</v>
      </c>
      <c r="E62" s="3"/>
      <c r="F62" s="6"/>
      <c r="G62" s="1"/>
      <c r="H62" s="50"/>
    </row>
    <row r="63" spans="1:8" ht="12" customHeight="1" thickBot="1">
      <c r="A63" s="407"/>
      <c r="B63" s="422"/>
      <c r="C63" s="422"/>
      <c r="D63" s="422"/>
      <c r="E63" s="4"/>
      <c r="F63" s="10"/>
      <c r="G63" s="1"/>
      <c r="H63" s="50"/>
    </row>
    <row r="64" spans="1:8" ht="12" customHeight="1">
      <c r="A64" s="410">
        <v>31</v>
      </c>
      <c r="B64" s="423" t="str">
        <f>VLOOKUP(A64,'пр.взв.'!B33:H158,2,FALSE)</f>
        <v>КЛАДКО Дмитрий Сергеевич</v>
      </c>
      <c r="C64" s="423" t="str">
        <f>VLOOKUP(A64,'пр.взв.'!B33:H158,3,FALSE)</f>
        <v>16.02.1988 кмс</v>
      </c>
      <c r="D64" s="423" t="str">
        <f>VLOOKUP(A64,'пр.взв.'!B33:H158,4,FALSE)</f>
        <v>УМВД по Хабаровскому кр.       </v>
      </c>
      <c r="E64" s="4"/>
      <c r="F64" s="1"/>
      <c r="G64" s="1"/>
      <c r="H64" s="50"/>
    </row>
    <row r="65" spans="1:8" ht="12" customHeight="1">
      <c r="A65" s="406"/>
      <c r="B65" s="422"/>
      <c r="C65" s="422"/>
      <c r="D65" s="422"/>
      <c r="E65" s="9"/>
      <c r="F65" s="1"/>
      <c r="G65" s="1"/>
      <c r="H65" s="50"/>
    </row>
    <row r="66" spans="1:8" ht="12" customHeight="1">
      <c r="A66" s="406">
        <v>63</v>
      </c>
      <c r="B66" s="420" t="e">
        <f>VLOOKUP(A66,'пр.взв.'!B35:H160,2,FALSE)</f>
        <v>#N/A</v>
      </c>
      <c r="C66" s="420" t="e">
        <f>VLOOKUP(A66,'пр.взв.'!B35:H160,3,FALSE)</f>
        <v>#N/A</v>
      </c>
      <c r="D66" s="420" t="e">
        <f>VLOOKUP(A66,'пр.взв.'!B35:H160,4,FALSE)</f>
        <v>#N/A</v>
      </c>
      <c r="E66" s="2"/>
      <c r="F66" s="1"/>
      <c r="G66" s="1"/>
      <c r="H66" s="50"/>
    </row>
    <row r="67" spans="1:8" ht="12" customHeight="1" thickBot="1">
      <c r="A67" s="407"/>
      <c r="B67" s="421"/>
      <c r="C67" s="421"/>
      <c r="D67" s="421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19" t="str">
        <f>HYPERLINK('пр.взв.'!F3)</f>
        <v>в.к. &gt;100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15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5"/>
      <c r="H75" s="65"/>
      <c r="I75" s="12"/>
    </row>
    <row r="76" spans="1:9" ht="19.5" customHeight="1">
      <c r="A76" s="12"/>
      <c r="B76" s="19"/>
      <c r="G76" s="65"/>
      <c r="H76" s="65"/>
      <c r="I76" s="12"/>
    </row>
    <row r="77" spans="1:9" ht="19.5" customHeight="1">
      <c r="A77" s="12"/>
      <c r="B77" s="44"/>
      <c r="C77" s="43"/>
      <c r="D77" s="21"/>
      <c r="E77" s="17"/>
      <c r="G77" s="34"/>
      <c r="H77" s="65"/>
      <c r="I77" s="12"/>
    </row>
    <row r="78" spans="1:9" ht="19.5" customHeight="1">
      <c r="A78" s="11"/>
      <c r="B78" s="15"/>
      <c r="C78" s="20"/>
      <c r="D78" s="66"/>
      <c r="E78" s="17"/>
      <c r="G78" s="34"/>
      <c r="H78" s="65"/>
      <c r="I78" s="12"/>
    </row>
    <row r="79" spans="1:9" ht="19.5" customHeight="1">
      <c r="A79" s="12"/>
      <c r="B79" s="20"/>
      <c r="C79" s="20"/>
      <c r="D79" s="35"/>
      <c r="E79" s="18"/>
      <c r="F79" s="20"/>
      <c r="H79" s="65"/>
      <c r="I79" s="12"/>
    </row>
    <row r="80" spans="1:9" ht="19.5" customHeight="1">
      <c r="A80" s="12"/>
      <c r="B80" s="20"/>
      <c r="C80" s="14"/>
      <c r="D80" s="37"/>
      <c r="E80" s="19"/>
      <c r="F80" s="67"/>
      <c r="H80" s="65"/>
      <c r="I80" s="12"/>
    </row>
    <row r="81" spans="2:9" ht="19.5" customHeight="1">
      <c r="B81" s="68"/>
      <c r="C81" s="68"/>
      <c r="D81" s="12"/>
      <c r="E81" s="19"/>
      <c r="F81" s="18"/>
      <c r="H81" s="65"/>
      <c r="I81" s="12"/>
    </row>
    <row r="82" spans="3:9" ht="19.5" customHeight="1">
      <c r="C82" s="17"/>
      <c r="D82" s="12"/>
      <c r="E82" s="15"/>
      <c r="F82" s="19"/>
      <c r="H82" s="65"/>
      <c r="I82" s="12"/>
    </row>
    <row r="83" spans="1:9" ht="19.5" customHeight="1">
      <c r="A83" s="16"/>
      <c r="B83" s="18"/>
      <c r="D83" s="12"/>
      <c r="F83" s="35"/>
      <c r="H83" s="65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5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5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5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5"/>
      <c r="I87" s="12"/>
    </row>
    <row r="88" spans="1:9" ht="19.5" customHeight="1">
      <c r="A88" s="12"/>
      <c r="B88" s="20"/>
      <c r="C88" s="14"/>
      <c r="D88" s="37"/>
      <c r="E88" s="19"/>
      <c r="F88" s="69"/>
      <c r="G88" s="35"/>
      <c r="H88" s="65"/>
      <c r="I88" s="12"/>
    </row>
    <row r="89" spans="2:9" ht="19.5" customHeight="1">
      <c r="B89" s="68"/>
      <c r="C89" s="68"/>
      <c r="E89" s="19"/>
      <c r="F89" s="22"/>
      <c r="G89" s="35"/>
      <c r="H89" s="65"/>
      <c r="I89" s="12"/>
    </row>
    <row r="90" spans="3:9" ht="19.5" customHeight="1">
      <c r="C90" s="17"/>
      <c r="E90" s="15"/>
      <c r="F90" s="20"/>
      <c r="G90" s="37"/>
      <c r="H90" s="65"/>
      <c r="I90" s="12"/>
    </row>
    <row r="91" spans="1:9" ht="19.5" customHeight="1">
      <c r="A91" s="65"/>
      <c r="B91" s="65"/>
      <c r="C91" s="65"/>
      <c r="D91" s="65"/>
      <c r="E91" s="65"/>
      <c r="F91" s="65"/>
      <c r="G91" s="34"/>
      <c r="H91" s="65"/>
      <c r="I91" s="12"/>
    </row>
    <row r="92" spans="1:9" ht="19.5" customHeight="1">
      <c r="A92" s="65"/>
      <c r="B92" s="20"/>
      <c r="C92" s="47"/>
      <c r="D92" s="65"/>
      <c r="E92" s="20"/>
      <c r="F92" s="22"/>
      <c r="G92" s="34"/>
      <c r="H92" s="65"/>
      <c r="I92" s="12"/>
    </row>
    <row r="93" spans="1:9" ht="19.5" customHeight="1">
      <c r="A93" s="65"/>
      <c r="B93" s="20"/>
      <c r="C93" s="22"/>
      <c r="D93" s="47"/>
      <c r="E93" s="47"/>
      <c r="F93" s="20"/>
      <c r="G93" s="65"/>
      <c r="H93" s="65"/>
      <c r="I93" s="12"/>
    </row>
    <row r="94" spans="1:9" ht="19.5" customHeight="1">
      <c r="A94" s="65"/>
      <c r="B94" s="65"/>
      <c r="C94" s="20"/>
      <c r="D94" s="65"/>
      <c r="E94" s="22"/>
      <c r="F94" s="20"/>
      <c r="G94" s="65"/>
      <c r="H94" s="65"/>
      <c r="I94" s="12"/>
    </row>
    <row r="95" spans="1:9" ht="19.5" customHeight="1">
      <c r="A95" s="65"/>
      <c r="B95" s="65"/>
      <c r="C95" s="22"/>
      <c r="D95" s="65"/>
      <c r="E95" s="20"/>
      <c r="F95" s="47"/>
      <c r="G95" s="34"/>
      <c r="H95" s="65"/>
      <c r="I95" s="12"/>
    </row>
    <row r="96" spans="1:9" ht="19.5" customHeight="1">
      <c r="A96" s="65"/>
      <c r="B96" s="20"/>
      <c r="C96" s="22"/>
      <c r="D96" s="47"/>
      <c r="E96" s="47"/>
      <c r="F96" s="20"/>
      <c r="G96" s="34"/>
      <c r="H96" s="65"/>
      <c r="I96" s="12"/>
    </row>
    <row r="97" spans="1:9" ht="19.5" customHeight="1">
      <c r="A97" s="65"/>
      <c r="B97" s="65"/>
      <c r="C97" s="20"/>
      <c r="D97" s="65"/>
      <c r="E97" s="22"/>
      <c r="F97" s="20"/>
      <c r="G97" s="34"/>
      <c r="H97" s="65"/>
      <c r="I97" s="12"/>
    </row>
    <row r="98" spans="1:9" ht="19.5" customHeight="1">
      <c r="A98" s="65"/>
      <c r="B98" s="65"/>
      <c r="C98" s="22"/>
      <c r="D98" s="65"/>
      <c r="E98" s="20"/>
      <c r="F98" s="47"/>
      <c r="G98" s="34"/>
      <c r="H98" s="65"/>
      <c r="I98" s="12"/>
    </row>
    <row r="99" spans="1:9" ht="19.5" customHeight="1">
      <c r="A99" s="65"/>
      <c r="B99" s="65"/>
      <c r="C99" s="65"/>
      <c r="D99" s="65"/>
      <c r="E99" s="65"/>
      <c r="F99" s="65"/>
      <c r="G99" s="65"/>
      <c r="H99" s="65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</mergeCells>
  <printOptions horizontalCentered="1"/>
  <pageMargins left="0" right="0.3937007874015748" top="0" bottom="0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22">
      <selection activeCell="Q23" sqref="Q23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5.57421875" style="0" customWidth="1"/>
    <col min="5" max="19" width="4.7109375" style="0" customWidth="1"/>
  </cols>
  <sheetData>
    <row r="1" spans="1:19" ht="12.75" customHeight="1" thickBot="1">
      <c r="A1" s="427" t="s">
        <v>27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87"/>
    </row>
    <row r="2" spans="1:19" ht="30" customHeight="1" thickBot="1">
      <c r="A2" s="87"/>
      <c r="B2" s="88"/>
      <c r="C2" s="428" t="s">
        <v>28</v>
      </c>
      <c r="D2" s="428"/>
      <c r="E2" s="428"/>
      <c r="F2" s="428"/>
      <c r="G2" s="428"/>
      <c r="H2" s="428"/>
      <c r="I2" s="429" t="str">
        <f>HYPERLINK('[1]реквизиты'!$A$2)</f>
        <v>Лично-командный чемпионат МВД России по самозащите без оружия</v>
      </c>
      <c r="J2" s="430"/>
      <c r="K2" s="430"/>
      <c r="L2" s="430"/>
      <c r="M2" s="430"/>
      <c r="N2" s="430"/>
      <c r="O2" s="430"/>
      <c r="P2" s="430"/>
      <c r="Q2" s="430"/>
      <c r="R2" s="431"/>
      <c r="S2" s="87"/>
    </row>
    <row r="3" spans="1:19" ht="11.25" customHeight="1" thickBot="1">
      <c r="A3" s="23"/>
      <c r="B3" s="117"/>
      <c r="C3" s="118"/>
      <c r="D3" s="119"/>
      <c r="E3" s="440" t="str">
        <f>HYPERLINK('[1]реквизиты'!$A$3)</f>
        <v>24.01-28.01  2017 г.     г. Рязань</v>
      </c>
      <c r="F3" s="441"/>
      <c r="G3" s="441"/>
      <c r="H3" s="441"/>
      <c r="I3" s="441"/>
      <c r="J3" s="441"/>
      <c r="K3" s="441"/>
      <c r="L3" s="441"/>
      <c r="M3" s="441"/>
      <c r="N3" s="441"/>
      <c r="O3" s="118"/>
      <c r="P3" s="442" t="str">
        <f>HYPERLINK('пр.взв.'!F3)</f>
        <v>в.к. &gt;100 кг</v>
      </c>
      <c r="Q3" s="443"/>
      <c r="R3" s="444"/>
      <c r="S3" s="90"/>
    </row>
    <row r="4" spans="1:19" ht="12" customHeight="1" thickBot="1">
      <c r="A4" s="436">
        <v>2</v>
      </c>
      <c r="B4" s="437" t="str">
        <f>VLOOKUP(A4,'пр.взв.'!B6:C131,2,FALSE)</f>
        <v>АББАСОВ Эльмар Акиф оглы</v>
      </c>
      <c r="C4" s="437" t="str">
        <f>VLOOKUP(A4,'пр.взв.'!B6:H131,3,FALSE)</f>
        <v>26.03.1989 мс</v>
      </c>
      <c r="D4" s="437" t="str">
        <f>VLOOKUP(A4,'пр.взв.'!B6:F131,4,FALSE)</f>
        <v>МВД по Р. Адыгея              </v>
      </c>
      <c r="E4" s="118"/>
      <c r="F4" s="118"/>
      <c r="G4" s="120"/>
      <c r="H4" s="120" t="s">
        <v>9</v>
      </c>
      <c r="I4" s="121"/>
      <c r="J4" s="122"/>
      <c r="K4" s="118"/>
      <c r="L4" s="118"/>
      <c r="M4" s="118"/>
      <c r="N4" s="118"/>
      <c r="O4" s="123"/>
      <c r="P4" s="445"/>
      <c r="Q4" s="446"/>
      <c r="R4" s="447"/>
      <c r="S4" s="87"/>
    </row>
    <row r="5" spans="1:19" ht="12" customHeight="1">
      <c r="A5" s="432"/>
      <c r="B5" s="438"/>
      <c r="C5" s="438"/>
      <c r="D5" s="438"/>
      <c r="E5" s="124">
        <v>2</v>
      </c>
      <c r="F5" s="125"/>
      <c r="G5" s="126"/>
      <c r="H5" s="127"/>
      <c r="I5" s="128"/>
      <c r="J5" s="129"/>
      <c r="K5" s="118"/>
      <c r="L5" s="130"/>
      <c r="M5" s="131"/>
      <c r="N5" s="132"/>
      <c r="O5" s="132"/>
      <c r="P5" s="132"/>
      <c r="Q5" s="122"/>
      <c r="R5" s="133"/>
      <c r="S5" s="94"/>
    </row>
    <row r="6" spans="1:19" ht="12" customHeight="1" thickBot="1">
      <c r="A6" s="432">
        <v>34</v>
      </c>
      <c r="B6" s="448" t="str">
        <f>VLOOKUP(A6,'пр.взв.'!B8:C133,2,FALSE)</f>
        <v>ХАЧАТУРЯН Вартан Арташевич                </v>
      </c>
      <c r="C6" s="448" t="str">
        <f>VLOOKUP(A6,'пр.взв.'!B8:H133,3,FALSE)</f>
        <v>03.11.1972 мс                            </v>
      </c>
      <c r="D6" s="448" t="str">
        <f>VLOOKUP(A6,'пр.взв.'!B8:F133,4,FALSE)</f>
        <v>ГУ МВД по Иркутской обл. </v>
      </c>
      <c r="E6" s="134" t="s">
        <v>165</v>
      </c>
      <c r="F6" s="135"/>
      <c r="G6" s="125"/>
      <c r="H6" s="136"/>
      <c r="I6" s="130"/>
      <c r="J6" s="122"/>
      <c r="K6" s="118"/>
      <c r="L6" s="127"/>
      <c r="M6" s="131"/>
      <c r="N6" s="132"/>
      <c r="O6" s="132"/>
      <c r="P6" s="132"/>
      <c r="Q6" s="439" t="s">
        <v>24</v>
      </c>
      <c r="R6" s="439"/>
      <c r="S6" s="94"/>
    </row>
    <row r="7" spans="1:19" ht="12" customHeight="1" thickBot="1">
      <c r="A7" s="433"/>
      <c r="B7" s="449"/>
      <c r="C7" s="449"/>
      <c r="D7" s="449"/>
      <c r="E7" s="125"/>
      <c r="F7" s="137"/>
      <c r="G7" s="124">
        <v>2</v>
      </c>
      <c r="H7" s="130"/>
      <c r="I7" s="128"/>
      <c r="J7" s="122"/>
      <c r="K7" s="118"/>
      <c r="L7" s="130"/>
      <c r="M7" s="138"/>
      <c r="N7" s="132">
        <v>14</v>
      </c>
      <c r="O7" s="132"/>
      <c r="P7" s="131"/>
      <c r="Q7" s="439"/>
      <c r="R7" s="439"/>
      <c r="S7" s="94"/>
    </row>
    <row r="8" spans="1:19" ht="12" customHeight="1" thickBot="1">
      <c r="A8" s="436">
        <v>18</v>
      </c>
      <c r="B8" s="437" t="str">
        <f>VLOOKUP(A8,'пр.взв.'!B10:C135,2,FALSE)</f>
        <v>НАБОКА Александр Григорьевич</v>
      </c>
      <c r="C8" s="437" t="str">
        <f>VLOOKUP(A8,'пр.взв.'!B10:H135,3,FALSE)</f>
        <v>18.02.1980 мс</v>
      </c>
      <c r="D8" s="437" t="str">
        <f>VLOOKUP(A8,'пр.взв.'!B10:F135,4,FALSE)</f>
        <v>ГУ МВД по Волгоградской о        </v>
      </c>
      <c r="E8" s="118"/>
      <c r="F8" s="125"/>
      <c r="G8" s="134" t="s">
        <v>166</v>
      </c>
      <c r="H8" s="139"/>
      <c r="I8" s="140"/>
      <c r="J8" s="122"/>
      <c r="K8" s="118"/>
      <c r="L8" s="127"/>
      <c r="M8" s="141"/>
      <c r="N8" s="138"/>
      <c r="O8" s="131"/>
      <c r="P8" s="132"/>
      <c r="Q8" s="130"/>
      <c r="R8" s="133"/>
      <c r="S8" s="94"/>
    </row>
    <row r="9" spans="1:19" ht="12" customHeight="1">
      <c r="A9" s="432"/>
      <c r="B9" s="438"/>
      <c r="C9" s="438"/>
      <c r="D9" s="438"/>
      <c r="E9" s="124">
        <v>18</v>
      </c>
      <c r="F9" s="142"/>
      <c r="G9" s="125"/>
      <c r="H9" s="127"/>
      <c r="I9" s="140"/>
      <c r="J9" s="130"/>
      <c r="K9" s="118"/>
      <c r="L9" s="127"/>
      <c r="M9" s="143"/>
      <c r="N9" s="141"/>
      <c r="O9" s="131">
        <v>6</v>
      </c>
      <c r="P9" s="132"/>
      <c r="Q9" s="132"/>
      <c r="R9" s="133"/>
      <c r="S9" s="94"/>
    </row>
    <row r="10" spans="1:19" ht="12" customHeight="1" thickBot="1">
      <c r="A10" s="432">
        <v>50</v>
      </c>
      <c r="B10" s="434" t="e">
        <f>VLOOKUP(A10,'пр.взв.'!B12:C137,2,FALSE)</f>
        <v>#N/A</v>
      </c>
      <c r="C10" s="434" t="e">
        <f>VLOOKUP(A10,'пр.взв.'!B12:H137,3,FALSE)</f>
        <v>#N/A</v>
      </c>
      <c r="D10" s="434" t="e">
        <f>VLOOKUP(A10,'пр.взв.'!B12:F137,4,FALSE)</f>
        <v>#N/A</v>
      </c>
      <c r="E10" s="134"/>
      <c r="F10" s="125"/>
      <c r="G10" s="125"/>
      <c r="H10" s="136"/>
      <c r="I10" s="140"/>
      <c r="J10" s="130"/>
      <c r="K10" s="118"/>
      <c r="L10" s="127"/>
      <c r="M10" s="132"/>
      <c r="N10" s="144">
        <v>6</v>
      </c>
      <c r="O10" s="145" t="s">
        <v>165</v>
      </c>
      <c r="P10" s="132"/>
      <c r="Q10" s="132"/>
      <c r="R10" s="118"/>
      <c r="S10" s="94"/>
    </row>
    <row r="11" spans="1:19" ht="12" customHeight="1" thickBot="1">
      <c r="A11" s="433"/>
      <c r="B11" s="435"/>
      <c r="C11" s="435"/>
      <c r="D11" s="435"/>
      <c r="E11" s="125"/>
      <c r="F11" s="125"/>
      <c r="G11" s="137"/>
      <c r="H11" s="130"/>
      <c r="I11" s="146"/>
      <c r="J11" s="122"/>
      <c r="K11" s="118"/>
      <c r="L11" s="127"/>
      <c r="M11" s="132"/>
      <c r="N11" s="132"/>
      <c r="O11" s="147"/>
      <c r="P11" s="132">
        <v>6</v>
      </c>
      <c r="Q11" s="132"/>
      <c r="R11" s="122"/>
      <c r="S11" s="94"/>
    </row>
    <row r="12" spans="1:19" ht="12" customHeight="1" thickBot="1">
      <c r="A12" s="436">
        <v>10</v>
      </c>
      <c r="B12" s="437" t="str">
        <f>VLOOKUP(A12,'пр.взв.'!B14:C139,2,FALSE)</f>
        <v>ЧЕЛОХСАЕВ Сослан Георгиевич </v>
      </c>
      <c r="C12" s="437" t="str">
        <f>VLOOKUP(A12,'пр.взв.'!B14:H139,3,FALSE)</f>
        <v>10.11.1985 мс                             </v>
      </c>
      <c r="D12" s="437" t="str">
        <f>VLOOKUP(A12,'пр.взв.'!B14:F139,4,FALSE)</f>
        <v>МВД по РСО-Алания             </v>
      </c>
      <c r="E12" s="118"/>
      <c r="F12" s="118"/>
      <c r="G12" s="125"/>
      <c r="H12" s="128"/>
      <c r="I12" s="124">
        <v>10</v>
      </c>
      <c r="J12" s="148"/>
      <c r="K12" s="122"/>
      <c r="L12" s="130"/>
      <c r="M12" s="132"/>
      <c r="N12" s="130"/>
      <c r="O12" s="144">
        <v>10</v>
      </c>
      <c r="P12" s="149" t="s">
        <v>165</v>
      </c>
      <c r="Q12" s="150"/>
      <c r="R12" s="133"/>
      <c r="S12" s="94"/>
    </row>
    <row r="13" spans="1:19" ht="12" customHeight="1" thickBot="1">
      <c r="A13" s="432"/>
      <c r="B13" s="438"/>
      <c r="C13" s="438"/>
      <c r="D13" s="438"/>
      <c r="E13" s="124">
        <v>10</v>
      </c>
      <c r="F13" s="125"/>
      <c r="G13" s="125"/>
      <c r="H13" s="141"/>
      <c r="I13" s="134" t="s">
        <v>167</v>
      </c>
      <c r="J13" s="122"/>
      <c r="K13" s="151"/>
      <c r="L13" s="127"/>
      <c r="M13" s="131"/>
      <c r="N13" s="132"/>
      <c r="O13" s="132"/>
      <c r="P13" s="127"/>
      <c r="Q13" s="150"/>
      <c r="R13" s="133"/>
      <c r="S13" s="94"/>
    </row>
    <row r="14" spans="1:19" ht="12" customHeight="1" thickBot="1">
      <c r="A14" s="432">
        <v>42</v>
      </c>
      <c r="B14" s="434" t="e">
        <f>VLOOKUP(A14,'пр.взв.'!B16:C141,2,FALSE)</f>
        <v>#N/A</v>
      </c>
      <c r="C14" s="434" t="e">
        <f>VLOOKUP(A14,'пр.взв.'!B16:H141,3,FALSE)</f>
        <v>#N/A</v>
      </c>
      <c r="D14" s="434" t="e">
        <f>VLOOKUP(A14,'пр.взв.'!B16:F141,4,FALSE)</f>
        <v>#N/A</v>
      </c>
      <c r="E14" s="134"/>
      <c r="F14" s="135"/>
      <c r="G14" s="125"/>
      <c r="H14" s="152"/>
      <c r="I14" s="122"/>
      <c r="J14" s="122"/>
      <c r="K14" s="151"/>
      <c r="L14" s="130"/>
      <c r="M14" s="138"/>
      <c r="N14" s="131">
        <v>20</v>
      </c>
      <c r="O14" s="131"/>
      <c r="P14" s="133"/>
      <c r="Q14" s="140">
        <v>28</v>
      </c>
      <c r="R14" s="133"/>
      <c r="S14" s="94"/>
    </row>
    <row r="15" spans="1:19" ht="12" customHeight="1" thickBot="1">
      <c r="A15" s="433"/>
      <c r="B15" s="435"/>
      <c r="C15" s="435"/>
      <c r="D15" s="435"/>
      <c r="E15" s="125"/>
      <c r="F15" s="137"/>
      <c r="G15" s="124">
        <v>10</v>
      </c>
      <c r="H15" s="144"/>
      <c r="I15" s="122"/>
      <c r="J15" s="122"/>
      <c r="K15" s="151"/>
      <c r="L15" s="127"/>
      <c r="M15" s="141"/>
      <c r="N15" s="138"/>
      <c r="O15" s="131"/>
      <c r="P15" s="127"/>
      <c r="Q15" s="153" t="s">
        <v>165</v>
      </c>
      <c r="R15" s="118"/>
      <c r="S15" s="94"/>
    </row>
    <row r="16" spans="1:19" ht="12" customHeight="1" thickBot="1">
      <c r="A16" s="436">
        <v>26</v>
      </c>
      <c r="B16" s="437" t="str">
        <f>VLOOKUP(A16,'пр.взв.'!B18:C143,2,FALSE)</f>
        <v>ДИДИГОВ Асхаб Борисович</v>
      </c>
      <c r="C16" s="437" t="str">
        <f>VLOOKUP(A16,'пр.взв.'!B18:H143,3,FALSE)</f>
        <v>18.11.1982 кмс</v>
      </c>
      <c r="D16" s="437" t="str">
        <f>VLOOKUP(A16,'пр.взв.'!B18:F143,4,FALSE)</f>
        <v>МВД по Р. Ингушетия           </v>
      </c>
      <c r="E16" s="118"/>
      <c r="F16" s="125"/>
      <c r="G16" s="134" t="s">
        <v>165</v>
      </c>
      <c r="H16" s="136"/>
      <c r="I16" s="122"/>
      <c r="J16" s="122"/>
      <c r="K16" s="151"/>
      <c r="L16" s="127"/>
      <c r="M16" s="143"/>
      <c r="N16" s="141"/>
      <c r="O16" s="131">
        <v>28</v>
      </c>
      <c r="P16" s="127"/>
      <c r="Q16" s="154"/>
      <c r="R16" s="118"/>
      <c r="S16" s="94"/>
    </row>
    <row r="17" spans="1:19" ht="12" customHeight="1" thickBot="1">
      <c r="A17" s="432"/>
      <c r="B17" s="438"/>
      <c r="C17" s="438"/>
      <c r="D17" s="438"/>
      <c r="E17" s="124">
        <v>26</v>
      </c>
      <c r="F17" s="142"/>
      <c r="G17" s="125"/>
      <c r="H17" s="127"/>
      <c r="I17" s="122"/>
      <c r="J17" s="122"/>
      <c r="K17" s="151"/>
      <c r="L17" s="127"/>
      <c r="M17" s="132"/>
      <c r="N17" s="144">
        <v>28</v>
      </c>
      <c r="O17" s="145" t="s">
        <v>165</v>
      </c>
      <c r="P17" s="127"/>
      <c r="Q17" s="154"/>
      <c r="R17" s="118"/>
      <c r="S17" s="94"/>
    </row>
    <row r="18" spans="1:19" ht="12" customHeight="1" thickBot="1">
      <c r="A18" s="432">
        <v>58</v>
      </c>
      <c r="B18" s="434" t="e">
        <f>VLOOKUP(A18,'пр.взв.'!B20:C145,2,FALSE)</f>
        <v>#N/A</v>
      </c>
      <c r="C18" s="434" t="e">
        <f>VLOOKUP(A18,'пр.взв.'!B20:H145,3,FALSE)</f>
        <v>#N/A</v>
      </c>
      <c r="D18" s="434" t="e">
        <f>VLOOKUP(A18,'пр.взв.'!B20:F145,4,FALSE)</f>
        <v>#N/A</v>
      </c>
      <c r="E18" s="134"/>
      <c r="F18" s="125"/>
      <c r="G18" s="125"/>
      <c r="H18" s="136"/>
      <c r="I18" s="122"/>
      <c r="J18" s="122"/>
      <c r="K18" s="151"/>
      <c r="L18" s="118"/>
      <c r="M18" s="118"/>
      <c r="N18" s="122"/>
      <c r="O18" s="147"/>
      <c r="P18" s="155">
        <v>28</v>
      </c>
      <c r="Q18" s="154"/>
      <c r="R18" s="190">
        <v>28</v>
      </c>
      <c r="S18" s="94"/>
    </row>
    <row r="19" spans="1:19" ht="12" customHeight="1" thickBot="1">
      <c r="A19" s="433"/>
      <c r="B19" s="435"/>
      <c r="C19" s="435"/>
      <c r="D19" s="435"/>
      <c r="E19" s="125"/>
      <c r="F19" s="125"/>
      <c r="G19" s="125"/>
      <c r="H19" s="127"/>
      <c r="I19" s="122"/>
      <c r="J19" s="122"/>
      <c r="K19" s="124">
        <v>30</v>
      </c>
      <c r="L19" s="118"/>
      <c r="M19" s="118"/>
      <c r="N19" s="122"/>
      <c r="O19" s="144">
        <v>24</v>
      </c>
      <c r="P19" s="133" t="s">
        <v>165</v>
      </c>
      <c r="Q19" s="147"/>
      <c r="R19" s="134" t="s">
        <v>165</v>
      </c>
      <c r="S19" s="94"/>
    </row>
    <row r="20" spans="1:19" ht="12" customHeight="1" thickBot="1">
      <c r="A20" s="436">
        <v>6</v>
      </c>
      <c r="B20" s="437" t="str">
        <f>VLOOKUP(A20,'пр.взв.'!B6:C131,2,FALSE)</f>
        <v>МОЛОДЫХ Владимир Алексеевич</v>
      </c>
      <c r="C20" s="437" t="str">
        <f>VLOOKUP(A20,'пр.взв.'!B6:H131,3,FALSE)</f>
        <v>23.05.1995 мс</v>
      </c>
      <c r="D20" s="437" t="str">
        <f>VLOOKUP(A20,'пр.взв.'!B6:H131,4,FALSE)</f>
        <v>УМВД по Белгородской обл.      </v>
      </c>
      <c r="E20" s="118"/>
      <c r="F20" s="118"/>
      <c r="G20" s="120"/>
      <c r="H20" s="120"/>
      <c r="I20" s="131"/>
      <c r="J20" s="131"/>
      <c r="K20" s="134" t="s">
        <v>165</v>
      </c>
      <c r="L20" s="156"/>
      <c r="M20" s="151"/>
      <c r="N20" s="122"/>
      <c r="O20" s="118"/>
      <c r="P20" s="128"/>
      <c r="Q20" s="157"/>
      <c r="R20" s="118"/>
      <c r="S20" s="78"/>
    </row>
    <row r="21" spans="1:19" ht="12" customHeight="1">
      <c r="A21" s="432"/>
      <c r="B21" s="438"/>
      <c r="C21" s="438"/>
      <c r="D21" s="438"/>
      <c r="E21" s="124">
        <v>6</v>
      </c>
      <c r="F21" s="125"/>
      <c r="G21" s="126"/>
      <c r="H21" s="127"/>
      <c r="I21" s="128"/>
      <c r="J21" s="130"/>
      <c r="K21" s="158"/>
      <c r="L21" s="122"/>
      <c r="M21" s="151"/>
      <c r="N21" s="122"/>
      <c r="O21" s="118"/>
      <c r="P21" s="133"/>
      <c r="Q21" s="157"/>
      <c r="R21" s="118"/>
      <c r="S21" s="92"/>
    </row>
    <row r="22" spans="1:19" ht="12" customHeight="1" thickBot="1">
      <c r="A22" s="432">
        <v>38</v>
      </c>
      <c r="B22" s="434" t="e">
        <f>VLOOKUP(A22,'пр.взв.'!B24:C149,2,FALSE)</f>
        <v>#N/A</v>
      </c>
      <c r="C22" s="434" t="e">
        <f>VLOOKUP(A22,'пр.взв.'!B24:H149,3,FALSE)</f>
        <v>#N/A</v>
      </c>
      <c r="D22" s="434" t="e">
        <f>VLOOKUP(A22,'пр.взв.'!B24:F149,4,FALSE)</f>
        <v>#N/A</v>
      </c>
      <c r="E22" s="134"/>
      <c r="F22" s="135"/>
      <c r="G22" s="125"/>
      <c r="H22" s="136"/>
      <c r="I22" s="130"/>
      <c r="J22" s="128"/>
      <c r="K22" s="151"/>
      <c r="L22" s="122"/>
      <c r="M22" s="151"/>
      <c r="N22" s="122"/>
      <c r="O22" s="118"/>
      <c r="P22" s="118"/>
      <c r="Q22" s="159">
        <v>7</v>
      </c>
      <c r="R22" s="118"/>
      <c r="S22" s="94"/>
    </row>
    <row r="23" spans="1:19" ht="12" customHeight="1" thickBot="1">
      <c r="A23" s="433"/>
      <c r="B23" s="435"/>
      <c r="C23" s="435"/>
      <c r="D23" s="435"/>
      <c r="E23" s="125"/>
      <c r="F23" s="137"/>
      <c r="G23" s="124">
        <v>6</v>
      </c>
      <c r="H23" s="130"/>
      <c r="I23" s="128"/>
      <c r="J23" s="130"/>
      <c r="K23" s="151"/>
      <c r="L23" s="122"/>
      <c r="M23" s="151"/>
      <c r="N23" s="122"/>
      <c r="O23" s="128"/>
      <c r="P23" s="130"/>
      <c r="Q23" s="130"/>
      <c r="R23" s="133"/>
      <c r="S23" s="94"/>
    </row>
    <row r="24" spans="1:19" ht="12" customHeight="1" thickBot="1">
      <c r="A24" s="436">
        <v>22</v>
      </c>
      <c r="B24" s="437" t="str">
        <f>VLOOKUP(A24,'пр.взв.'!B26:C151,2,FALSE)</f>
        <v>МУТАЛИПОВ Селим Зелимханович</v>
      </c>
      <c r="C24" s="437" t="str">
        <f>VLOOKUP(A24,'пр.взв.'!B26:H151,3,FALSE)</f>
        <v>12.09.1997 кмс</v>
      </c>
      <c r="D24" s="437" t="str">
        <f>VLOOKUP(A24,'пр.взв.'!B26:F151,4,FALSE)</f>
        <v>МВД по Чеченской Р.</v>
      </c>
      <c r="E24" s="118"/>
      <c r="F24" s="125"/>
      <c r="G24" s="134" t="s">
        <v>165</v>
      </c>
      <c r="H24" s="160"/>
      <c r="I24" s="130"/>
      <c r="J24" s="130"/>
      <c r="K24" s="158"/>
      <c r="L24" s="122"/>
      <c r="M24" s="151"/>
      <c r="N24" s="161"/>
      <c r="O24" s="161"/>
      <c r="P24" s="162"/>
      <c r="Q24" s="161"/>
      <c r="R24" s="161"/>
      <c r="S24" s="94"/>
    </row>
    <row r="25" spans="1:19" ht="12" customHeight="1">
      <c r="A25" s="432"/>
      <c r="B25" s="438"/>
      <c r="C25" s="438"/>
      <c r="D25" s="438"/>
      <c r="E25" s="124">
        <v>22</v>
      </c>
      <c r="F25" s="142"/>
      <c r="G25" s="125"/>
      <c r="H25" s="147"/>
      <c r="I25" s="130"/>
      <c r="J25" s="130"/>
      <c r="K25" s="151"/>
      <c r="L25" s="122"/>
      <c r="M25" s="151"/>
      <c r="N25" s="163"/>
      <c r="O25" s="163"/>
      <c r="P25" s="163"/>
      <c r="Q25" s="163"/>
      <c r="R25" s="163"/>
      <c r="S25" s="94"/>
    </row>
    <row r="26" spans="1:19" ht="12" customHeight="1" thickBot="1">
      <c r="A26" s="432">
        <v>54</v>
      </c>
      <c r="B26" s="434" t="e">
        <f>VLOOKUP(A26,'пр.взв.'!B28:C153,2,FALSE)</f>
        <v>#N/A</v>
      </c>
      <c r="C26" s="434" t="e">
        <f>VLOOKUP(A26,'пр.взв.'!B28:H153,3,FALSE)</f>
        <v>#N/A</v>
      </c>
      <c r="D26" s="434" t="e">
        <f>VLOOKUP(A26,'пр.взв.'!B28:F153,4,FALSE)</f>
        <v>#N/A</v>
      </c>
      <c r="E26" s="134"/>
      <c r="F26" s="125"/>
      <c r="G26" s="125"/>
      <c r="H26" s="152"/>
      <c r="I26" s="130"/>
      <c r="J26" s="128"/>
      <c r="K26" s="151"/>
      <c r="L26" s="122"/>
      <c r="M26" s="151"/>
      <c r="N26" s="163"/>
      <c r="O26" s="163"/>
      <c r="P26" s="163"/>
      <c r="Q26" s="163"/>
      <c r="R26" s="163"/>
      <c r="S26" s="94"/>
    </row>
    <row r="27" spans="1:19" ht="12" customHeight="1" thickBot="1">
      <c r="A27" s="433"/>
      <c r="B27" s="435"/>
      <c r="C27" s="435"/>
      <c r="D27" s="435"/>
      <c r="E27" s="125"/>
      <c r="F27" s="125"/>
      <c r="G27" s="137"/>
      <c r="H27" s="130"/>
      <c r="I27" s="124">
        <v>30</v>
      </c>
      <c r="J27" s="164"/>
      <c r="K27" s="151"/>
      <c r="L27" s="122"/>
      <c r="M27" s="151"/>
      <c r="N27" s="122"/>
      <c r="O27" s="122"/>
      <c r="P27" s="128"/>
      <c r="Q27" s="130"/>
      <c r="R27" s="133"/>
      <c r="S27" s="94"/>
    </row>
    <row r="28" spans="1:19" ht="12" customHeight="1" thickBot="1">
      <c r="A28" s="436">
        <v>14</v>
      </c>
      <c r="B28" s="437" t="str">
        <f>VLOOKUP(A28,'пр.взв.'!B30:C155,2,FALSE)</f>
        <v>КУРЕЕВ Артем Юрьевич                          </v>
      </c>
      <c r="C28" s="437" t="str">
        <f>VLOOKUP(A28,'пр.взв.'!B30:H155,3,FALSE)</f>
        <v>05.12.1989 кмс                            </v>
      </c>
      <c r="D28" s="437" t="str">
        <f>VLOOKUP(A28,'пр.взв.'!B30:F155,4,FALSE)</f>
        <v>УТ МВД по ЦФО                 </v>
      </c>
      <c r="E28" s="118"/>
      <c r="F28" s="118"/>
      <c r="G28" s="125"/>
      <c r="H28" s="128"/>
      <c r="I28" s="134" t="s">
        <v>167</v>
      </c>
      <c r="J28" s="130"/>
      <c r="K28" s="122"/>
      <c r="L28" s="122"/>
      <c r="M28" s="151"/>
      <c r="N28" s="122"/>
      <c r="O28" s="118"/>
      <c r="P28" s="130"/>
      <c r="Q28" s="130"/>
      <c r="R28" s="133"/>
      <c r="S28" s="94"/>
    </row>
    <row r="29" spans="1:19" ht="12" customHeight="1">
      <c r="A29" s="432"/>
      <c r="B29" s="438"/>
      <c r="C29" s="438"/>
      <c r="D29" s="438"/>
      <c r="E29" s="124">
        <v>14</v>
      </c>
      <c r="F29" s="125"/>
      <c r="G29" s="125"/>
      <c r="H29" s="141"/>
      <c r="I29" s="122"/>
      <c r="J29" s="118"/>
      <c r="K29" s="118"/>
      <c r="L29" s="122"/>
      <c r="M29" s="151"/>
      <c r="N29" s="122"/>
      <c r="O29" s="122"/>
      <c r="P29" s="122"/>
      <c r="Q29" s="122"/>
      <c r="R29" s="122"/>
      <c r="S29" s="94"/>
    </row>
    <row r="30" spans="1:19" ht="12" customHeight="1" thickBot="1">
      <c r="A30" s="432">
        <v>46</v>
      </c>
      <c r="B30" s="434" t="e">
        <f>VLOOKUP(A30,'пр.взв.'!B32:C157,2,FALSE)</f>
        <v>#N/A</v>
      </c>
      <c r="C30" s="434" t="e">
        <f>VLOOKUP(A30,'пр.взв.'!B32:H157,3,FALSE)</f>
        <v>#N/A</v>
      </c>
      <c r="D30" s="434" t="e">
        <f>VLOOKUP(A30,'пр.взв.'!B32:F157,4,FALSE)</f>
        <v>#N/A</v>
      </c>
      <c r="E30" s="134"/>
      <c r="F30" s="135"/>
      <c r="G30" s="125"/>
      <c r="H30" s="152"/>
      <c r="I30" s="122"/>
      <c r="J30" s="118"/>
      <c r="K30" s="118"/>
      <c r="L30" s="122"/>
      <c r="M30" s="151"/>
      <c r="N30" s="122"/>
      <c r="O30" s="122"/>
      <c r="P30" s="122"/>
      <c r="Q30" s="122"/>
      <c r="R30" s="122"/>
      <c r="S30" s="94"/>
    </row>
    <row r="31" spans="1:19" ht="12" customHeight="1" thickBot="1">
      <c r="A31" s="433"/>
      <c r="B31" s="435"/>
      <c r="C31" s="435"/>
      <c r="D31" s="435"/>
      <c r="E31" s="125"/>
      <c r="F31" s="137"/>
      <c r="G31" s="124">
        <v>30</v>
      </c>
      <c r="H31" s="144"/>
      <c r="I31" s="122"/>
      <c r="J31" s="118"/>
      <c r="K31" s="118"/>
      <c r="L31" s="122"/>
      <c r="M31" s="151"/>
      <c r="N31" s="122"/>
      <c r="O31" s="122"/>
      <c r="P31" s="122"/>
      <c r="Q31" s="122"/>
      <c r="R31" s="122"/>
      <c r="S31" s="94"/>
    </row>
    <row r="32" spans="1:19" ht="12" customHeight="1" thickBot="1">
      <c r="A32" s="436">
        <v>30</v>
      </c>
      <c r="B32" s="437" t="str">
        <f>VLOOKUP(A32,'пр.взв.'!B34:C159,2,FALSE)</f>
        <v>СМЕРЕКА Эдгардт Иосифович </v>
      </c>
      <c r="C32" s="437" t="str">
        <f>VLOOKUP(A32,'пр.взв.'!B34:H159,3,FALSE)</f>
        <v>24.08.1993 мс                             </v>
      </c>
      <c r="D32" s="437" t="str">
        <f>VLOOKUP(A32,'пр.взв.'!B34:F159,4,FALSE)</f>
        <v>ГУ МВД по г.Москве               </v>
      </c>
      <c r="E32" s="118"/>
      <c r="F32" s="125"/>
      <c r="G32" s="134" t="s">
        <v>167</v>
      </c>
      <c r="H32" s="136"/>
      <c r="I32" s="122"/>
      <c r="J32" s="118"/>
      <c r="K32" s="118"/>
      <c r="L32" s="122"/>
      <c r="M32" s="151"/>
      <c r="N32" s="122"/>
      <c r="O32" s="122"/>
      <c r="P32" s="118"/>
      <c r="Q32" s="118"/>
      <c r="R32" s="118"/>
      <c r="S32" s="87"/>
    </row>
    <row r="33" spans="1:19" ht="12" customHeight="1">
      <c r="A33" s="432"/>
      <c r="B33" s="438"/>
      <c r="C33" s="438"/>
      <c r="D33" s="438"/>
      <c r="E33" s="124">
        <v>30</v>
      </c>
      <c r="F33" s="142"/>
      <c r="G33" s="125"/>
      <c r="H33" s="127"/>
      <c r="I33" s="122"/>
      <c r="J33" s="118"/>
      <c r="K33" s="118"/>
      <c r="L33" s="122"/>
      <c r="M33" s="151"/>
      <c r="N33" s="122"/>
      <c r="O33" s="122"/>
      <c r="P33" s="118"/>
      <c r="Q33" s="118"/>
      <c r="R33" s="118"/>
      <c r="S33" s="87"/>
    </row>
    <row r="34" spans="1:19" ht="12" customHeight="1" thickBot="1">
      <c r="A34" s="432">
        <v>62</v>
      </c>
      <c r="B34" s="434" t="e">
        <f>VLOOKUP(A34,'пр.взв.'!B36:C161,2,FALSE)</f>
        <v>#N/A</v>
      </c>
      <c r="C34" s="434" t="e">
        <f>VLOOKUP(A34,'пр.взв.'!B36:H161,3,FALSE)</f>
        <v>#N/A</v>
      </c>
      <c r="D34" s="434" t="e">
        <f>VLOOKUP(A34,'пр.взв.'!B36:F161,4,FALSE)</f>
        <v>#N/A</v>
      </c>
      <c r="E34" s="134"/>
      <c r="F34" s="125"/>
      <c r="G34" s="125"/>
      <c r="H34" s="136"/>
      <c r="I34" s="122"/>
      <c r="J34" s="118"/>
      <c r="K34" s="118"/>
      <c r="L34" s="122"/>
      <c r="M34" s="151"/>
      <c r="N34" s="122"/>
      <c r="O34" s="122"/>
      <c r="P34" s="118"/>
      <c r="Q34" s="118"/>
      <c r="R34" s="118"/>
      <c r="S34" s="87"/>
    </row>
    <row r="35" spans="1:19" ht="12" customHeight="1" thickBot="1">
      <c r="A35" s="433"/>
      <c r="B35" s="435"/>
      <c r="C35" s="435"/>
      <c r="D35" s="435"/>
      <c r="E35" s="125"/>
      <c r="F35" s="125"/>
      <c r="G35" s="125"/>
      <c r="H35" s="127"/>
      <c r="I35" s="122"/>
      <c r="J35" s="118"/>
      <c r="K35" s="118"/>
      <c r="L35" s="122"/>
      <c r="M35" s="165">
        <v>4</v>
      </c>
      <c r="N35" s="122"/>
      <c r="O35" s="122"/>
      <c r="P35" s="118"/>
      <c r="Q35" s="118"/>
      <c r="R35" s="118"/>
      <c r="S35" s="87"/>
    </row>
    <row r="36" spans="1:19" ht="5.25" customHeight="1" thickBot="1">
      <c r="A36" s="95"/>
      <c r="B36" s="166"/>
      <c r="C36" s="166"/>
      <c r="D36" s="118"/>
      <c r="E36" s="125"/>
      <c r="F36" s="125"/>
      <c r="G36" s="125"/>
      <c r="H36" s="122"/>
      <c r="I36" s="130"/>
      <c r="J36" s="118"/>
      <c r="K36" s="118"/>
      <c r="L36" s="122"/>
      <c r="M36" s="167"/>
      <c r="N36" s="122"/>
      <c r="O36" s="122"/>
      <c r="P36" s="118"/>
      <c r="Q36" s="118"/>
      <c r="R36" s="118"/>
      <c r="S36" s="114"/>
    </row>
    <row r="37" spans="1:19" ht="12" customHeight="1" thickBot="1">
      <c r="A37" s="436">
        <v>4</v>
      </c>
      <c r="B37" s="437" t="str">
        <f>VLOOKUP(A37,'пр.взв.'!B6:H131,2,FALSE)</f>
        <v>ВОЛКОВ Андрей Викторович                      </v>
      </c>
      <c r="C37" s="437" t="str">
        <f>VLOOKUP(A37,'пр.взв.'!B6:H131,3,FALSE)</f>
        <v>13.11.1986 мсмк                           </v>
      </c>
      <c r="D37" s="437" t="str">
        <f>VLOOKUP(A37,'пр.взв.'!B6:H131,4,FALSE)</f>
        <v>УМВД по Рязанской обл.         </v>
      </c>
      <c r="E37" s="118"/>
      <c r="F37" s="118"/>
      <c r="G37" s="120"/>
      <c r="H37" s="118"/>
      <c r="I37" s="121"/>
      <c r="J37" s="122"/>
      <c r="K37" s="118"/>
      <c r="L37" s="122"/>
      <c r="M37" s="168" t="s">
        <v>166</v>
      </c>
      <c r="N37" s="122"/>
      <c r="O37" s="122"/>
      <c r="P37" s="118"/>
      <c r="Q37" s="118"/>
      <c r="R37" s="118"/>
      <c r="S37" s="114"/>
    </row>
    <row r="38" spans="1:19" ht="12" customHeight="1">
      <c r="A38" s="432"/>
      <c r="B38" s="438"/>
      <c r="C38" s="438"/>
      <c r="D38" s="438"/>
      <c r="E38" s="124">
        <v>4</v>
      </c>
      <c r="F38" s="125"/>
      <c r="G38" s="126"/>
      <c r="H38" s="127"/>
      <c r="I38" s="128"/>
      <c r="J38" s="129"/>
      <c r="K38" s="118"/>
      <c r="L38" s="122"/>
      <c r="M38" s="151"/>
      <c r="N38" s="122"/>
      <c r="O38" s="122"/>
      <c r="P38" s="118"/>
      <c r="Q38" s="118"/>
      <c r="R38" s="118"/>
      <c r="S38" s="114"/>
    </row>
    <row r="39" spans="1:19" ht="12" customHeight="1" thickBot="1">
      <c r="A39" s="432">
        <v>36</v>
      </c>
      <c r="B39" s="434" t="e">
        <f>VLOOKUP(A39,'пр.взв.'!B8:H133,2,FALSE)</f>
        <v>#N/A</v>
      </c>
      <c r="C39" s="434" t="e">
        <f>VLOOKUP(A39,'пр.взв.'!B8:H133,3,FALSE)</f>
        <v>#N/A</v>
      </c>
      <c r="D39" s="434" t="e">
        <f>VLOOKUP(A39,'пр.взв.'!B8:H133,4,FALSE)</f>
        <v>#N/A</v>
      </c>
      <c r="E39" s="134"/>
      <c r="F39" s="135"/>
      <c r="G39" s="125"/>
      <c r="H39" s="136"/>
      <c r="I39" s="130"/>
      <c r="J39" s="122"/>
      <c r="K39" s="118"/>
      <c r="L39" s="122"/>
      <c r="M39" s="151"/>
      <c r="N39" s="122"/>
      <c r="O39" s="122"/>
      <c r="P39" s="118"/>
      <c r="Q39" s="118"/>
      <c r="R39" s="118"/>
      <c r="S39" s="114"/>
    </row>
    <row r="40" spans="1:19" ht="12" customHeight="1" thickBot="1">
      <c r="A40" s="433"/>
      <c r="B40" s="435"/>
      <c r="C40" s="435"/>
      <c r="D40" s="435"/>
      <c r="E40" s="125"/>
      <c r="F40" s="137"/>
      <c r="G40" s="124">
        <v>4</v>
      </c>
      <c r="H40" s="130"/>
      <c r="I40" s="128"/>
      <c r="J40" s="122"/>
      <c r="K40" s="118"/>
      <c r="L40" s="122"/>
      <c r="M40" s="151"/>
      <c r="N40" s="122"/>
      <c r="O40" s="122"/>
      <c r="P40" s="118"/>
      <c r="Q40" s="118"/>
      <c r="R40" s="118"/>
      <c r="S40" s="114"/>
    </row>
    <row r="41" spans="1:19" ht="12" customHeight="1" thickBot="1">
      <c r="A41" s="436">
        <v>20</v>
      </c>
      <c r="B41" s="437" t="str">
        <f>VLOOKUP(A41,'пр.взв.'!B10:H135,2,FALSE)</f>
        <v>ШЕХОВЦОВ Сергей Александрович</v>
      </c>
      <c r="C41" s="437" t="str">
        <f>VLOOKUP(A41,'пр.взв.'!B10:H135,3,FALSE)</f>
        <v>31.10.1985 кмс</v>
      </c>
      <c r="D41" s="437" t="str">
        <f>VLOOKUP(A41,'пр.взв.'!B10:H135,4,FALSE)</f>
        <v>УМВД по Курской обл</v>
      </c>
      <c r="E41" s="118"/>
      <c r="F41" s="125"/>
      <c r="G41" s="134" t="s">
        <v>165</v>
      </c>
      <c r="H41" s="139"/>
      <c r="I41" s="140"/>
      <c r="J41" s="122"/>
      <c r="K41" s="118"/>
      <c r="L41" s="122"/>
      <c r="M41" s="151"/>
      <c r="N41" s="122"/>
      <c r="O41" s="122"/>
      <c r="P41" s="118"/>
      <c r="Q41" s="118"/>
      <c r="R41" s="118"/>
      <c r="S41" s="114"/>
    </row>
    <row r="42" spans="1:19" ht="12" customHeight="1">
      <c r="A42" s="432"/>
      <c r="B42" s="438"/>
      <c r="C42" s="438"/>
      <c r="D42" s="438"/>
      <c r="E42" s="124">
        <v>20</v>
      </c>
      <c r="F42" s="142"/>
      <c r="G42" s="125"/>
      <c r="H42" s="127"/>
      <c r="I42" s="140"/>
      <c r="J42" s="130"/>
      <c r="K42" s="118"/>
      <c r="L42" s="122"/>
      <c r="M42" s="151"/>
      <c r="N42" s="122"/>
      <c r="O42" s="122"/>
      <c r="P42" s="118"/>
      <c r="Q42" s="118"/>
      <c r="R42" s="118"/>
      <c r="S42" s="114"/>
    </row>
    <row r="43" spans="1:19" ht="12" customHeight="1" thickBot="1">
      <c r="A43" s="432">
        <v>52</v>
      </c>
      <c r="B43" s="434" t="e">
        <f>VLOOKUP(A43,'пр.взв.'!B12:H137,2,FALSE)</f>
        <v>#N/A</v>
      </c>
      <c r="C43" s="434" t="e">
        <f>VLOOKUP(A43,'пр.взв.'!B12:H137,3,FALSE)</f>
        <v>#N/A</v>
      </c>
      <c r="D43" s="434" t="e">
        <f>VLOOKUP(A43,'пр.взв.'!B12:H137,4,FALSE)</f>
        <v>#N/A</v>
      </c>
      <c r="E43" s="134"/>
      <c r="F43" s="125"/>
      <c r="G43" s="125"/>
      <c r="H43" s="136"/>
      <c r="I43" s="140"/>
      <c r="J43" s="130"/>
      <c r="K43" s="118"/>
      <c r="L43" s="122"/>
      <c r="M43" s="151"/>
      <c r="N43" s="122"/>
      <c r="O43" s="122"/>
      <c r="P43" s="118"/>
      <c r="Q43" s="118"/>
      <c r="R43" s="118"/>
      <c r="S43" s="114"/>
    </row>
    <row r="44" spans="1:19" ht="12" customHeight="1" thickBot="1">
      <c r="A44" s="433"/>
      <c r="B44" s="435"/>
      <c r="C44" s="435"/>
      <c r="D44" s="435"/>
      <c r="E44" s="125"/>
      <c r="F44" s="125"/>
      <c r="G44" s="137"/>
      <c r="H44" s="130"/>
      <c r="I44" s="146"/>
      <c r="J44" s="122"/>
      <c r="K44" s="118"/>
      <c r="L44" s="122"/>
      <c r="M44" s="151"/>
      <c r="N44" s="122"/>
      <c r="O44" s="122"/>
      <c r="P44" s="118"/>
      <c r="Q44" s="118"/>
      <c r="R44" s="118"/>
      <c r="S44" s="114"/>
    </row>
    <row r="45" spans="1:19" ht="12" customHeight="1" thickBot="1">
      <c r="A45" s="436">
        <v>12</v>
      </c>
      <c r="B45" s="437" t="str">
        <f>VLOOKUP(A45,'пр.взв.'!B14:H139,2,FALSE)</f>
        <v>ПЛОТНИКОВ Владимир Сергеевич                  </v>
      </c>
      <c r="C45" s="437" t="str">
        <f>VLOOKUP(A45,'пр.взв.'!B14:H139,3,FALSE)</f>
        <v>10.12.1980 мс                             </v>
      </c>
      <c r="D45" s="437" t="str">
        <f>VLOOKUP(A45,'пр.взв.'!B14:H139,4,FALSE)</f>
        <v>ГУ МВД по Новосибирской о        </v>
      </c>
      <c r="E45" s="118"/>
      <c r="F45" s="118"/>
      <c r="G45" s="125"/>
      <c r="H45" s="128"/>
      <c r="I45" s="124">
        <v>4</v>
      </c>
      <c r="J45" s="148"/>
      <c r="K45" s="118"/>
      <c r="L45" s="122"/>
      <c r="M45" s="151"/>
      <c r="N45" s="122"/>
      <c r="O45" s="122"/>
      <c r="P45" s="118"/>
      <c r="Q45" s="118"/>
      <c r="R45" s="118"/>
      <c r="S45" s="114"/>
    </row>
    <row r="46" spans="1:19" ht="12" customHeight="1" thickBot="1">
      <c r="A46" s="432"/>
      <c r="B46" s="438"/>
      <c r="C46" s="438"/>
      <c r="D46" s="438"/>
      <c r="E46" s="124">
        <v>12</v>
      </c>
      <c r="F46" s="125"/>
      <c r="G46" s="125"/>
      <c r="H46" s="141"/>
      <c r="I46" s="134" t="s">
        <v>165</v>
      </c>
      <c r="J46" s="122"/>
      <c r="K46" s="151"/>
      <c r="L46" s="122"/>
      <c r="M46" s="151"/>
      <c r="N46" s="122"/>
      <c r="O46" s="122"/>
      <c r="P46" s="118"/>
      <c r="Q46" s="118"/>
      <c r="R46" s="118"/>
      <c r="S46" s="114"/>
    </row>
    <row r="47" spans="1:19" ht="12" customHeight="1" thickBot="1">
      <c r="A47" s="432">
        <v>44</v>
      </c>
      <c r="B47" s="434" t="e">
        <f>VLOOKUP(A47,'пр.взв.'!B16:H141,2,FALSE)</f>
        <v>#N/A</v>
      </c>
      <c r="C47" s="434" t="e">
        <f>VLOOKUP(A47,'пр.взв.'!B16:H141,3,FALSE)</f>
        <v>#N/A</v>
      </c>
      <c r="D47" s="434" t="e">
        <f>VLOOKUP(A47,'пр.взв.'!B16:H141,4,FALSE)</f>
        <v>#N/A</v>
      </c>
      <c r="E47" s="134"/>
      <c r="F47" s="135"/>
      <c r="G47" s="125"/>
      <c r="H47" s="152"/>
      <c r="I47" s="122"/>
      <c r="J47" s="122"/>
      <c r="K47" s="151"/>
      <c r="L47" s="122"/>
      <c r="M47" s="151"/>
      <c r="N47" s="122"/>
      <c r="O47" s="122"/>
      <c r="P47" s="118"/>
      <c r="Q47" s="118"/>
      <c r="R47" s="118"/>
      <c r="S47" s="114"/>
    </row>
    <row r="48" spans="1:19" ht="12" customHeight="1" thickBot="1">
      <c r="A48" s="433"/>
      <c r="B48" s="435"/>
      <c r="C48" s="435"/>
      <c r="D48" s="435"/>
      <c r="E48" s="125"/>
      <c r="F48" s="137"/>
      <c r="G48" s="124">
        <v>28</v>
      </c>
      <c r="H48" s="144"/>
      <c r="I48" s="122"/>
      <c r="J48" s="122"/>
      <c r="K48" s="151"/>
      <c r="L48" s="122"/>
      <c r="M48" s="151"/>
      <c r="N48" s="122"/>
      <c r="O48" s="122"/>
      <c r="P48" s="118"/>
      <c r="Q48" s="118"/>
      <c r="R48" s="118"/>
      <c r="S48" s="114"/>
    </row>
    <row r="49" spans="1:19" ht="12" customHeight="1" thickBot="1">
      <c r="A49" s="436">
        <v>28</v>
      </c>
      <c r="B49" s="437" t="str">
        <f>VLOOKUP(A49,'пр.взв.'!B18:H143,2,FALSE)</f>
        <v>РАТЬКО Константин Станиславович </v>
      </c>
      <c r="C49" s="437" t="str">
        <f>VLOOKUP(A49,'пр.взв.'!B18:H143,3,FALSE)</f>
        <v>06.04.1985 мс</v>
      </c>
      <c r="D49" s="437" t="str">
        <f>VLOOKUP(A49,'пр.взв.'!B18:H143,4,FALSE)</f>
        <v>УМВД по Владимирской обл.      </v>
      </c>
      <c r="E49" s="118"/>
      <c r="F49" s="125"/>
      <c r="G49" s="134" t="s">
        <v>165</v>
      </c>
      <c r="H49" s="136"/>
      <c r="I49" s="122"/>
      <c r="J49" s="122"/>
      <c r="K49" s="151"/>
      <c r="L49" s="122"/>
      <c r="M49" s="151"/>
      <c r="N49" s="122"/>
      <c r="O49" s="122"/>
      <c r="P49" s="118"/>
      <c r="Q49" s="118"/>
      <c r="R49" s="118"/>
      <c r="S49" s="114"/>
    </row>
    <row r="50" spans="1:19" ht="12" customHeight="1">
      <c r="A50" s="432"/>
      <c r="B50" s="438"/>
      <c r="C50" s="438"/>
      <c r="D50" s="438"/>
      <c r="E50" s="124">
        <v>28</v>
      </c>
      <c r="F50" s="142"/>
      <c r="G50" s="125"/>
      <c r="H50" s="127"/>
      <c r="I50" s="122"/>
      <c r="J50" s="122"/>
      <c r="K50" s="151"/>
      <c r="L50" s="122"/>
      <c r="M50" s="151"/>
      <c r="N50" s="122"/>
      <c r="O50" s="122"/>
      <c r="P50" s="118"/>
      <c r="Q50" s="118"/>
      <c r="R50" s="118"/>
      <c r="S50" s="114"/>
    </row>
    <row r="51" spans="1:19" ht="12" customHeight="1" thickBot="1">
      <c r="A51" s="432">
        <v>60</v>
      </c>
      <c r="B51" s="434" t="e">
        <f>VLOOKUP(A51,'пр.взв.'!B20:H145,2,FALSE)</f>
        <v>#N/A</v>
      </c>
      <c r="C51" s="434" t="e">
        <f>VLOOKUP(A51,'пр.взв.'!B20:H145,3,FALSE)</f>
        <v>#N/A</v>
      </c>
      <c r="D51" s="434" t="e">
        <f>VLOOKUP(A51,'пр.взв.'!B20:H145,4,FALSE)</f>
        <v>#N/A</v>
      </c>
      <c r="E51" s="134"/>
      <c r="F51" s="125"/>
      <c r="G51" s="125"/>
      <c r="H51" s="136"/>
      <c r="I51" s="122"/>
      <c r="J51" s="122"/>
      <c r="K51" s="151"/>
      <c r="L51" s="122"/>
      <c r="M51" s="151"/>
      <c r="N51" s="122"/>
      <c r="O51" s="122"/>
      <c r="P51" s="118"/>
      <c r="Q51" s="118"/>
      <c r="R51" s="118"/>
      <c r="S51" s="114"/>
    </row>
    <row r="52" spans="1:19" ht="12" customHeight="1" thickBot="1">
      <c r="A52" s="433"/>
      <c r="B52" s="435"/>
      <c r="C52" s="435"/>
      <c r="D52" s="435"/>
      <c r="E52" s="125"/>
      <c r="F52" s="125"/>
      <c r="G52" s="125"/>
      <c r="H52" s="127"/>
      <c r="I52" s="122"/>
      <c r="J52" s="122"/>
      <c r="K52" s="124">
        <v>4</v>
      </c>
      <c r="L52" s="169"/>
      <c r="M52" s="151"/>
      <c r="N52" s="122"/>
      <c r="O52" s="122"/>
      <c r="P52" s="118"/>
      <c r="Q52" s="118"/>
      <c r="R52" s="118"/>
      <c r="S52" s="114"/>
    </row>
    <row r="53" spans="1:19" ht="12" customHeight="1" thickBot="1">
      <c r="A53" s="436">
        <v>8</v>
      </c>
      <c r="B53" s="437" t="str">
        <f>VLOOKUP(A53,'пр.взв.'!B6:H131,2,FALSE)</f>
        <v>ПЛЕШАКОВ Павел Валерьевич </v>
      </c>
      <c r="C53" s="437" t="str">
        <f>VLOOKUP(A53,'пр.взв.'!B6:H131,3,FALSE)</f>
        <v>08.04.1981 мс                             </v>
      </c>
      <c r="D53" s="437" t="str">
        <f>VLOOKUP(A53,'пр.взв.'!B6:H131,4,FALSE)</f>
        <v>УМВД по Калининградской о      </v>
      </c>
      <c r="E53" s="118"/>
      <c r="F53" s="118"/>
      <c r="G53" s="120"/>
      <c r="H53" s="120"/>
      <c r="I53" s="131"/>
      <c r="J53" s="131"/>
      <c r="K53" s="134" t="s">
        <v>165</v>
      </c>
      <c r="L53" s="118"/>
      <c r="M53" s="118"/>
      <c r="N53" s="118"/>
      <c r="O53" s="118"/>
      <c r="P53" s="118"/>
      <c r="Q53" s="118"/>
      <c r="R53" s="118"/>
      <c r="S53" s="114"/>
    </row>
    <row r="54" spans="1:19" ht="12" customHeight="1">
      <c r="A54" s="432"/>
      <c r="B54" s="438"/>
      <c r="C54" s="438"/>
      <c r="D54" s="438"/>
      <c r="E54" s="124">
        <v>8</v>
      </c>
      <c r="F54" s="125"/>
      <c r="G54" s="126"/>
      <c r="H54" s="127"/>
      <c r="I54" s="128"/>
      <c r="J54" s="130"/>
      <c r="K54" s="151"/>
      <c r="L54" s="118"/>
      <c r="M54" s="118"/>
      <c r="N54" s="118"/>
      <c r="O54" s="118"/>
      <c r="P54" s="118"/>
      <c r="Q54" s="118"/>
      <c r="R54" s="118"/>
      <c r="S54" s="114"/>
    </row>
    <row r="55" spans="1:19" ht="12" customHeight="1" thickBot="1">
      <c r="A55" s="432">
        <v>40</v>
      </c>
      <c r="B55" s="434" t="e">
        <f>VLOOKUP(A55,'пр.взв.'!B24:H149,2,FALSE)</f>
        <v>#N/A</v>
      </c>
      <c r="C55" s="434" t="e">
        <f>VLOOKUP(A55,'пр.взв.'!B24:H149,3,FALSE)</f>
        <v>#N/A</v>
      </c>
      <c r="D55" s="434" t="e">
        <f>VLOOKUP(A55,'пр.взв.'!B24:H149,4,FALSE)</f>
        <v>#N/A</v>
      </c>
      <c r="E55" s="134"/>
      <c r="F55" s="135"/>
      <c r="G55" s="125"/>
      <c r="H55" s="136"/>
      <c r="I55" s="130"/>
      <c r="J55" s="128"/>
      <c r="K55" s="151"/>
      <c r="L55" s="118"/>
      <c r="M55" s="118"/>
      <c r="N55" s="118"/>
      <c r="O55" s="118"/>
      <c r="P55" s="118"/>
      <c r="Q55" s="118"/>
      <c r="R55" s="118"/>
      <c r="S55" s="114"/>
    </row>
    <row r="56" spans="1:19" ht="12" customHeight="1" thickBot="1">
      <c r="A56" s="433"/>
      <c r="B56" s="435"/>
      <c r="C56" s="435"/>
      <c r="D56" s="435"/>
      <c r="E56" s="125"/>
      <c r="F56" s="137"/>
      <c r="G56" s="124">
        <v>24</v>
      </c>
      <c r="H56" s="130"/>
      <c r="I56" s="128"/>
      <c r="J56" s="130"/>
      <c r="K56" s="151"/>
      <c r="L56" s="118"/>
      <c r="M56" s="118"/>
      <c r="N56" s="118"/>
      <c r="O56" s="118"/>
      <c r="P56" s="118"/>
      <c r="Q56" s="118"/>
      <c r="R56" s="118"/>
      <c r="S56" s="114"/>
    </row>
    <row r="57" spans="1:19" ht="12" customHeight="1" thickBot="1">
      <c r="A57" s="436">
        <v>24</v>
      </c>
      <c r="B57" s="437" t="str">
        <f>VLOOKUP(A57,'пр.взв.'!B26:H151,2,FALSE)</f>
        <v>ЗАБИЯКА Дмитрий Андреевич</v>
      </c>
      <c r="C57" s="437" t="str">
        <f>VLOOKUP(A57,'пр.взв.'!B26:H151,3,FALSE)</f>
        <v>13.02.1988 кмс</v>
      </c>
      <c r="D57" s="437" t="str">
        <f>VLOOKUP(A57,'пр.взв.'!B26:H151,4,FALSE)</f>
        <v>ГУ МВД по Нижегородской обл.   </v>
      </c>
      <c r="E57" s="118"/>
      <c r="F57" s="125"/>
      <c r="G57" s="134" t="s">
        <v>165</v>
      </c>
      <c r="H57" s="160"/>
      <c r="I57" s="130"/>
      <c r="J57" s="130"/>
      <c r="K57" s="151"/>
      <c r="L57" s="118"/>
      <c r="M57" s="118"/>
      <c r="N57" s="118"/>
      <c r="O57" s="118"/>
      <c r="P57" s="118"/>
      <c r="Q57" s="118"/>
      <c r="R57" s="118"/>
      <c r="S57" s="114"/>
    </row>
    <row r="58" spans="1:19" ht="12" customHeight="1">
      <c r="A58" s="432"/>
      <c r="B58" s="438"/>
      <c r="C58" s="438"/>
      <c r="D58" s="438"/>
      <c r="E58" s="124">
        <v>24</v>
      </c>
      <c r="F58" s="142"/>
      <c r="G58" s="125"/>
      <c r="H58" s="147"/>
      <c r="I58" s="130"/>
      <c r="J58" s="130"/>
      <c r="K58" s="151"/>
      <c r="L58" s="118"/>
      <c r="M58" s="118"/>
      <c r="N58" s="118"/>
      <c r="O58" s="118"/>
      <c r="P58" s="118"/>
      <c r="Q58" s="118"/>
      <c r="R58" s="118"/>
      <c r="S58" s="114"/>
    </row>
    <row r="59" spans="1:19" ht="12" customHeight="1" thickBot="1">
      <c r="A59" s="432">
        <v>56</v>
      </c>
      <c r="B59" s="434" t="e">
        <f>VLOOKUP(A59,'пр.взв.'!B28:H153,2,FALSE)</f>
        <v>#N/A</v>
      </c>
      <c r="C59" s="434" t="e">
        <f>VLOOKUP(A59,'пр.взв.'!B28:H153,3,FALSE)</f>
        <v>#N/A</v>
      </c>
      <c r="D59" s="434" t="e">
        <f>VLOOKUP(A59,'пр.взв.'!B28:H153,4,FALSE)</f>
        <v>#N/A</v>
      </c>
      <c r="E59" s="134"/>
      <c r="F59" s="125"/>
      <c r="G59" s="125"/>
      <c r="H59" s="152"/>
      <c r="I59" s="130"/>
      <c r="J59" s="128"/>
      <c r="K59" s="151"/>
      <c r="L59" s="118"/>
      <c r="M59" s="118"/>
      <c r="N59" s="118"/>
      <c r="O59" s="118"/>
      <c r="P59" s="118"/>
      <c r="Q59" s="118"/>
      <c r="R59" s="118"/>
      <c r="S59" s="114"/>
    </row>
    <row r="60" spans="1:19" ht="12" customHeight="1" thickBot="1">
      <c r="A60" s="433"/>
      <c r="B60" s="435"/>
      <c r="C60" s="435"/>
      <c r="D60" s="435"/>
      <c r="E60" s="125"/>
      <c r="F60" s="125"/>
      <c r="G60" s="137"/>
      <c r="H60" s="130"/>
      <c r="I60" s="124">
        <v>24</v>
      </c>
      <c r="J60" s="164"/>
      <c r="K60" s="151"/>
      <c r="L60" s="118"/>
      <c r="M60" s="118"/>
      <c r="N60" s="118"/>
      <c r="O60" s="118"/>
      <c r="P60" s="118"/>
      <c r="Q60" s="118"/>
      <c r="R60" s="118"/>
      <c r="S60" s="114"/>
    </row>
    <row r="61" spans="1:19" ht="12" customHeight="1" thickBot="1">
      <c r="A61" s="436">
        <v>16</v>
      </c>
      <c r="B61" s="437" t="str">
        <f>VLOOKUP(A61,'пр.взв.'!B30:H155,2,FALSE)</f>
        <v>КЫПЧАКОВ Аржан Григорьевич</v>
      </c>
      <c r="C61" s="437" t="str">
        <f>VLOOKUP(A61,'пр.взв.'!B30:H155,3,FALSE)</f>
        <v>04.03.1992 мс</v>
      </c>
      <c r="D61" s="437" t="str">
        <f>VLOOKUP(A61,'пр.взв.'!B30:H155,4,FALSE)</f>
        <v>МВД по Р. Алтай               </v>
      </c>
      <c r="E61" s="118"/>
      <c r="F61" s="118"/>
      <c r="G61" s="125"/>
      <c r="H61" s="128"/>
      <c r="I61" s="134" t="s">
        <v>165</v>
      </c>
      <c r="J61" s="130"/>
      <c r="K61" s="118"/>
      <c r="L61" s="118"/>
      <c r="M61" s="118"/>
      <c r="N61" s="118"/>
      <c r="O61" s="118"/>
      <c r="P61" s="118"/>
      <c r="Q61" s="118"/>
      <c r="R61" s="118"/>
      <c r="S61" s="114"/>
    </row>
    <row r="62" spans="1:19" ht="12" customHeight="1">
      <c r="A62" s="432"/>
      <c r="B62" s="438"/>
      <c r="C62" s="438"/>
      <c r="D62" s="438"/>
      <c r="E62" s="124">
        <v>16</v>
      </c>
      <c r="F62" s="125"/>
      <c r="G62" s="125"/>
      <c r="H62" s="141"/>
      <c r="I62" s="122"/>
      <c r="J62" s="118"/>
      <c r="K62" s="118"/>
      <c r="L62" s="118"/>
      <c r="M62" s="118"/>
      <c r="N62" s="118"/>
      <c r="O62" s="118"/>
      <c r="P62" s="118"/>
      <c r="Q62" s="118"/>
      <c r="R62" s="118"/>
      <c r="S62" s="114"/>
    </row>
    <row r="63" spans="1:19" ht="12" customHeight="1" thickBot="1">
      <c r="A63" s="432">
        <v>48</v>
      </c>
      <c r="B63" s="434" t="e">
        <f>VLOOKUP(A63,'пр.взв.'!B32:H157,2,FALSE)</f>
        <v>#N/A</v>
      </c>
      <c r="C63" s="434" t="e">
        <f>VLOOKUP(A63,'пр.взв.'!B32:H157,3,FALSE)</f>
        <v>#N/A</v>
      </c>
      <c r="D63" s="434" t="e">
        <f>VLOOKUP(A63,'пр.взв.'!B32:H157,4,FALSE)</f>
        <v>#N/A</v>
      </c>
      <c r="E63" s="134"/>
      <c r="F63" s="135"/>
      <c r="G63" s="125"/>
      <c r="H63" s="152"/>
      <c r="I63" s="122"/>
      <c r="J63" s="118"/>
      <c r="K63" s="118"/>
      <c r="L63" s="118"/>
      <c r="M63" s="118"/>
      <c r="N63" s="118"/>
      <c r="O63" s="118"/>
      <c r="P63" s="118"/>
      <c r="Q63" s="118"/>
      <c r="R63" s="118"/>
      <c r="S63" s="114"/>
    </row>
    <row r="64" spans="1:19" ht="12" customHeight="1" thickBot="1">
      <c r="A64" s="433"/>
      <c r="B64" s="435"/>
      <c r="C64" s="435"/>
      <c r="D64" s="435"/>
      <c r="E64" s="125"/>
      <c r="F64" s="137"/>
      <c r="G64" s="124">
        <v>32</v>
      </c>
      <c r="H64" s="144"/>
      <c r="I64" s="122"/>
      <c r="J64" s="170" t="str">
        <f>HYPERLINK('[1]реквизиты'!$A$6)</f>
        <v>Гл. судья, судья ВК</v>
      </c>
      <c r="K64" s="118"/>
      <c r="L64" s="171"/>
      <c r="M64" s="172"/>
      <c r="N64" s="172"/>
      <c r="O64" s="172"/>
      <c r="P64" s="173" t="str">
        <f>'[1]реквизиты'!$G$6</f>
        <v>И.В. Кочкин</v>
      </c>
      <c r="Q64" s="171"/>
      <c r="R64" s="118"/>
      <c r="S64" s="114"/>
    </row>
    <row r="65" spans="1:19" ht="12" customHeight="1" thickBot="1">
      <c r="A65" s="436">
        <v>32</v>
      </c>
      <c r="B65" s="437" t="str">
        <f>VLOOKUP(A65,'пр.взв.'!B34:H159,2,FALSE)</f>
        <v>МИТРОФАНОВ  Дмитрий Владимирович                </v>
      </c>
      <c r="C65" s="437" t="str">
        <f>VLOOKUP(A65,'пр.взв.'!B34:H159,3,FALSE)</f>
        <v>13.01.1981 1</v>
      </c>
      <c r="D65" s="437" t="str">
        <f>VLOOKUP(A65,'пр.взв.'!B34:H159,4,FALSE)</f>
        <v>УМВД по Новгородской обл</v>
      </c>
      <c r="E65" s="118"/>
      <c r="F65" s="125"/>
      <c r="G65" s="134" t="s">
        <v>165</v>
      </c>
      <c r="H65" s="136"/>
      <c r="I65" s="122"/>
      <c r="J65" s="171"/>
      <c r="K65" s="118"/>
      <c r="L65" s="171"/>
      <c r="M65" s="172"/>
      <c r="N65" s="172"/>
      <c r="O65" s="172"/>
      <c r="P65" s="174" t="str">
        <f>'[1]реквизиты'!$G$7</f>
        <v>/г. Иркутск/</v>
      </c>
      <c r="Q65" s="171"/>
      <c r="R65" s="118"/>
      <c r="S65" s="114"/>
    </row>
    <row r="66" spans="1:19" ht="12" customHeight="1">
      <c r="A66" s="432"/>
      <c r="B66" s="438"/>
      <c r="C66" s="438"/>
      <c r="D66" s="438"/>
      <c r="E66" s="124">
        <v>32</v>
      </c>
      <c r="F66" s="142"/>
      <c r="G66" s="125"/>
      <c r="H66" s="127"/>
      <c r="I66" s="122"/>
      <c r="J66" s="171"/>
      <c r="K66" s="118"/>
      <c r="L66" s="171"/>
      <c r="M66" s="172"/>
      <c r="N66" s="172"/>
      <c r="O66" s="172"/>
      <c r="P66" s="172"/>
      <c r="Q66" s="171"/>
      <c r="R66" s="118"/>
      <c r="S66" s="114"/>
    </row>
    <row r="67" spans="1:19" ht="12" customHeight="1" thickBot="1">
      <c r="A67" s="432">
        <v>64</v>
      </c>
      <c r="B67" s="434" t="e">
        <f>VLOOKUP(A67,'пр.взв.'!B36:H161,2,FALSE)</f>
        <v>#N/A</v>
      </c>
      <c r="C67" s="434" t="e">
        <f>VLOOKUP(A67,'пр.взв.'!B36:H161,3,FALSE)</f>
        <v>#N/A</v>
      </c>
      <c r="D67" s="434" t="e">
        <f>VLOOKUP(A67,'пр.взв.'!B36:H161,4,FALSE)</f>
        <v>#N/A</v>
      </c>
      <c r="E67" s="134"/>
      <c r="F67" s="125"/>
      <c r="G67" s="125"/>
      <c r="H67" s="175">
        <f>HYPERLINK('[1]реквизиты'!$A$20)</f>
      </c>
      <c r="I67" s="129"/>
      <c r="J67" s="170" t="str">
        <f>HYPERLINK('[1]реквизиты'!$A$8)</f>
        <v>Гл. секретарь, судья ВК</v>
      </c>
      <c r="K67" s="118"/>
      <c r="L67" s="171"/>
      <c r="M67" s="172"/>
      <c r="N67" s="172"/>
      <c r="O67" s="172"/>
      <c r="P67" s="176" t="str">
        <f>'[1]реквизиты'!$G$8</f>
        <v>В.И. Рожков</v>
      </c>
      <c r="Q67" s="171"/>
      <c r="R67" s="118"/>
      <c r="S67" s="114"/>
    </row>
    <row r="68" spans="1:19" ht="12" customHeight="1" thickBot="1">
      <c r="A68" s="433"/>
      <c r="B68" s="435"/>
      <c r="C68" s="435"/>
      <c r="D68" s="435"/>
      <c r="E68" s="125"/>
      <c r="F68" s="125"/>
      <c r="G68" s="125"/>
      <c r="H68" s="127"/>
      <c r="I68" s="122"/>
      <c r="J68" s="118"/>
      <c r="K68" s="171"/>
      <c r="L68" s="171"/>
      <c r="M68" s="171"/>
      <c r="N68" s="172"/>
      <c r="O68" s="172"/>
      <c r="P68" s="174" t="str">
        <f>'[1]реквизиты'!$G$9</f>
        <v>/г. Саратов/</v>
      </c>
      <c r="Q68" s="171"/>
      <c r="R68" s="118"/>
      <c r="S68" s="114"/>
    </row>
    <row r="69" spans="1:19" ht="6.75" customHeight="1">
      <c r="A69" s="49"/>
      <c r="B69" s="177"/>
      <c r="C69" s="177"/>
      <c r="D69" s="177"/>
      <c r="E69" s="177"/>
      <c r="F69" s="177"/>
      <c r="G69" s="177"/>
      <c r="H69" s="177"/>
      <c r="I69" s="177"/>
      <c r="J69" s="178"/>
      <c r="K69" s="178"/>
      <c r="L69" s="178"/>
      <c r="M69" s="178"/>
      <c r="N69" s="178"/>
      <c r="O69" s="178"/>
      <c r="P69" s="178"/>
      <c r="Q69" s="178"/>
      <c r="R69" s="177"/>
      <c r="S69" s="116"/>
    </row>
    <row r="70" spans="1:18" ht="12" customHeight="1">
      <c r="A70" s="49"/>
      <c r="B70" s="49"/>
      <c r="C70" s="49"/>
      <c r="D70" s="49"/>
      <c r="E70" s="49"/>
      <c r="F70" s="49"/>
      <c r="G70" s="49"/>
      <c r="H70" s="26">
        <f>HYPERLINK('[1]реквизиты'!$A$22)</f>
      </c>
      <c r="I70" s="29"/>
      <c r="J70" s="29"/>
      <c r="K70" s="29"/>
      <c r="L70" s="55"/>
      <c r="M70" s="55"/>
      <c r="N70" s="55"/>
      <c r="O70" s="55"/>
      <c r="P70" s="55"/>
      <c r="Q70" s="26">
        <f>HYPERLINK('[1]реквизиты'!$G$22)</f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22">
      <selection activeCell="M31" sqref="M3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5.00390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27" t="s">
        <v>27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86"/>
      <c r="T1" s="86"/>
      <c r="U1" s="86"/>
      <c r="V1" s="59"/>
      <c r="W1" s="59"/>
      <c r="X1" s="59"/>
    </row>
    <row r="2" spans="1:21" ht="28.5" customHeight="1" thickBot="1">
      <c r="A2" s="87"/>
      <c r="B2" s="88"/>
      <c r="C2" s="428" t="s">
        <v>28</v>
      </c>
      <c r="D2" s="428"/>
      <c r="E2" s="428"/>
      <c r="F2" s="428"/>
      <c r="G2" s="428"/>
      <c r="H2" s="462"/>
      <c r="I2" s="429" t="str">
        <f>HYPERLINK('[1]реквизиты'!$A$2)</f>
        <v>Лично-командный чемпионат МВД России по самозащите без оружия</v>
      </c>
      <c r="J2" s="430"/>
      <c r="K2" s="430"/>
      <c r="L2" s="430"/>
      <c r="M2" s="430"/>
      <c r="N2" s="430"/>
      <c r="O2" s="430"/>
      <c r="P2" s="430"/>
      <c r="Q2" s="430"/>
      <c r="R2" s="431"/>
      <c r="S2" s="87"/>
      <c r="T2" s="87"/>
      <c r="U2" s="87"/>
    </row>
    <row r="3" spans="1:21" ht="10.5" customHeight="1" thickBot="1">
      <c r="A3" s="58"/>
      <c r="B3" s="117"/>
      <c r="C3" s="118"/>
      <c r="D3" s="119"/>
      <c r="E3" s="440" t="str">
        <f>HYPERLINK('[1]реквизиты'!$A$3)</f>
        <v>24.01-28.01  2017 г.     г. Рязань</v>
      </c>
      <c r="F3" s="441"/>
      <c r="G3" s="441"/>
      <c r="H3" s="441"/>
      <c r="I3" s="441"/>
      <c r="J3" s="441"/>
      <c r="K3" s="441"/>
      <c r="L3" s="441"/>
      <c r="M3" s="441"/>
      <c r="N3" s="441"/>
      <c r="O3" s="118"/>
      <c r="P3" s="442" t="str">
        <f>HYPERLINK('пр.взв.'!F3)</f>
        <v>в.к. &gt;100 кг</v>
      </c>
      <c r="Q3" s="443"/>
      <c r="R3" s="444"/>
      <c r="S3" s="90"/>
      <c r="T3" s="90"/>
      <c r="U3" s="87"/>
    </row>
    <row r="4" spans="1:21" ht="12" customHeight="1" thickBot="1">
      <c r="A4" s="436">
        <v>1</v>
      </c>
      <c r="B4" s="463" t="str">
        <f>VLOOKUP(A4,'пр.взв.'!B6:C131,2,FALSE)</f>
        <v>МЕЛКУМЯН Рафаэль Арикович</v>
      </c>
      <c r="C4" s="463" t="str">
        <f>VLOOKUP(A4,'пр.взв.'!B6:H131,3,FALSE)</f>
        <v>02.06.1982 кмс</v>
      </c>
      <c r="D4" s="463" t="str">
        <f>VLOOKUP(A4,'пр.взв.'!B6:F131,4,FALSE)</f>
        <v>УМВД по Ивановской обл.        </v>
      </c>
      <c r="E4" s="118"/>
      <c r="F4" s="118"/>
      <c r="G4" s="120"/>
      <c r="H4" s="120" t="s">
        <v>8</v>
      </c>
      <c r="I4" s="121"/>
      <c r="J4" s="122"/>
      <c r="K4" s="118"/>
      <c r="L4" s="118"/>
      <c r="M4" s="118"/>
      <c r="N4" s="118"/>
      <c r="O4" s="123"/>
      <c r="P4" s="445"/>
      <c r="Q4" s="446"/>
      <c r="R4" s="447"/>
      <c r="S4" s="87"/>
      <c r="T4" s="87"/>
      <c r="U4" s="87"/>
    </row>
    <row r="5" spans="1:21" ht="12" customHeight="1">
      <c r="A5" s="432"/>
      <c r="B5" s="464"/>
      <c r="C5" s="464"/>
      <c r="D5" s="464"/>
      <c r="E5" s="124">
        <v>33</v>
      </c>
      <c r="F5" s="125"/>
      <c r="G5" s="126"/>
      <c r="H5" s="127"/>
      <c r="I5" s="128"/>
      <c r="J5" s="129"/>
      <c r="K5" s="118"/>
      <c r="L5" s="118"/>
      <c r="M5" s="118"/>
      <c r="N5" s="118"/>
      <c r="O5" s="118"/>
      <c r="P5" s="118"/>
      <c r="Q5" s="118"/>
      <c r="R5" s="118"/>
      <c r="S5" s="114"/>
      <c r="T5" s="87"/>
      <c r="U5" s="87"/>
    </row>
    <row r="6" spans="1:21" ht="12" customHeight="1" thickBot="1">
      <c r="A6" s="432">
        <v>33</v>
      </c>
      <c r="B6" s="438" t="str">
        <f>VLOOKUP(A6,'пр.взв.'!B8:C133,2,FALSE)</f>
        <v>КОНДРАТЬЕВ Виталий Владимирович</v>
      </c>
      <c r="C6" s="438" t="str">
        <f>VLOOKUP(A6,'пр.взв.'!B8:H133,3,FALSE)</f>
        <v>15.12.1986 кмс</v>
      </c>
      <c r="D6" s="438" t="str">
        <f>VLOOKUP(A6,'пр.взв.'!B8:F133,4,FALSE)</f>
        <v>УМВД по Астраханской обл.      </v>
      </c>
      <c r="E6" s="134" t="s">
        <v>165</v>
      </c>
      <c r="F6" s="135"/>
      <c r="G6" s="125"/>
      <c r="H6" s="136"/>
      <c r="I6" s="130"/>
      <c r="J6" s="122"/>
      <c r="K6" s="118"/>
      <c r="L6" s="131"/>
      <c r="M6" s="131"/>
      <c r="N6" s="132"/>
      <c r="O6" s="132"/>
      <c r="P6" s="132"/>
      <c r="Q6" s="469" t="s">
        <v>23</v>
      </c>
      <c r="R6" s="469"/>
      <c r="S6" s="114"/>
      <c r="T6" s="87"/>
      <c r="U6" s="87"/>
    </row>
    <row r="7" spans="1:21" ht="12" customHeight="1" thickBot="1">
      <c r="A7" s="433"/>
      <c r="B7" s="464"/>
      <c r="C7" s="464"/>
      <c r="D7" s="464"/>
      <c r="E7" s="125"/>
      <c r="F7" s="137"/>
      <c r="G7" s="124">
        <v>17</v>
      </c>
      <c r="H7" s="130"/>
      <c r="I7" s="128"/>
      <c r="J7" s="122"/>
      <c r="K7" s="118"/>
      <c r="L7" s="127"/>
      <c r="M7" s="131"/>
      <c r="N7" s="132"/>
      <c r="O7" s="132"/>
      <c r="P7" s="132"/>
      <c r="Q7" s="469"/>
      <c r="R7" s="469"/>
      <c r="S7" s="114"/>
      <c r="T7" s="87"/>
      <c r="U7" s="87"/>
    </row>
    <row r="8" spans="1:21" ht="12" customHeight="1" thickBot="1">
      <c r="A8" s="436">
        <v>17</v>
      </c>
      <c r="B8" s="463" t="str">
        <f>VLOOKUP(A8,'пр.взв.'!B10:C135,2,FALSE)</f>
        <v>ШКРУМ Станислав Александрович</v>
      </c>
      <c r="C8" s="463" t="str">
        <f>VLOOKUP(A8,'пр.взв.'!B10:H135,3,FALSE)</f>
        <v>08.03.1995 1</v>
      </c>
      <c r="D8" s="463" t="str">
        <f>VLOOKUP(A8,'пр.взв.'!B10:F135,4,FALSE)</f>
        <v>УМВД по Брянской обл.          </v>
      </c>
      <c r="E8" s="118"/>
      <c r="F8" s="125"/>
      <c r="G8" s="134" t="s">
        <v>166</v>
      </c>
      <c r="H8" s="139"/>
      <c r="I8" s="140"/>
      <c r="J8" s="122"/>
      <c r="K8" s="118"/>
      <c r="L8" s="130"/>
      <c r="M8" s="138"/>
      <c r="N8" s="132">
        <v>25</v>
      </c>
      <c r="O8" s="132"/>
      <c r="P8" s="131"/>
      <c r="Q8" s="131"/>
      <c r="R8" s="179"/>
      <c r="S8" s="114"/>
      <c r="T8" s="87"/>
      <c r="U8" s="87"/>
    </row>
    <row r="9" spans="1:21" ht="12" customHeight="1">
      <c r="A9" s="432"/>
      <c r="B9" s="464"/>
      <c r="C9" s="464"/>
      <c r="D9" s="464"/>
      <c r="E9" s="124">
        <v>17</v>
      </c>
      <c r="F9" s="142"/>
      <c r="G9" s="125"/>
      <c r="H9" s="127"/>
      <c r="I9" s="140"/>
      <c r="J9" s="130"/>
      <c r="K9" s="118"/>
      <c r="L9" s="127"/>
      <c r="M9" s="141"/>
      <c r="N9" s="138"/>
      <c r="O9" s="131"/>
      <c r="P9" s="132"/>
      <c r="Q9" s="132"/>
      <c r="R9" s="133"/>
      <c r="S9" s="114"/>
      <c r="T9" s="87"/>
      <c r="U9" s="87"/>
    </row>
    <row r="10" spans="1:21" ht="12" customHeight="1" thickBot="1">
      <c r="A10" s="432">
        <v>49</v>
      </c>
      <c r="B10" s="465" t="e">
        <f>VLOOKUP(A10,'пр.взв.'!B12:C137,2,FALSE)</f>
        <v>#N/A</v>
      </c>
      <c r="C10" s="465" t="e">
        <f>VLOOKUP(A10,'пр.взв.'!B12:H137,3,FALSE)</f>
        <v>#N/A</v>
      </c>
      <c r="D10" s="465" t="e">
        <f>VLOOKUP(A10,'пр.взв.'!B12:F137,4,FALSE)</f>
        <v>#N/A</v>
      </c>
      <c r="E10" s="134"/>
      <c r="F10" s="125"/>
      <c r="G10" s="125"/>
      <c r="H10" s="136"/>
      <c r="I10" s="140"/>
      <c r="J10" s="130"/>
      <c r="K10" s="118"/>
      <c r="L10" s="127"/>
      <c r="M10" s="143"/>
      <c r="N10" s="141"/>
      <c r="O10" s="131">
        <v>17</v>
      </c>
      <c r="P10" s="132"/>
      <c r="Q10" s="132"/>
      <c r="R10" s="133"/>
      <c r="S10" s="114"/>
      <c r="T10" s="87"/>
      <c r="U10" s="87"/>
    </row>
    <row r="11" spans="1:21" ht="12" customHeight="1" thickBot="1">
      <c r="A11" s="433"/>
      <c r="B11" s="466"/>
      <c r="C11" s="466"/>
      <c r="D11" s="466"/>
      <c r="E11" s="125"/>
      <c r="F11" s="125"/>
      <c r="G11" s="137"/>
      <c r="H11" s="130"/>
      <c r="I11" s="146"/>
      <c r="J11" s="122"/>
      <c r="K11" s="118"/>
      <c r="L11" s="127"/>
      <c r="M11" s="132"/>
      <c r="N11" s="144">
        <v>17</v>
      </c>
      <c r="O11" s="145" t="s">
        <v>165</v>
      </c>
      <c r="P11" s="132"/>
      <c r="Q11" s="132"/>
      <c r="R11" s="118"/>
      <c r="S11" s="114"/>
      <c r="T11" s="87"/>
      <c r="U11" s="87"/>
    </row>
    <row r="12" spans="1:21" ht="12" customHeight="1" thickBot="1">
      <c r="A12" s="436">
        <v>9</v>
      </c>
      <c r="B12" s="463" t="str">
        <f>VLOOKUP(A12,'пр.взв.'!B14:C139,2,FALSE)</f>
        <v>КАМБИЕВ Аслан Русланович</v>
      </c>
      <c r="C12" s="463" t="str">
        <f>VLOOKUP(A12,'пр.взв.'!B14:H139,3,FALSE)</f>
        <v>25.04.1985 мс</v>
      </c>
      <c r="D12" s="463" t="str">
        <f>VLOOKUP(A12,'пр.взв.'!B14:F139,4,FALSE)</f>
        <v>УМВД по Владимирской обл.</v>
      </c>
      <c r="E12" s="118"/>
      <c r="F12" s="118"/>
      <c r="G12" s="125"/>
      <c r="H12" s="128"/>
      <c r="I12" s="124">
        <v>9</v>
      </c>
      <c r="J12" s="148"/>
      <c r="K12" s="122"/>
      <c r="L12" s="127"/>
      <c r="M12" s="132"/>
      <c r="N12" s="132"/>
      <c r="O12" s="147"/>
      <c r="P12" s="132">
        <v>21</v>
      </c>
      <c r="Q12" s="132"/>
      <c r="R12" s="122"/>
      <c r="S12" s="114"/>
      <c r="T12" s="87"/>
      <c r="U12" s="87"/>
    </row>
    <row r="13" spans="1:21" ht="12" customHeight="1" thickBot="1">
      <c r="A13" s="432"/>
      <c r="B13" s="464"/>
      <c r="C13" s="464"/>
      <c r="D13" s="464"/>
      <c r="E13" s="124">
        <v>9</v>
      </c>
      <c r="F13" s="125"/>
      <c r="G13" s="125"/>
      <c r="H13" s="141"/>
      <c r="I13" s="134" t="s">
        <v>165</v>
      </c>
      <c r="J13" s="122"/>
      <c r="K13" s="151"/>
      <c r="L13" s="130"/>
      <c r="M13" s="132"/>
      <c r="N13" s="130"/>
      <c r="O13" s="144">
        <v>21</v>
      </c>
      <c r="P13" s="149" t="s">
        <v>165</v>
      </c>
      <c r="Q13" s="150"/>
      <c r="R13" s="133"/>
      <c r="S13" s="114"/>
      <c r="T13" s="87"/>
      <c r="U13" s="87"/>
    </row>
    <row r="14" spans="1:21" ht="12" customHeight="1" thickBot="1">
      <c r="A14" s="432">
        <v>41</v>
      </c>
      <c r="B14" s="465" t="e">
        <f>VLOOKUP(A14,'пр.взв.'!B16:C141,2,FALSE)</f>
        <v>#N/A</v>
      </c>
      <c r="C14" s="465" t="e">
        <f>VLOOKUP(A14,'пр.взв.'!B16:H141,3,FALSE)</f>
        <v>#N/A</v>
      </c>
      <c r="D14" s="465" t="e">
        <f>VLOOKUP(A14,'пр.взв.'!B16:F141,4,FALSE)</f>
        <v>#N/A</v>
      </c>
      <c r="E14" s="134"/>
      <c r="F14" s="135"/>
      <c r="G14" s="125"/>
      <c r="H14" s="152"/>
      <c r="I14" s="122"/>
      <c r="J14" s="122"/>
      <c r="K14" s="151"/>
      <c r="L14" s="127"/>
      <c r="M14" s="131"/>
      <c r="N14" s="132"/>
      <c r="O14" s="132"/>
      <c r="P14" s="127"/>
      <c r="Q14" s="150"/>
      <c r="R14" s="133"/>
      <c r="S14" s="115"/>
      <c r="T14" s="87"/>
      <c r="U14" s="87"/>
    </row>
    <row r="15" spans="1:21" ht="12" customHeight="1" thickBot="1">
      <c r="A15" s="433"/>
      <c r="B15" s="466"/>
      <c r="C15" s="466"/>
      <c r="D15" s="466"/>
      <c r="E15" s="125"/>
      <c r="F15" s="137"/>
      <c r="G15" s="124">
        <v>9</v>
      </c>
      <c r="H15" s="144"/>
      <c r="I15" s="122"/>
      <c r="J15" s="122"/>
      <c r="K15" s="151"/>
      <c r="L15" s="130"/>
      <c r="M15" s="138"/>
      <c r="N15" s="131">
        <v>23</v>
      </c>
      <c r="O15" s="131"/>
      <c r="P15" s="133"/>
      <c r="Q15" s="140">
        <v>11</v>
      </c>
      <c r="R15" s="133"/>
      <c r="S15" s="115"/>
      <c r="T15" s="87"/>
      <c r="U15" s="87"/>
    </row>
    <row r="16" spans="1:21" ht="12" customHeight="1" thickBot="1">
      <c r="A16" s="436">
        <v>25</v>
      </c>
      <c r="B16" s="463" t="str">
        <f>VLOOKUP(A16,'пр.взв.'!B18:C143,2,FALSE)</f>
        <v>КУЛА Аяс Март-оолович</v>
      </c>
      <c r="C16" s="463" t="str">
        <f>VLOOKUP(A16,'пр.взв.'!B18:H143,3,FALSE)</f>
        <v>29.07.1987 кмс</v>
      </c>
      <c r="D16" s="463" t="str">
        <f>VLOOKUP(A16,'пр.взв.'!B18:F143,4,FALSE)</f>
        <v>МВД по Р. Тыва                </v>
      </c>
      <c r="E16" s="118"/>
      <c r="F16" s="125"/>
      <c r="G16" s="134" t="s">
        <v>165</v>
      </c>
      <c r="H16" s="136"/>
      <c r="I16" s="122"/>
      <c r="J16" s="122"/>
      <c r="K16" s="151"/>
      <c r="L16" s="127"/>
      <c r="M16" s="141"/>
      <c r="N16" s="138"/>
      <c r="O16" s="131"/>
      <c r="P16" s="127"/>
      <c r="Q16" s="153" t="s">
        <v>165</v>
      </c>
      <c r="R16" s="118"/>
      <c r="S16" s="115"/>
      <c r="T16" s="94"/>
      <c r="U16" s="94"/>
    </row>
    <row r="17" spans="1:21" ht="12" customHeight="1">
      <c r="A17" s="432"/>
      <c r="B17" s="464"/>
      <c r="C17" s="464"/>
      <c r="D17" s="464"/>
      <c r="E17" s="124">
        <v>25</v>
      </c>
      <c r="F17" s="142"/>
      <c r="G17" s="125"/>
      <c r="H17" s="127"/>
      <c r="I17" s="122"/>
      <c r="J17" s="122"/>
      <c r="K17" s="151"/>
      <c r="L17" s="127"/>
      <c r="M17" s="143"/>
      <c r="N17" s="141"/>
      <c r="O17" s="131">
        <v>31</v>
      </c>
      <c r="P17" s="127"/>
      <c r="Q17" s="154"/>
      <c r="R17" s="118"/>
      <c r="S17" s="115"/>
      <c r="T17" s="94"/>
      <c r="U17" s="94"/>
    </row>
    <row r="18" spans="1:21" ht="12" customHeight="1" thickBot="1">
      <c r="A18" s="432">
        <v>57</v>
      </c>
      <c r="B18" s="465" t="e">
        <f>VLOOKUP(A18,'пр.взв.'!B20:C145,2,FALSE)</f>
        <v>#N/A</v>
      </c>
      <c r="C18" s="465" t="e">
        <f>VLOOKUP(A18,'пр.взв.'!B20:H145,3,FALSE)</f>
        <v>#N/A</v>
      </c>
      <c r="D18" s="465" t="e">
        <f>VLOOKUP(A18,'пр.взв.'!B20:F145,4,FALSE)</f>
        <v>#N/A</v>
      </c>
      <c r="E18" s="134"/>
      <c r="F18" s="125"/>
      <c r="G18" s="125"/>
      <c r="H18" s="136"/>
      <c r="I18" s="122"/>
      <c r="J18" s="122"/>
      <c r="K18" s="151"/>
      <c r="L18" s="127"/>
      <c r="M18" s="132"/>
      <c r="N18" s="144">
        <v>31</v>
      </c>
      <c r="O18" s="145" t="s">
        <v>165</v>
      </c>
      <c r="P18" s="127"/>
      <c r="Q18" s="154"/>
      <c r="R18" s="91"/>
      <c r="S18" s="191"/>
      <c r="T18" s="94"/>
      <c r="U18" s="94"/>
    </row>
    <row r="19" spans="1:21" ht="12" customHeight="1" thickBot="1">
      <c r="A19" s="433"/>
      <c r="B19" s="466"/>
      <c r="C19" s="466"/>
      <c r="D19" s="466"/>
      <c r="E19" s="125"/>
      <c r="F19" s="125"/>
      <c r="G19" s="125"/>
      <c r="H19" s="127"/>
      <c r="I19" s="122"/>
      <c r="J19" s="122"/>
      <c r="K19" s="124">
        <v>9</v>
      </c>
      <c r="L19" s="180"/>
      <c r="M19" s="132"/>
      <c r="N19" s="132"/>
      <c r="O19" s="147"/>
      <c r="P19" s="155">
        <v>11</v>
      </c>
      <c r="Q19" s="154"/>
      <c r="R19" s="190">
        <v>30</v>
      </c>
      <c r="S19" s="191"/>
      <c r="T19" s="94"/>
      <c r="U19" s="94"/>
    </row>
    <row r="20" spans="1:21" ht="12" customHeight="1" thickBot="1">
      <c r="A20" s="436">
        <v>5</v>
      </c>
      <c r="B20" s="463" t="str">
        <f>VLOOKUP(A20,'пр.взв.'!B6:C131,2,FALSE)</f>
        <v>НАСОНОВ Дмитрий Владимирович</v>
      </c>
      <c r="C20" s="463" t="str">
        <f>VLOOKUP(A20,'пр.взв.'!B6:H131,3,FALSE)</f>
        <v>04.04.1983 кмс</v>
      </c>
      <c r="D20" s="463" t="str">
        <f>VLOOKUP(A20,'пр.взв.'!B6:H131,4,FALSE)</f>
        <v>УМВД по Липецкой  обл.         </v>
      </c>
      <c r="E20" s="118"/>
      <c r="F20" s="118"/>
      <c r="G20" s="120"/>
      <c r="H20" s="120"/>
      <c r="I20" s="131"/>
      <c r="J20" s="131"/>
      <c r="K20" s="134" t="s">
        <v>167</v>
      </c>
      <c r="L20" s="141"/>
      <c r="M20" s="130"/>
      <c r="N20" s="130"/>
      <c r="O20" s="144">
        <v>11</v>
      </c>
      <c r="P20" s="133" t="s">
        <v>166</v>
      </c>
      <c r="Q20" s="147"/>
      <c r="R20" s="192" t="s">
        <v>165</v>
      </c>
      <c r="S20" s="191"/>
      <c r="T20" s="94"/>
      <c r="U20" s="94"/>
    </row>
    <row r="21" spans="1:21" ht="12" customHeight="1">
      <c r="A21" s="432"/>
      <c r="B21" s="464"/>
      <c r="C21" s="464"/>
      <c r="D21" s="464"/>
      <c r="E21" s="124">
        <v>5</v>
      </c>
      <c r="F21" s="125"/>
      <c r="G21" s="126"/>
      <c r="H21" s="127"/>
      <c r="I21" s="128"/>
      <c r="J21" s="130"/>
      <c r="K21" s="158"/>
      <c r="L21" s="157"/>
      <c r="M21" s="118"/>
      <c r="N21" s="118"/>
      <c r="O21" s="118"/>
      <c r="P21" s="128"/>
      <c r="Q21" s="157"/>
      <c r="R21" s="91"/>
      <c r="S21" s="191"/>
      <c r="T21" s="94"/>
      <c r="U21" s="94"/>
    </row>
    <row r="22" spans="1:21" ht="12" customHeight="1" thickBot="1">
      <c r="A22" s="432">
        <v>37</v>
      </c>
      <c r="B22" s="465" t="e">
        <f>VLOOKUP(A22,'пр.взв.'!B24:C149,2,FALSE)</f>
        <v>#N/A</v>
      </c>
      <c r="C22" s="465" t="e">
        <f>VLOOKUP(A22,'пр.взв.'!B24:H149,3,FALSE)</f>
        <v>#N/A</v>
      </c>
      <c r="D22" s="465" t="e">
        <f>VLOOKUP(A22,'пр.взв.'!B24:F149,4,FALSE)</f>
        <v>#N/A</v>
      </c>
      <c r="E22" s="134"/>
      <c r="F22" s="135"/>
      <c r="G22" s="125"/>
      <c r="H22" s="136"/>
      <c r="I22" s="130"/>
      <c r="J22" s="128"/>
      <c r="K22" s="151"/>
      <c r="L22" s="157"/>
      <c r="M22" s="118"/>
      <c r="N22" s="118"/>
      <c r="O22" s="118"/>
      <c r="P22" s="133"/>
      <c r="Q22" s="157"/>
      <c r="R22" s="91"/>
      <c r="S22" s="78"/>
      <c r="T22" s="94"/>
      <c r="U22" s="94"/>
    </row>
    <row r="23" spans="1:21" ht="12" customHeight="1" thickBot="1">
      <c r="A23" s="433"/>
      <c r="B23" s="466"/>
      <c r="C23" s="466"/>
      <c r="D23" s="466"/>
      <c r="E23" s="125"/>
      <c r="F23" s="137"/>
      <c r="G23" s="124">
        <v>21</v>
      </c>
      <c r="H23" s="130"/>
      <c r="I23" s="128"/>
      <c r="J23" s="130"/>
      <c r="K23" s="151"/>
      <c r="L23" s="122"/>
      <c r="M23" s="151"/>
      <c r="N23" s="118"/>
      <c r="O23" s="118"/>
      <c r="P23" s="118"/>
      <c r="Q23" s="159">
        <v>30</v>
      </c>
      <c r="R23" s="91"/>
      <c r="S23" s="92"/>
      <c r="T23" s="94"/>
      <c r="U23" s="94"/>
    </row>
    <row r="24" spans="1:21" ht="12" customHeight="1" thickBot="1">
      <c r="A24" s="436">
        <v>21</v>
      </c>
      <c r="B24" s="463" t="str">
        <f>VLOOKUP(A24,'пр.взв.'!B26:C151,2,FALSE)</f>
        <v>ДЖАРИМ Руслан Аскерович</v>
      </c>
      <c r="C24" s="463" t="str">
        <f>VLOOKUP(A24,'пр.взв.'!B26:H151,3,FALSE)</f>
        <v>13.07.1981 мс</v>
      </c>
      <c r="D24" s="463" t="str">
        <f>VLOOKUP(A24,'пр.взв.'!B26:F151,4,FALSE)</f>
        <v>ГУ МВД по Краснодарскому кр      </v>
      </c>
      <c r="E24" s="118"/>
      <c r="F24" s="125"/>
      <c r="G24" s="134" t="s">
        <v>165</v>
      </c>
      <c r="H24" s="160"/>
      <c r="I24" s="130"/>
      <c r="J24" s="130"/>
      <c r="K24" s="158"/>
      <c r="L24" s="122"/>
      <c r="M24" s="151"/>
      <c r="N24" s="122"/>
      <c r="O24" s="128"/>
      <c r="P24" s="130"/>
      <c r="Q24" s="130"/>
      <c r="R24" s="193"/>
      <c r="S24" s="191"/>
      <c r="T24" s="94"/>
      <c r="U24" s="94"/>
    </row>
    <row r="25" spans="1:21" ht="12" customHeight="1" thickBot="1">
      <c r="A25" s="432"/>
      <c r="B25" s="464"/>
      <c r="C25" s="464"/>
      <c r="D25" s="464"/>
      <c r="E25" s="124">
        <v>21</v>
      </c>
      <c r="F25" s="142"/>
      <c r="G25" s="125"/>
      <c r="H25" s="147"/>
      <c r="I25" s="130"/>
      <c r="J25" s="130"/>
      <c r="K25" s="151"/>
      <c r="L25" s="122"/>
      <c r="M25" s="151"/>
      <c r="N25" s="122"/>
      <c r="O25" s="122"/>
      <c r="P25" s="129" t="s">
        <v>22</v>
      </c>
      <c r="Q25" s="122"/>
      <c r="R25" s="122"/>
      <c r="S25" s="115"/>
      <c r="T25" s="94"/>
      <c r="U25" s="94"/>
    </row>
    <row r="26" spans="1:21" ht="12" customHeight="1" thickBot="1">
      <c r="A26" s="432">
        <v>53</v>
      </c>
      <c r="B26" s="465" t="e">
        <f>VLOOKUP(A26,'пр.взв.'!B28:C153,2,FALSE)</f>
        <v>#N/A</v>
      </c>
      <c r="C26" s="465" t="e">
        <f>VLOOKUP(A26,'пр.взв.'!B28:H153,3,FALSE)</f>
        <v>#N/A</v>
      </c>
      <c r="D26" s="465" t="e">
        <f>VLOOKUP(A26,'пр.взв.'!B28:F153,4,FALSE)</f>
        <v>#N/A</v>
      </c>
      <c r="E26" s="134"/>
      <c r="F26" s="125"/>
      <c r="G26" s="125"/>
      <c r="H26" s="152"/>
      <c r="I26" s="130"/>
      <c r="J26" s="128"/>
      <c r="K26" s="151"/>
      <c r="L26" s="122"/>
      <c r="M26" s="151"/>
      <c r="N26" s="450" t="str">
        <f>VLOOKUP(R19,'пр.взв.'!B6:D131,2,FALSE)</f>
        <v>СМЕРЕКА Эдгардт Иосифович </v>
      </c>
      <c r="O26" s="451"/>
      <c r="P26" s="451"/>
      <c r="Q26" s="451"/>
      <c r="R26" s="452"/>
      <c r="S26" s="115"/>
      <c r="T26" s="94"/>
      <c r="U26" s="94"/>
    </row>
    <row r="27" spans="1:21" ht="12" customHeight="1" thickBot="1">
      <c r="A27" s="433"/>
      <c r="B27" s="466"/>
      <c r="C27" s="466"/>
      <c r="D27" s="466"/>
      <c r="E27" s="125"/>
      <c r="F27" s="125"/>
      <c r="G27" s="137"/>
      <c r="H27" s="130"/>
      <c r="I27" s="124">
        <v>21</v>
      </c>
      <c r="J27" s="164"/>
      <c r="K27" s="151"/>
      <c r="L27" s="122"/>
      <c r="M27" s="151"/>
      <c r="N27" s="453"/>
      <c r="O27" s="454"/>
      <c r="P27" s="454"/>
      <c r="Q27" s="454"/>
      <c r="R27" s="455"/>
      <c r="S27" s="115"/>
      <c r="T27" s="94"/>
      <c r="U27" s="94"/>
    </row>
    <row r="28" spans="1:21" ht="12" customHeight="1" thickBot="1">
      <c r="A28" s="436">
        <v>13</v>
      </c>
      <c r="B28" s="463" t="str">
        <f>VLOOKUP(A28,'пр.взв.'!B30:C155,2,FALSE)</f>
        <v>ОКРОЯН Андроник Мкртичевич</v>
      </c>
      <c r="C28" s="463" t="str">
        <f>VLOOKUP(A28,'пр.взв.'!B30:H155,3,FALSE)</f>
        <v>12.10.1988 1</v>
      </c>
      <c r="D28" s="463" t="str">
        <f>VLOOKUP(A28,'пр.взв.'!B30:F155,4,FALSE)</f>
        <v>ГУ МВД по Челябинской обл        </v>
      </c>
      <c r="E28" s="118"/>
      <c r="F28" s="118"/>
      <c r="G28" s="125"/>
      <c r="H28" s="128"/>
      <c r="I28" s="134" t="s">
        <v>165</v>
      </c>
      <c r="J28" s="130"/>
      <c r="K28" s="122"/>
      <c r="L28" s="122"/>
      <c r="M28" s="151"/>
      <c r="N28" s="194"/>
      <c r="O28" s="191"/>
      <c r="P28" s="194"/>
      <c r="Q28" s="194"/>
      <c r="R28" s="193"/>
      <c r="S28" s="115"/>
      <c r="T28" s="94"/>
      <c r="U28" s="94"/>
    </row>
    <row r="29" spans="1:21" ht="12" customHeight="1">
      <c r="A29" s="432"/>
      <c r="B29" s="464"/>
      <c r="C29" s="464"/>
      <c r="D29" s="464"/>
      <c r="E29" s="124">
        <v>13</v>
      </c>
      <c r="F29" s="125"/>
      <c r="G29" s="125"/>
      <c r="H29" s="141"/>
      <c r="I29" s="122"/>
      <c r="J29" s="118"/>
      <c r="K29" s="118"/>
      <c r="L29" s="122"/>
      <c r="M29" s="151"/>
      <c r="N29" s="191"/>
      <c r="O29" s="91"/>
      <c r="P29" s="195"/>
      <c r="Q29" s="194"/>
      <c r="R29" s="193"/>
      <c r="S29" s="115"/>
      <c r="T29" s="94"/>
      <c r="U29" s="94"/>
    </row>
    <row r="30" spans="1:21" ht="12" customHeight="1" thickBot="1">
      <c r="A30" s="432">
        <v>45</v>
      </c>
      <c r="B30" s="465" t="e">
        <f>VLOOKUP(A30,'пр.взв.'!B32:C157,2,FALSE)</f>
        <v>#N/A</v>
      </c>
      <c r="C30" s="465" t="e">
        <f>VLOOKUP(A30,'пр.взв.'!B32:H157,3,FALSE)</f>
        <v>#N/A</v>
      </c>
      <c r="D30" s="465" t="e">
        <f>VLOOKUP(A30,'пр.взв.'!B32:F157,4,FALSE)</f>
        <v>#N/A</v>
      </c>
      <c r="E30" s="134"/>
      <c r="F30" s="135"/>
      <c r="G30" s="125"/>
      <c r="H30" s="152"/>
      <c r="I30" s="122"/>
      <c r="J30" s="118"/>
      <c r="K30" s="118"/>
      <c r="L30" s="122"/>
      <c r="M30" s="151"/>
      <c r="N30" s="191"/>
      <c r="O30" s="191"/>
      <c r="P30" s="196" t="s">
        <v>25</v>
      </c>
      <c r="Q30" s="91"/>
      <c r="R30" s="91"/>
      <c r="S30" s="115"/>
      <c r="T30" s="94"/>
      <c r="U30" s="94"/>
    </row>
    <row r="31" spans="1:21" ht="12" customHeight="1" thickBot="1">
      <c r="A31" s="433"/>
      <c r="B31" s="466"/>
      <c r="C31" s="466"/>
      <c r="D31" s="466"/>
      <c r="E31" s="125"/>
      <c r="F31" s="137"/>
      <c r="G31" s="124">
        <v>13</v>
      </c>
      <c r="H31" s="144"/>
      <c r="I31" s="122"/>
      <c r="J31" s="118"/>
      <c r="K31" s="118"/>
      <c r="L31" s="122"/>
      <c r="M31" s="181">
        <v>4</v>
      </c>
      <c r="N31" s="191"/>
      <c r="O31" s="191"/>
      <c r="P31" s="91"/>
      <c r="Q31" s="91"/>
      <c r="R31" s="91"/>
      <c r="S31" s="115"/>
      <c r="T31" s="94"/>
      <c r="U31" s="94"/>
    </row>
    <row r="32" spans="1:21" ht="12" customHeight="1" thickBot="1">
      <c r="A32" s="436">
        <v>29</v>
      </c>
      <c r="B32" s="463" t="str">
        <f>VLOOKUP(A32,'пр.взв.'!B34:C159,2,FALSE)</f>
        <v>БАРСУКОВ Александр Юрьевич</v>
      </c>
      <c r="C32" s="463" t="str">
        <f>VLOOKUP(A32,'пр.взв.'!B34:H159,3,FALSE)</f>
        <v>11.12.1976 кмс</v>
      </c>
      <c r="D32" s="463" t="str">
        <f>VLOOKUP(A32,'пр.взв.'!B34:F159,4,FALSE)</f>
        <v>ГУ МВД по Новосибирской о        </v>
      </c>
      <c r="E32" s="118"/>
      <c r="F32" s="125"/>
      <c r="G32" s="134" t="s">
        <v>165</v>
      </c>
      <c r="H32" s="136"/>
      <c r="I32" s="122"/>
      <c r="J32" s="118"/>
      <c r="K32" s="118"/>
      <c r="L32" s="122"/>
      <c r="M32" s="151"/>
      <c r="N32" s="470" t="str">
        <f>VLOOKUP(M31,'пр.взв.'!B6:H131,2,FALSE)</f>
        <v>ВОЛКОВ Андрей Викторович                      </v>
      </c>
      <c r="O32" s="471"/>
      <c r="P32" s="471"/>
      <c r="Q32" s="471"/>
      <c r="R32" s="472"/>
      <c r="S32" s="115"/>
      <c r="T32" s="94"/>
      <c r="U32" s="94"/>
    </row>
    <row r="33" spans="1:21" ht="12" customHeight="1" thickBot="1">
      <c r="A33" s="432"/>
      <c r="B33" s="464"/>
      <c r="C33" s="464"/>
      <c r="D33" s="464"/>
      <c r="E33" s="124">
        <v>29</v>
      </c>
      <c r="F33" s="142"/>
      <c r="G33" s="125"/>
      <c r="H33" s="127"/>
      <c r="I33" s="122"/>
      <c r="J33" s="118"/>
      <c r="K33" s="118"/>
      <c r="L33" s="122"/>
      <c r="M33" s="151"/>
      <c r="N33" s="473"/>
      <c r="O33" s="474"/>
      <c r="P33" s="474"/>
      <c r="Q33" s="474"/>
      <c r="R33" s="475"/>
      <c r="S33" s="115"/>
      <c r="T33" s="87"/>
      <c r="U33" s="87"/>
    </row>
    <row r="34" spans="1:21" ht="12" customHeight="1" thickBot="1">
      <c r="A34" s="432">
        <v>61</v>
      </c>
      <c r="B34" s="467" t="e">
        <f>VLOOKUP(A34,'пр.взв.'!B36:C161,2,FALSE)</f>
        <v>#N/A</v>
      </c>
      <c r="C34" s="467" t="e">
        <f>VLOOKUP(A34,'пр.взв.'!B36:H161,3,FALSE)</f>
        <v>#N/A</v>
      </c>
      <c r="D34" s="467" t="e">
        <f>VLOOKUP(A34,'пр.взв.'!B36:F161,4,FALSE)</f>
        <v>#N/A</v>
      </c>
      <c r="E34" s="134"/>
      <c r="F34" s="125"/>
      <c r="G34" s="125"/>
      <c r="H34" s="136"/>
      <c r="I34" s="122"/>
      <c r="J34" s="118"/>
      <c r="K34" s="118"/>
      <c r="L34" s="122"/>
      <c r="M34" s="151"/>
      <c r="N34" s="191"/>
      <c r="O34" s="191"/>
      <c r="P34" s="91"/>
      <c r="Q34" s="91"/>
      <c r="R34" s="91"/>
      <c r="S34" s="114"/>
      <c r="T34" s="87"/>
      <c r="U34" s="87"/>
    </row>
    <row r="35" spans="1:21" ht="12" customHeight="1" thickBot="1">
      <c r="A35" s="433"/>
      <c r="B35" s="468"/>
      <c r="C35" s="468"/>
      <c r="D35" s="468"/>
      <c r="E35" s="125"/>
      <c r="F35" s="125"/>
      <c r="G35" s="125"/>
      <c r="H35" s="127"/>
      <c r="I35" s="122"/>
      <c r="J35" s="118"/>
      <c r="K35" s="118"/>
      <c r="L35" s="122"/>
      <c r="M35" s="165">
        <v>9</v>
      </c>
      <c r="N35" s="191"/>
      <c r="O35" s="191"/>
      <c r="P35" s="91"/>
      <c r="Q35" s="91"/>
      <c r="R35" s="91"/>
      <c r="S35" s="114"/>
      <c r="T35" s="87"/>
      <c r="U35" s="87"/>
    </row>
    <row r="36" spans="1:21" ht="6" customHeight="1" thickBot="1">
      <c r="A36" s="95"/>
      <c r="B36" s="166"/>
      <c r="C36" s="166"/>
      <c r="D36" s="118"/>
      <c r="E36" s="125"/>
      <c r="F36" s="125"/>
      <c r="G36" s="125"/>
      <c r="H36" s="122"/>
      <c r="I36" s="130"/>
      <c r="J36" s="118"/>
      <c r="K36" s="118"/>
      <c r="L36" s="122"/>
      <c r="M36" s="167"/>
      <c r="N36" s="191"/>
      <c r="O36" s="191"/>
      <c r="P36" s="91"/>
      <c r="Q36" s="91"/>
      <c r="R36" s="91"/>
      <c r="S36" s="114"/>
      <c r="T36" s="87"/>
      <c r="U36" s="87"/>
    </row>
    <row r="37" spans="1:21" ht="12" customHeight="1" thickBot="1">
      <c r="A37" s="436">
        <v>3</v>
      </c>
      <c r="B37" s="463" t="str">
        <f>VLOOKUP(A37,'пр.взв.'!B6:H131,2,FALSE)</f>
        <v>БУРКОВ Сергей Владимирович                    </v>
      </c>
      <c r="C37" s="463" t="str">
        <f>VLOOKUP(A37,'пр.взв.'!B6:H131,3,FALSE)</f>
        <v>14.11.1987 1                              </v>
      </c>
      <c r="D37" s="463" t="str">
        <f>VLOOKUP(A37,'пр.взв.'!B6:H131,4,FALSE)</f>
        <v>УМВД по Сахалинской обл.       </v>
      </c>
      <c r="E37" s="118"/>
      <c r="F37" s="118"/>
      <c r="G37" s="120"/>
      <c r="H37" s="118"/>
      <c r="I37" s="121"/>
      <c r="J37" s="122"/>
      <c r="K37" s="118"/>
      <c r="L37" s="122"/>
      <c r="M37" s="168" t="s">
        <v>166</v>
      </c>
      <c r="N37" s="191"/>
      <c r="O37" s="191"/>
      <c r="P37" s="91"/>
      <c r="Q37" s="91"/>
      <c r="R37" s="91"/>
      <c r="S37" s="114"/>
      <c r="T37" s="87"/>
      <c r="U37" s="87"/>
    </row>
    <row r="38" spans="1:21" ht="12" customHeight="1">
      <c r="A38" s="432"/>
      <c r="B38" s="464"/>
      <c r="C38" s="464"/>
      <c r="D38" s="464"/>
      <c r="E38" s="124">
        <v>35</v>
      </c>
      <c r="F38" s="125"/>
      <c r="G38" s="126"/>
      <c r="H38" s="127"/>
      <c r="I38" s="128"/>
      <c r="J38" s="129"/>
      <c r="K38" s="118"/>
      <c r="L38" s="122"/>
      <c r="M38" s="151"/>
      <c r="N38" s="91"/>
      <c r="O38" s="91"/>
      <c r="P38" s="196" t="s">
        <v>158</v>
      </c>
      <c r="Q38" s="91"/>
      <c r="R38" s="91"/>
      <c r="S38" s="114"/>
      <c r="T38" s="87"/>
      <c r="U38" s="87"/>
    </row>
    <row r="39" spans="1:43" ht="12" customHeight="1" thickBot="1">
      <c r="A39" s="432">
        <v>35</v>
      </c>
      <c r="B39" s="438" t="str">
        <f>VLOOKUP(A39,'пр.взв.'!B8:H133,2,FALSE)</f>
        <v>ИСАЕВ Евгений Иванович</v>
      </c>
      <c r="C39" s="438" t="str">
        <f>VLOOKUP(A39,'пр.взв.'!B8:H133,3,FALSE)</f>
        <v>05.08.1979 змс                             </v>
      </c>
      <c r="D39" s="438" t="str">
        <f>VLOOKUP(A39,'пр.взв.'!B8:H133,4,FALSE)</f>
        <v>МВД по Р. Татарстан           </v>
      </c>
      <c r="E39" s="134" t="s">
        <v>165</v>
      </c>
      <c r="F39" s="135"/>
      <c r="G39" s="125"/>
      <c r="H39" s="136"/>
      <c r="I39" s="130"/>
      <c r="J39" s="122"/>
      <c r="K39" s="118"/>
      <c r="L39" s="122"/>
      <c r="M39" s="181">
        <v>9</v>
      </c>
      <c r="N39" s="191"/>
      <c r="O39" s="191"/>
      <c r="P39" s="91"/>
      <c r="Q39" s="91"/>
      <c r="R39" s="91"/>
      <c r="S39" s="114"/>
      <c r="T39" s="87"/>
      <c r="U39" s="87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33"/>
      <c r="B40" s="464"/>
      <c r="C40" s="464"/>
      <c r="D40" s="464"/>
      <c r="E40" s="125"/>
      <c r="F40" s="137"/>
      <c r="G40" s="124">
        <v>35</v>
      </c>
      <c r="H40" s="130"/>
      <c r="I40" s="128"/>
      <c r="J40" s="122"/>
      <c r="K40" s="118"/>
      <c r="L40" s="122"/>
      <c r="M40" s="151"/>
      <c r="N40" s="456" t="str">
        <f>VLOOKUP(M39,'пр.взв.'!B6:H145,2,FALSE)</f>
        <v>КАМБИЕВ Аслан Русланович</v>
      </c>
      <c r="O40" s="457"/>
      <c r="P40" s="457"/>
      <c r="Q40" s="457"/>
      <c r="R40" s="458"/>
      <c r="S40" s="114"/>
      <c r="T40" s="87"/>
      <c r="U40" s="87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36">
        <v>19</v>
      </c>
      <c r="B41" s="463" t="str">
        <f>VLOOKUP(A41,'пр.взв.'!B10:H135,2,FALSE)</f>
        <v>ЩЕГЛОВ Павел Геннадьевич                      </v>
      </c>
      <c r="C41" s="463" t="str">
        <f>VLOOKUP(A41,'пр.взв.'!B10:H135,3,FALSE)</f>
        <v>18.07.1978  кмс                             </v>
      </c>
      <c r="D41" s="463" t="str">
        <f>VLOOKUP(A41,'пр.взв.'!B10:H135,4,FALSE)</f>
        <v>УМВД по Пензенской обл.        </v>
      </c>
      <c r="E41" s="118"/>
      <c r="F41" s="125"/>
      <c r="G41" s="134" t="s">
        <v>165</v>
      </c>
      <c r="H41" s="139"/>
      <c r="I41" s="140"/>
      <c r="J41" s="122"/>
      <c r="K41" s="118"/>
      <c r="L41" s="122"/>
      <c r="M41" s="151"/>
      <c r="N41" s="459"/>
      <c r="O41" s="460"/>
      <c r="P41" s="460"/>
      <c r="Q41" s="460"/>
      <c r="R41" s="461"/>
      <c r="S41" s="114"/>
      <c r="T41" s="87"/>
      <c r="U41" s="8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32"/>
      <c r="B42" s="464"/>
      <c r="C42" s="464"/>
      <c r="D42" s="464"/>
      <c r="E42" s="124">
        <v>19</v>
      </c>
      <c r="F42" s="142"/>
      <c r="G42" s="125"/>
      <c r="H42" s="127"/>
      <c r="I42" s="140"/>
      <c r="J42" s="130"/>
      <c r="K42" s="118"/>
      <c r="L42" s="122"/>
      <c r="M42" s="151"/>
      <c r="N42" s="194"/>
      <c r="O42" s="191"/>
      <c r="P42" s="194"/>
      <c r="Q42" s="194"/>
      <c r="R42" s="193"/>
      <c r="S42" s="114"/>
      <c r="T42" s="87"/>
      <c r="U42" s="87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32">
        <v>51</v>
      </c>
      <c r="B43" s="465" t="e">
        <f>VLOOKUP(A43,'пр.взв.'!B12:H137,2,FALSE)</f>
        <v>#N/A</v>
      </c>
      <c r="C43" s="465" t="e">
        <f>VLOOKUP(A43,'пр.взв.'!B12:H137,3,FALSE)</f>
        <v>#N/A</v>
      </c>
      <c r="D43" s="465" t="e">
        <f>VLOOKUP(A43,'пр.взв.'!B12:H137,4,FALSE)</f>
        <v>#N/A</v>
      </c>
      <c r="E43" s="134"/>
      <c r="F43" s="125"/>
      <c r="G43" s="125"/>
      <c r="H43" s="136"/>
      <c r="I43" s="140"/>
      <c r="J43" s="130"/>
      <c r="K43" s="118"/>
      <c r="L43" s="122"/>
      <c r="M43" s="151"/>
      <c r="N43" s="191"/>
      <c r="O43" s="196"/>
      <c r="P43" s="195"/>
      <c r="Q43" s="194"/>
      <c r="R43" s="193"/>
      <c r="S43" s="114"/>
      <c r="T43" s="87"/>
      <c r="U43" s="87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33"/>
      <c r="B44" s="466"/>
      <c r="C44" s="466"/>
      <c r="D44" s="466"/>
      <c r="E44" s="125"/>
      <c r="F44" s="125"/>
      <c r="G44" s="137"/>
      <c r="H44" s="130"/>
      <c r="I44" s="146"/>
      <c r="J44" s="122"/>
      <c r="K44" s="118"/>
      <c r="L44" s="122"/>
      <c r="M44" s="151"/>
      <c r="N44" s="191"/>
      <c r="O44" s="191"/>
      <c r="P44" s="91"/>
      <c r="Q44" s="91"/>
      <c r="R44" s="91"/>
      <c r="S44" s="114"/>
      <c r="T44" s="87"/>
      <c r="U44" s="87"/>
    </row>
    <row r="45" spans="1:21" ht="12" customHeight="1" thickBot="1">
      <c r="A45" s="436">
        <v>11</v>
      </c>
      <c r="B45" s="463" t="str">
        <f>VLOOKUP(A45,'пр.взв.'!B14:H139,2,FALSE)</f>
        <v>БОБИКОВ Роман Николаевич              </v>
      </c>
      <c r="C45" s="463" t="str">
        <f>VLOOKUP(A45,'пр.взв.'!B14:H139,3,FALSE)</f>
        <v>08.12.1989 мс                             </v>
      </c>
      <c r="D45" s="463" t="str">
        <f>VLOOKUP(A45,'пр.взв.'!B14:H139,4,FALSE)</f>
        <v>ГУ МВД по г.Москве               </v>
      </c>
      <c r="E45" s="118"/>
      <c r="F45" s="118"/>
      <c r="G45" s="125"/>
      <c r="H45" s="128"/>
      <c r="I45" s="124">
        <v>11</v>
      </c>
      <c r="J45" s="148"/>
      <c r="K45" s="118"/>
      <c r="L45" s="122"/>
      <c r="M45" s="151"/>
      <c r="N45" s="191"/>
      <c r="O45" s="191"/>
      <c r="P45" s="91"/>
      <c r="Q45" s="91"/>
      <c r="R45" s="91"/>
      <c r="S45" s="114"/>
      <c r="T45" s="87"/>
      <c r="U45" s="87"/>
    </row>
    <row r="46" spans="1:21" ht="12" customHeight="1" thickBot="1">
      <c r="A46" s="432"/>
      <c r="B46" s="464"/>
      <c r="C46" s="464"/>
      <c r="D46" s="464"/>
      <c r="E46" s="124">
        <v>11</v>
      </c>
      <c r="F46" s="125"/>
      <c r="G46" s="125"/>
      <c r="H46" s="141"/>
      <c r="I46" s="134" t="s">
        <v>167</v>
      </c>
      <c r="J46" s="122"/>
      <c r="K46" s="151"/>
      <c r="L46" s="157"/>
      <c r="M46" s="182"/>
      <c r="N46" s="191"/>
      <c r="O46" s="191"/>
      <c r="P46" s="196" t="s">
        <v>22</v>
      </c>
      <c r="Q46" s="191"/>
      <c r="R46" s="191"/>
      <c r="S46" s="114"/>
      <c r="T46" s="87"/>
      <c r="U46" s="87"/>
    </row>
    <row r="47" spans="1:21" ht="12" customHeight="1" thickBot="1">
      <c r="A47" s="432">
        <v>43</v>
      </c>
      <c r="B47" s="465" t="e">
        <f>VLOOKUP(A47,'пр.взв.'!B16:H141,2,FALSE)</f>
        <v>#N/A</v>
      </c>
      <c r="C47" s="465" t="e">
        <f>VLOOKUP(A47,'пр.взв.'!B16:H141,3,FALSE)</f>
        <v>#N/A</v>
      </c>
      <c r="D47" s="465" t="e">
        <f>VLOOKUP(A47,'пр.взв.'!B16:H141,4,FALSE)</f>
        <v>#N/A</v>
      </c>
      <c r="E47" s="134"/>
      <c r="F47" s="135"/>
      <c r="G47" s="125"/>
      <c r="H47" s="152"/>
      <c r="I47" s="122"/>
      <c r="J47" s="122"/>
      <c r="K47" s="151"/>
      <c r="L47" s="122"/>
      <c r="M47" s="151"/>
      <c r="N47" s="450" t="str">
        <f>VLOOKUP('пр.хода Б'!R18,'пр.взв.'!B6:H137,2,FALSE)</f>
        <v>РАТЬКО Константин Станиславович </v>
      </c>
      <c r="O47" s="451"/>
      <c r="P47" s="451"/>
      <c r="Q47" s="451"/>
      <c r="R47" s="452"/>
      <c r="S47" s="114"/>
      <c r="T47" s="87"/>
      <c r="U47" s="87"/>
    </row>
    <row r="48" spans="1:21" ht="12" customHeight="1" thickBot="1">
      <c r="A48" s="433"/>
      <c r="B48" s="466"/>
      <c r="C48" s="466"/>
      <c r="D48" s="466"/>
      <c r="E48" s="125"/>
      <c r="F48" s="137"/>
      <c r="G48" s="124">
        <v>11</v>
      </c>
      <c r="H48" s="144"/>
      <c r="I48" s="122"/>
      <c r="J48" s="122"/>
      <c r="K48" s="151"/>
      <c r="L48" s="122"/>
      <c r="M48" s="151"/>
      <c r="N48" s="453"/>
      <c r="O48" s="454"/>
      <c r="P48" s="454"/>
      <c r="Q48" s="454"/>
      <c r="R48" s="455"/>
      <c r="S48" s="114"/>
      <c r="T48" s="87"/>
      <c r="U48" s="87"/>
    </row>
    <row r="49" spans="1:21" ht="12" customHeight="1" thickBot="1">
      <c r="A49" s="436">
        <v>27</v>
      </c>
      <c r="B49" s="463" t="str">
        <f>VLOOKUP(A49,'пр.взв.'!B18:H143,2,FALSE)</f>
        <v>АМАЕВ Рамис Амаевич</v>
      </c>
      <c r="C49" s="463" t="str">
        <f>VLOOKUP(A49,'пр.взв.'!B18:H143,3,FALSE)</f>
        <v>21.05.1987 1</v>
      </c>
      <c r="D49" s="463" t="str">
        <f>VLOOKUP(A49,'пр.взв.'!B18:H143,4,FALSE)</f>
        <v>УМВД по Орловской обл.         </v>
      </c>
      <c r="E49" s="118"/>
      <c r="F49" s="125"/>
      <c r="G49" s="134" t="s">
        <v>165</v>
      </c>
      <c r="H49" s="136"/>
      <c r="I49" s="122"/>
      <c r="J49" s="122"/>
      <c r="K49" s="151"/>
      <c r="L49" s="122"/>
      <c r="M49" s="151"/>
      <c r="N49" s="191"/>
      <c r="O49" s="191"/>
      <c r="P49" s="91"/>
      <c r="Q49" s="91"/>
      <c r="R49" s="197"/>
      <c r="S49" s="114"/>
      <c r="T49" s="87"/>
      <c r="U49" s="87"/>
    </row>
    <row r="50" spans="1:21" ht="12" customHeight="1">
      <c r="A50" s="432"/>
      <c r="B50" s="464"/>
      <c r="C50" s="464"/>
      <c r="D50" s="464"/>
      <c r="E50" s="124">
        <v>27</v>
      </c>
      <c r="F50" s="142"/>
      <c r="G50" s="125"/>
      <c r="H50" s="127"/>
      <c r="I50" s="122"/>
      <c r="J50" s="122"/>
      <c r="K50" s="151"/>
      <c r="L50" s="122"/>
      <c r="M50" s="151"/>
      <c r="N50" s="191"/>
      <c r="O50" s="191"/>
      <c r="P50" s="91"/>
      <c r="Q50" s="91"/>
      <c r="R50" s="91"/>
      <c r="S50" s="114"/>
      <c r="T50" s="87"/>
      <c r="U50" s="87"/>
    </row>
    <row r="51" spans="1:21" ht="12" customHeight="1" thickBot="1">
      <c r="A51" s="432">
        <v>59</v>
      </c>
      <c r="B51" s="465" t="e">
        <f>VLOOKUP(A51,'пр.взв.'!B20:H145,2,FALSE)</f>
        <v>#N/A</v>
      </c>
      <c r="C51" s="465" t="e">
        <f>VLOOKUP(A51,'пр.взв.'!B20:H145,3,FALSE)</f>
        <v>#N/A</v>
      </c>
      <c r="D51" s="465" t="e">
        <f>VLOOKUP(A51,'пр.взв.'!B20:H145,4,FALSE)</f>
        <v>#N/A</v>
      </c>
      <c r="E51" s="134"/>
      <c r="F51" s="125"/>
      <c r="G51" s="125"/>
      <c r="H51" s="136"/>
      <c r="I51" s="122"/>
      <c r="J51" s="122"/>
      <c r="K51" s="151"/>
      <c r="L51" s="122"/>
      <c r="M51" s="151"/>
      <c r="N51" s="122"/>
      <c r="O51" s="122"/>
      <c r="P51" s="118"/>
      <c r="Q51" s="118"/>
      <c r="R51" s="118"/>
      <c r="S51" s="114"/>
      <c r="T51" s="87"/>
      <c r="U51" s="87"/>
    </row>
    <row r="52" spans="1:21" ht="12" customHeight="1" thickBot="1">
      <c r="A52" s="433"/>
      <c r="B52" s="466"/>
      <c r="C52" s="466"/>
      <c r="D52" s="466"/>
      <c r="E52" s="125"/>
      <c r="F52" s="125"/>
      <c r="G52" s="125"/>
      <c r="H52" s="127"/>
      <c r="I52" s="122"/>
      <c r="J52" s="122"/>
      <c r="K52" s="124">
        <v>7</v>
      </c>
      <c r="L52" s="169"/>
      <c r="M52" s="151"/>
      <c r="N52" s="122"/>
      <c r="O52" s="122"/>
      <c r="P52" s="118"/>
      <c r="Q52" s="118"/>
      <c r="R52" s="118"/>
      <c r="S52" s="114"/>
      <c r="T52" s="87"/>
      <c r="U52" s="87"/>
    </row>
    <row r="53" spans="1:21" ht="12" customHeight="1" thickBot="1">
      <c r="A53" s="436">
        <v>7</v>
      </c>
      <c r="B53" s="463" t="str">
        <f>VLOOKUP(A53,'пр.взв.'!B6:H131,2,FALSE)</f>
        <v>ХАПЦЕВ Артур Русланович</v>
      </c>
      <c r="C53" s="463" t="str">
        <f>VLOOKUP(A53,'пр.взв.'!B6:H131,3,FALSE)</f>
        <v>15.01.1988 кмс</v>
      </c>
      <c r="D53" s="463" t="str">
        <f>VLOOKUP(A53,'пр.взв.'!B6:H131,4,FALSE)</f>
        <v>ГУ МВД по Свердловской обл.</v>
      </c>
      <c r="E53" s="118"/>
      <c r="F53" s="118"/>
      <c r="G53" s="120"/>
      <c r="H53" s="120"/>
      <c r="I53" s="131"/>
      <c r="J53" s="131"/>
      <c r="K53" s="134" t="s">
        <v>167</v>
      </c>
      <c r="L53" s="118"/>
      <c r="M53" s="118"/>
      <c r="N53" s="118"/>
      <c r="O53" s="118"/>
      <c r="P53" s="118"/>
      <c r="Q53" s="118"/>
      <c r="R53" s="118"/>
      <c r="S53" s="114"/>
      <c r="T53" s="87"/>
      <c r="U53" s="87"/>
    </row>
    <row r="54" spans="1:21" ht="12" customHeight="1">
      <c r="A54" s="432"/>
      <c r="B54" s="464"/>
      <c r="C54" s="464"/>
      <c r="D54" s="464"/>
      <c r="E54" s="124">
        <v>7</v>
      </c>
      <c r="F54" s="125"/>
      <c r="G54" s="126"/>
      <c r="H54" s="127"/>
      <c r="I54" s="128"/>
      <c r="J54" s="130"/>
      <c r="K54" s="151"/>
      <c r="L54" s="118"/>
      <c r="M54" s="118"/>
      <c r="N54" s="118"/>
      <c r="O54" s="118"/>
      <c r="P54" s="118"/>
      <c r="Q54" s="118"/>
      <c r="R54" s="118"/>
      <c r="S54" s="114"/>
      <c r="T54" s="87"/>
      <c r="U54" s="87"/>
    </row>
    <row r="55" spans="1:21" ht="12" customHeight="1" thickBot="1">
      <c r="A55" s="432">
        <v>39</v>
      </c>
      <c r="B55" s="465" t="e">
        <f>VLOOKUP(A55,'пр.взв.'!B24:H149,2,FALSE)</f>
        <v>#N/A</v>
      </c>
      <c r="C55" s="465" t="e">
        <f>VLOOKUP(A55,'пр.взв.'!B24:H149,3,FALSE)</f>
        <v>#N/A</v>
      </c>
      <c r="D55" s="465" t="e">
        <f>VLOOKUP(A55,'пр.взв.'!B24:H149,4,FALSE)</f>
        <v>#N/A</v>
      </c>
      <c r="E55" s="134"/>
      <c r="F55" s="135"/>
      <c r="G55" s="125"/>
      <c r="H55" s="136"/>
      <c r="I55" s="130"/>
      <c r="J55" s="128"/>
      <c r="K55" s="151"/>
      <c r="L55" s="118"/>
      <c r="M55" s="118"/>
      <c r="N55" s="118"/>
      <c r="O55" s="118"/>
      <c r="P55" s="118"/>
      <c r="Q55" s="118"/>
      <c r="R55" s="118"/>
      <c r="S55" s="114"/>
      <c r="T55" s="87"/>
      <c r="U55" s="87"/>
    </row>
    <row r="56" spans="1:21" ht="12" customHeight="1" thickBot="1">
      <c r="A56" s="433"/>
      <c r="B56" s="466"/>
      <c r="C56" s="466"/>
      <c r="D56" s="466"/>
      <c r="E56" s="125"/>
      <c r="F56" s="137"/>
      <c r="G56" s="124">
        <v>7</v>
      </c>
      <c r="H56" s="130"/>
      <c r="I56" s="128"/>
      <c r="J56" s="130"/>
      <c r="K56" s="151"/>
      <c r="L56" s="118"/>
      <c r="M56" s="118"/>
      <c r="N56" s="118"/>
      <c r="O56" s="118"/>
      <c r="P56" s="118"/>
      <c r="Q56" s="118"/>
      <c r="R56" s="118"/>
      <c r="S56" s="114"/>
      <c r="T56" s="87"/>
      <c r="U56" s="87"/>
    </row>
    <row r="57" spans="1:21" ht="12" customHeight="1" thickBot="1">
      <c r="A57" s="436">
        <v>23</v>
      </c>
      <c r="B57" s="463" t="str">
        <f>VLOOKUP(A57,'пр.взв.'!B26:H151,2,FALSE)</f>
        <v>КРИВОРУЧКО Василий Николаевич</v>
      </c>
      <c r="C57" s="463" t="str">
        <f>VLOOKUP(A57,'пр.взв.'!B26:H151,3,FALSE)</f>
        <v>09.04.1991 кмс</v>
      </c>
      <c r="D57" s="463" t="str">
        <f>VLOOKUP(A57,'пр.взв.'!B26:H151,4,FALSE)</f>
        <v>УМВД по ХМАО-Югре              </v>
      </c>
      <c r="E57" s="118"/>
      <c r="F57" s="125"/>
      <c r="G57" s="134" t="s">
        <v>165</v>
      </c>
      <c r="H57" s="160"/>
      <c r="I57" s="130"/>
      <c r="J57" s="130"/>
      <c r="K57" s="151"/>
      <c r="L57" s="118"/>
      <c r="M57" s="118"/>
      <c r="N57" s="118"/>
      <c r="O57" s="118"/>
      <c r="P57" s="118"/>
      <c r="Q57" s="118"/>
      <c r="R57" s="118"/>
      <c r="S57" s="114"/>
      <c r="T57" s="87"/>
      <c r="U57" s="87"/>
    </row>
    <row r="58" spans="1:21" ht="12" customHeight="1">
      <c r="A58" s="432"/>
      <c r="B58" s="464"/>
      <c r="C58" s="464"/>
      <c r="D58" s="464"/>
      <c r="E58" s="124">
        <v>23</v>
      </c>
      <c r="F58" s="142"/>
      <c r="G58" s="125"/>
      <c r="H58" s="147"/>
      <c r="I58" s="130"/>
      <c r="J58" s="130"/>
      <c r="K58" s="151"/>
      <c r="L58" s="118"/>
      <c r="M58" s="118"/>
      <c r="N58" s="118"/>
      <c r="O58" s="118"/>
      <c r="P58" s="118"/>
      <c r="Q58" s="118"/>
      <c r="R58" s="118"/>
      <c r="S58" s="114"/>
      <c r="T58" s="87"/>
      <c r="U58" s="87"/>
    </row>
    <row r="59" spans="1:21" ht="12" customHeight="1" thickBot="1">
      <c r="A59" s="432">
        <v>55</v>
      </c>
      <c r="B59" s="465" t="e">
        <f>VLOOKUP(A59,'пр.взв.'!B28:H153,2,FALSE)</f>
        <v>#N/A</v>
      </c>
      <c r="C59" s="465" t="e">
        <f>VLOOKUP(A59,'пр.взв.'!B28:H153,3,FALSE)</f>
        <v>#N/A</v>
      </c>
      <c r="D59" s="465" t="e">
        <f>VLOOKUP(A59,'пр.взв.'!B28:H153,4,FALSE)</f>
        <v>#N/A</v>
      </c>
      <c r="E59" s="134"/>
      <c r="F59" s="125"/>
      <c r="G59" s="125"/>
      <c r="H59" s="152"/>
      <c r="I59" s="130"/>
      <c r="J59" s="128"/>
      <c r="K59" s="151"/>
      <c r="L59" s="118"/>
      <c r="M59" s="118"/>
      <c r="N59" s="118"/>
      <c r="O59" s="118"/>
      <c r="P59" s="118"/>
      <c r="Q59" s="118"/>
      <c r="R59" s="118"/>
      <c r="S59" s="114"/>
      <c r="T59" s="87"/>
      <c r="U59" s="87"/>
    </row>
    <row r="60" spans="1:21" ht="12" customHeight="1" thickBot="1">
      <c r="A60" s="433"/>
      <c r="B60" s="466"/>
      <c r="C60" s="466"/>
      <c r="D60" s="466"/>
      <c r="E60" s="125"/>
      <c r="F60" s="125"/>
      <c r="G60" s="137"/>
      <c r="H60" s="130"/>
      <c r="I60" s="124">
        <v>7</v>
      </c>
      <c r="J60" s="164"/>
      <c r="K60" s="151"/>
      <c r="L60" s="118"/>
      <c r="M60" s="118"/>
      <c r="N60" s="118"/>
      <c r="O60" s="118"/>
      <c r="P60" s="118"/>
      <c r="Q60" s="118"/>
      <c r="R60" s="118"/>
      <c r="S60" s="114"/>
      <c r="T60" s="87"/>
      <c r="U60" s="87"/>
    </row>
    <row r="61" spans="1:21" ht="12" customHeight="1" thickBot="1">
      <c r="A61" s="436">
        <v>15</v>
      </c>
      <c r="B61" s="463" t="str">
        <f>VLOOKUP(A61,'пр.взв.'!B30:H155,2,FALSE)</f>
        <v>ГАДЖИЕВ Руслан Гаджиевич</v>
      </c>
      <c r="C61" s="463" t="str">
        <f>VLOOKUP(A61,'пр.взв.'!B30:H155,3,FALSE)</f>
        <v>10.09.1985 кмс</v>
      </c>
      <c r="D61" s="463" t="str">
        <f>VLOOKUP(A61,'пр.взв.'!B30:H155,4,FALSE)</f>
        <v>УМВД по Ямало-Ненецкому А      </v>
      </c>
      <c r="E61" s="118"/>
      <c r="F61" s="118"/>
      <c r="G61" s="125"/>
      <c r="H61" s="128"/>
      <c r="I61" s="134" t="s">
        <v>165</v>
      </c>
      <c r="J61" s="130"/>
      <c r="K61" s="118"/>
      <c r="L61" s="118"/>
      <c r="M61" s="118"/>
      <c r="N61" s="118"/>
      <c r="O61" s="118"/>
      <c r="P61" s="118"/>
      <c r="Q61" s="118"/>
      <c r="R61" s="118"/>
      <c r="S61" s="114"/>
      <c r="T61" s="87"/>
      <c r="U61" s="87"/>
    </row>
    <row r="62" spans="1:21" ht="12" customHeight="1">
      <c r="A62" s="432"/>
      <c r="B62" s="464"/>
      <c r="C62" s="464"/>
      <c r="D62" s="464"/>
      <c r="E62" s="124">
        <v>15</v>
      </c>
      <c r="F62" s="125"/>
      <c r="G62" s="125"/>
      <c r="H62" s="141"/>
      <c r="I62" s="122"/>
      <c r="J62" s="118"/>
      <c r="K62" s="118"/>
      <c r="L62" s="118"/>
      <c r="M62" s="118"/>
      <c r="N62" s="118"/>
      <c r="O62" s="118"/>
      <c r="P62" s="118"/>
      <c r="Q62" s="118"/>
      <c r="R62" s="118"/>
      <c r="S62" s="114"/>
      <c r="T62" s="87"/>
      <c r="U62" s="87"/>
    </row>
    <row r="63" spans="1:21" ht="12" customHeight="1" thickBot="1">
      <c r="A63" s="432">
        <v>47</v>
      </c>
      <c r="B63" s="465" t="e">
        <f>VLOOKUP(A63,'пр.взв.'!B32:H157,2,FALSE)</f>
        <v>#N/A</v>
      </c>
      <c r="C63" s="465" t="e">
        <f>VLOOKUP(A63,'пр.взв.'!B32:H157,3,FALSE)</f>
        <v>#N/A</v>
      </c>
      <c r="D63" s="465" t="e">
        <f>VLOOKUP(A63,'пр.взв.'!B32:H157,4,FALSE)</f>
        <v>#N/A</v>
      </c>
      <c r="E63" s="134"/>
      <c r="F63" s="135"/>
      <c r="G63" s="125"/>
      <c r="H63" s="152"/>
      <c r="I63" s="122"/>
      <c r="J63" s="118"/>
      <c r="K63" s="171"/>
      <c r="L63" s="171"/>
      <c r="M63" s="171"/>
      <c r="N63" s="171"/>
      <c r="O63" s="171"/>
      <c r="P63" s="171"/>
      <c r="Q63" s="171"/>
      <c r="R63" s="118"/>
      <c r="S63" s="114"/>
      <c r="T63" s="87"/>
      <c r="U63" s="87"/>
    </row>
    <row r="64" spans="1:21" ht="12" customHeight="1" thickBot="1">
      <c r="A64" s="433"/>
      <c r="B64" s="466"/>
      <c r="C64" s="466"/>
      <c r="D64" s="466"/>
      <c r="E64" s="125"/>
      <c r="F64" s="137"/>
      <c r="G64" s="124">
        <v>31</v>
      </c>
      <c r="H64" s="144"/>
      <c r="I64" s="122"/>
      <c r="J64" s="170" t="str">
        <f>HYPERLINK('[1]реквизиты'!$A$6)</f>
        <v>Гл. судья, судья ВК</v>
      </c>
      <c r="K64" s="118"/>
      <c r="L64" s="171"/>
      <c r="M64" s="172"/>
      <c r="N64" s="172"/>
      <c r="O64" s="172"/>
      <c r="P64" s="173" t="str">
        <f>'[1]реквизиты'!$G$6</f>
        <v>И.В. Кочкин</v>
      </c>
      <c r="Q64" s="171"/>
      <c r="R64" s="118"/>
      <c r="S64" s="114"/>
      <c r="T64" s="87"/>
      <c r="U64" s="87"/>
    </row>
    <row r="65" spans="1:21" ht="12" customHeight="1" thickBot="1">
      <c r="A65" s="436">
        <v>31</v>
      </c>
      <c r="B65" s="463" t="str">
        <f>VLOOKUP(A65,'пр.взв.'!B34:H159,2,FALSE)</f>
        <v>КЛАДКО Дмитрий Сергеевич</v>
      </c>
      <c r="C65" s="463" t="str">
        <f>VLOOKUP(A65,'пр.взв.'!B34:H159,3,FALSE)</f>
        <v>16.02.1988 кмс</v>
      </c>
      <c r="D65" s="463" t="str">
        <f>VLOOKUP(A65,'пр.взв.'!B34:H159,4,FALSE)</f>
        <v>УМВД по Хабаровскому кр.       </v>
      </c>
      <c r="E65" s="118"/>
      <c r="F65" s="125"/>
      <c r="G65" s="134" t="s">
        <v>167</v>
      </c>
      <c r="H65" s="136"/>
      <c r="I65" s="122"/>
      <c r="J65" s="171"/>
      <c r="K65" s="118"/>
      <c r="L65" s="171"/>
      <c r="M65" s="172"/>
      <c r="N65" s="172"/>
      <c r="O65" s="172"/>
      <c r="P65" s="174" t="str">
        <f>'[1]реквизиты'!$G$7</f>
        <v>/г. Иркутск/</v>
      </c>
      <c r="Q65" s="171"/>
      <c r="R65" s="118"/>
      <c r="S65" s="114"/>
      <c r="T65" s="87"/>
      <c r="U65" s="87"/>
    </row>
    <row r="66" spans="1:21" ht="12" customHeight="1">
      <c r="A66" s="432"/>
      <c r="B66" s="464"/>
      <c r="C66" s="464"/>
      <c r="D66" s="464"/>
      <c r="E66" s="124">
        <v>31</v>
      </c>
      <c r="F66" s="142"/>
      <c r="G66" s="125"/>
      <c r="H66" s="127"/>
      <c r="I66" s="122"/>
      <c r="J66" s="171"/>
      <c r="K66" s="118"/>
      <c r="L66" s="171"/>
      <c r="M66" s="172"/>
      <c r="N66" s="172"/>
      <c r="O66" s="172"/>
      <c r="P66" s="172"/>
      <c r="Q66" s="171"/>
      <c r="R66" s="118"/>
      <c r="S66" s="114"/>
      <c r="T66" s="87"/>
      <c r="U66" s="87"/>
    </row>
    <row r="67" spans="1:21" ht="12" customHeight="1" thickBot="1">
      <c r="A67" s="432">
        <v>63</v>
      </c>
      <c r="B67" s="467" t="e">
        <f>VLOOKUP(A67,'пр.взв.'!B36:H161,2,FALSE)</f>
        <v>#N/A</v>
      </c>
      <c r="C67" s="467" t="e">
        <f>VLOOKUP(A67,'пр.взв.'!B36:H161,3,FALSE)</f>
        <v>#N/A</v>
      </c>
      <c r="D67" s="467" t="e">
        <f>VLOOKUP(A67,'пр.взв.'!B36:H161,4,FALSE)</f>
        <v>#N/A</v>
      </c>
      <c r="E67" s="134"/>
      <c r="F67" s="125"/>
      <c r="G67" s="125"/>
      <c r="H67" s="175">
        <f>HYPERLINK('[1]реквизиты'!$A$20)</f>
      </c>
      <c r="I67" s="129"/>
      <c r="J67" s="170" t="str">
        <f>HYPERLINK('[1]реквизиты'!$A$8)</f>
        <v>Гл. секретарь, судья ВК</v>
      </c>
      <c r="K67" s="118"/>
      <c r="L67" s="171"/>
      <c r="M67" s="172"/>
      <c r="N67" s="172"/>
      <c r="O67" s="172"/>
      <c r="P67" s="176" t="str">
        <f>'[1]реквизиты'!$G$8</f>
        <v>В.И. Рожков</v>
      </c>
      <c r="Q67" s="171"/>
      <c r="R67" s="118"/>
      <c r="S67" s="114"/>
      <c r="T67" s="87"/>
      <c r="U67" s="87"/>
    </row>
    <row r="68" spans="1:21" ht="12" customHeight="1" thickBot="1">
      <c r="A68" s="433"/>
      <c r="B68" s="468"/>
      <c r="C68" s="468"/>
      <c r="D68" s="468"/>
      <c r="E68" s="125"/>
      <c r="F68" s="125"/>
      <c r="G68" s="125"/>
      <c r="H68" s="127"/>
      <c r="I68" s="122"/>
      <c r="J68" s="118"/>
      <c r="K68" s="171"/>
      <c r="L68" s="171"/>
      <c r="M68" s="171"/>
      <c r="N68" s="172"/>
      <c r="O68" s="172"/>
      <c r="P68" s="174" t="str">
        <f>'[1]реквизиты'!$G$9</f>
        <v>/г. Саратов/</v>
      </c>
      <c r="Q68" s="171"/>
      <c r="R68" s="118"/>
      <c r="S68" s="114"/>
      <c r="T68" s="87"/>
      <c r="U68" s="87"/>
    </row>
    <row r="69" spans="1:21" ht="9" customHeight="1">
      <c r="A69" s="89"/>
      <c r="B69" s="118"/>
      <c r="C69" s="118"/>
      <c r="D69" s="118"/>
      <c r="E69" s="118"/>
      <c r="F69" s="118"/>
      <c r="G69" s="118"/>
      <c r="H69" s="118"/>
      <c r="I69" s="118"/>
      <c r="J69" s="118"/>
      <c r="K69" s="171"/>
      <c r="L69" s="171"/>
      <c r="M69" s="171"/>
      <c r="N69" s="172"/>
      <c r="O69" s="172"/>
      <c r="P69" s="172"/>
      <c r="Q69" s="171"/>
      <c r="R69" s="118"/>
      <c r="S69" s="87"/>
      <c r="T69" s="87"/>
      <c r="U69" s="87"/>
    </row>
    <row r="70" spans="1:21" ht="12.75">
      <c r="A70" s="89"/>
      <c r="B70" s="118"/>
      <c r="C70" s="118"/>
      <c r="D70" s="118"/>
      <c r="E70" s="118"/>
      <c r="F70" s="118"/>
      <c r="G70" s="118"/>
      <c r="H70" s="183">
        <f>HYPERLINK('[1]реквизиты'!$A$22)</f>
      </c>
      <c r="I70" s="129"/>
      <c r="J70" s="129"/>
      <c r="K70" s="171"/>
      <c r="L70" s="171"/>
      <c r="M70" s="171"/>
      <c r="N70" s="171"/>
      <c r="O70" s="171"/>
      <c r="P70" s="171"/>
      <c r="Q70" s="171"/>
      <c r="R70" s="118"/>
      <c r="S70" s="87"/>
      <c r="T70" s="87"/>
      <c r="U70" s="87"/>
    </row>
    <row r="71" spans="1:21" ht="12.75">
      <c r="A71" s="91"/>
      <c r="B71" s="118"/>
      <c r="C71" s="118"/>
      <c r="D71" s="118"/>
      <c r="E71" s="118"/>
      <c r="F71" s="118"/>
      <c r="G71" s="118"/>
      <c r="H71" s="118"/>
      <c r="I71" s="118"/>
      <c r="J71" s="118"/>
      <c r="K71" s="122"/>
      <c r="L71" s="122"/>
      <c r="M71" s="122"/>
      <c r="N71" s="122"/>
      <c r="O71" s="122"/>
      <c r="P71" s="184">
        <f>HYPERLINK('[1]реквизиты'!$G$23)</f>
      </c>
      <c r="Q71" s="122"/>
      <c r="R71" s="118"/>
      <c r="S71" s="87"/>
      <c r="T71" s="87"/>
      <c r="U71" s="87"/>
    </row>
    <row r="72" spans="1:21" ht="12.75">
      <c r="A72" s="89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22"/>
      <c r="M72" s="122"/>
      <c r="N72" s="122"/>
      <c r="O72" s="122"/>
      <c r="P72" s="122"/>
      <c r="Q72" s="122"/>
      <c r="R72" s="118"/>
      <c r="S72" s="87"/>
      <c r="T72" s="87"/>
      <c r="U72" s="87"/>
    </row>
    <row r="73" spans="1:21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7"/>
      <c r="T73" s="87"/>
      <c r="U73" s="87"/>
    </row>
    <row r="74" spans="1:21" ht="12.75">
      <c r="A74" s="87"/>
      <c r="B74" s="89"/>
      <c r="C74" s="89"/>
      <c r="D74" s="89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</row>
    <row r="75" spans="1:21" ht="12.75">
      <c r="A75" s="87"/>
      <c r="B75" s="89"/>
      <c r="C75" s="89"/>
      <c r="D75" s="89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</row>
    <row r="76" spans="1:21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</row>
    <row r="77" spans="1:21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</row>
    <row r="78" spans="1:21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</row>
    <row r="79" spans="1:21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</row>
    <row r="80" spans="1:21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</sheetData>
  <sheetProtection/>
  <mergeCells count="138"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2017-01-28T11:04:32Z</cp:lastPrinted>
  <dcterms:created xsi:type="dcterms:W3CDTF">1996-10-08T23:32:33Z</dcterms:created>
  <dcterms:modified xsi:type="dcterms:W3CDTF">2017-01-28T11:04:38Z</dcterms:modified>
  <cp:category/>
  <cp:version/>
  <cp:contentType/>
  <cp:contentStatus/>
</cp:coreProperties>
</file>