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<sst xmlns="http://schemas.openxmlformats.org/spreadsheetml/2006/main" count="266" uniqueCount="100">
  <si>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</si>
  <si>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</si>
  <si>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</si>
  <si>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</si>
  <si>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</si>
  <si>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</si>
  <si>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</si>
  <si>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</si>
  <si>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</si>
  <si>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</si>
  <si>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</si>
  <si>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</si>
  <si>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</si>
  <si>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</si>
  <si>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</si>
  <si>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</si>
  <si>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</si>
  <si>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</si>
  <si>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</si>
  <si>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</si>
  <si>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</si>
  <si>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</si>
  <si>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</si>
  <si>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</si>
  <si>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</si>
  <si>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</si>
  <si>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</si>
  <si>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</si>
  <si>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</si>
  <si>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</si>
  <si>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</si>
  <si>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</si>
  <si>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</si>
  <si>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</si>
  <si>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</si>
  <si>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</si>
  <si>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</si>
  <si>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</si>
  <si>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</si>
  <si>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</si>
  <si>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</si>
  <si>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</si>
  <si>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</si>
  <si>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</si>
  <si>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</si>
  <si>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</si>
  <si>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</si>
  <si>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</si>
  <si>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</si>
  <si>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</si>
  <si>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</si>
  <si>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</si>
  <si>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</si>
  <si>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МЕДВЕДЕВА Алеся Сергеевна</t>
  </si>
  <si>
    <t>04.07.1995 кмс</t>
  </si>
  <si>
    <t>Стахеев ОИ</t>
  </si>
  <si>
    <t>БОНДАРЕНКО Валерия Сергеевна</t>
  </si>
  <si>
    <t>18.02.1998 мс</t>
  </si>
  <si>
    <t>Гелбахиани КР.,Безрук АА</t>
  </si>
  <si>
    <t>ЧЕМЕРСКАЯ Анна Владимировна</t>
  </si>
  <si>
    <t>08.08.1994 мс</t>
  </si>
  <si>
    <t>Орлов АА</t>
  </si>
  <si>
    <t>ЛИЩЕНКО Тамара Владимировна</t>
  </si>
  <si>
    <t>26.08.1998 кмс</t>
  </si>
  <si>
    <t>Ведерникова ЕВ</t>
  </si>
  <si>
    <t>СОБОЛЕВА Марина Александровна</t>
  </si>
  <si>
    <t>07.04.1988 мс</t>
  </si>
  <si>
    <t xml:space="preserve">Кирилин АВ </t>
  </si>
  <si>
    <t>ФИЛИППОВИЧ Анастасия Юрьевна</t>
  </si>
  <si>
    <t>15.07.1993 мс</t>
  </si>
  <si>
    <t>Федяев ВА.,Мальцев ВА</t>
  </si>
  <si>
    <t>АМБАРЦУМЯН Галина Самсоновна</t>
  </si>
  <si>
    <t>11.03.1991 мсмк</t>
  </si>
  <si>
    <t>Москва</t>
  </si>
  <si>
    <t>Мартынов МГ</t>
  </si>
  <si>
    <t>МАЛЫШЕВА Екатерина Алексеевна</t>
  </si>
  <si>
    <t>16.09.1993 мс</t>
  </si>
  <si>
    <t>Куприков АТ</t>
  </si>
  <si>
    <t>НАМАЗОВА Ольга</t>
  </si>
  <si>
    <t>30.06.91, мсмк</t>
  </si>
  <si>
    <t>Р.Беларусь</t>
  </si>
  <si>
    <t>Кот ВС</t>
  </si>
  <si>
    <t xml:space="preserve">Московская </t>
  </si>
  <si>
    <t>Белгородская</t>
  </si>
  <si>
    <t xml:space="preserve">Новосибирская </t>
  </si>
  <si>
    <t>Хабаровский.</t>
  </si>
  <si>
    <t xml:space="preserve">Смоленская </t>
  </si>
  <si>
    <t>Владимирская</t>
  </si>
  <si>
    <t>в.к. 72ж  кг.</t>
  </si>
  <si>
    <t>9 участников</t>
  </si>
  <si>
    <t>72 кг</t>
  </si>
  <si>
    <t>4:0</t>
  </si>
  <si>
    <t>4/0</t>
  </si>
  <si>
    <t>3</t>
  </si>
  <si>
    <t>3/0</t>
  </si>
  <si>
    <t>8</t>
  </si>
  <si>
    <t>2</t>
  </si>
  <si>
    <t>5</t>
  </si>
  <si>
    <t>3/1</t>
  </si>
  <si>
    <t>5-6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</si>
</sst>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sz val="9"/>
      <name val="Arial Narrow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b/>
      <sz val="12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8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15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0" fillId="0" borderId="0" xfId="15" applyFont="1" applyBorder="1" applyAlignment="1">
      <alignment horizontal="center"/>
    </xf>
    <xf numFmtId="0" fontId="1" fillId="0" borderId="0" xfId="15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11" xfId="15" applyFont="1" applyFill="1" applyBorder="1" applyAlignment="1" applyProtection="1">
      <alignment horizontal="center" vertical="center" wrapText="1"/>
      <protection/>
    </xf>
    <xf numFmtId="0" fontId="6" fillId="0" borderId="5" xfId="15" applyFont="1" applyFill="1" applyBorder="1" applyAlignment="1" applyProtection="1">
      <alignment horizontal="center" vertical="center" wrapText="1"/>
      <protection/>
    </xf>
    <xf numFmtId="0" fontId="6" fillId="0" borderId="12" xfId="15" applyFont="1" applyFill="1" applyBorder="1" applyAlignment="1" applyProtection="1">
      <alignment horizontal="center" vertical="center" wrapText="1"/>
      <protection/>
    </xf>
    <xf numFmtId="0" fontId="6" fillId="0" borderId="7" xfId="15" applyFont="1" applyFill="1" applyBorder="1" applyAlignment="1" applyProtection="1">
      <alignment horizontal="center" vertical="center" wrapText="1"/>
      <protection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15" applyFont="1" applyFill="1" applyBorder="1" applyAlignment="1" applyProtection="1">
      <alignment horizontal="center" vertical="center" wrapText="1"/>
      <protection/>
    </xf>
    <xf numFmtId="0" fontId="6" fillId="0" borderId="21" xfId="15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15" applyFont="1" applyBorder="1" applyAlignment="1" applyProtection="1">
      <alignment horizontal="center" vertical="center" wrapText="1"/>
      <protection/>
    </xf>
    <xf numFmtId="0" fontId="12" fillId="2" borderId="32" xfId="15" applyFont="1" applyFill="1" applyBorder="1" applyAlignment="1" applyProtection="1">
      <alignment horizontal="center" vertical="center" wrapText="1"/>
      <protection/>
    </xf>
    <xf numFmtId="0" fontId="12" fillId="2" borderId="33" xfId="15" applyFont="1" applyFill="1" applyBorder="1" applyAlignment="1" applyProtection="1">
      <alignment horizontal="center" vertical="center" wrapText="1"/>
      <protection/>
    </xf>
    <xf numFmtId="0" fontId="12" fillId="2" borderId="34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9" xfId="15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7" xfId="15" applyFont="1" applyFill="1" applyBorder="1" applyAlignment="1" applyProtection="1">
      <alignment horizontal="center" vertical="center" wrapText="1"/>
      <protection/>
    </xf>
    <xf numFmtId="0" fontId="6" fillId="0" borderId="20" xfId="15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0" fillId="0" borderId="38" xfId="15" applyFont="1" applyBorder="1" applyAlignment="1" applyProtection="1">
      <alignment horizontal="center" vertical="center" wrapText="1"/>
      <protection/>
    </xf>
    <xf numFmtId="0" fontId="6" fillId="0" borderId="39" xfId="15" applyFont="1" applyFill="1" applyBorder="1" applyAlignment="1" applyProtection="1">
      <alignment horizontal="left" vertical="center" wrapText="1"/>
      <protection/>
    </xf>
    <xf numFmtId="0" fontId="6" fillId="0" borderId="40" xfId="15" applyFont="1" applyFill="1" applyBorder="1" applyAlignment="1" applyProtection="1">
      <alignment horizontal="left" vertical="center" wrapText="1"/>
      <protection/>
    </xf>
    <xf numFmtId="0" fontId="7" fillId="0" borderId="41" xfId="0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12" fillId="0" borderId="42" xfId="15" applyFont="1" applyBorder="1" applyAlignment="1" applyProtection="1">
      <alignment horizontal="center" vertical="center" wrapText="1"/>
      <protection/>
    </xf>
    <xf numFmtId="0" fontId="12" fillId="0" borderId="0" xfId="15" applyFont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left" vertical="center" wrapText="1"/>
    </xf>
    <xf numFmtId="49" fontId="0" fillId="0" borderId="38" xfId="0" applyNumberForma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14" fontId="7" fillId="0" borderId="39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0" fillId="0" borderId="38" xfId="15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0" fillId="0" borderId="38" xfId="15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0" fillId="0" borderId="40" xfId="15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0" fillId="0" borderId="44" xfId="15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0" fillId="0" borderId="41" xfId="15" applyFont="1" applyBorder="1" applyAlignment="1">
      <alignment horizontal="left" vertical="center" wrapText="1"/>
    </xf>
    <xf numFmtId="0" fontId="11" fillId="0" borderId="35" xfId="0" applyFont="1" applyBorder="1" applyAlignment="1">
      <alignment horizontal="center" vertical="center" wrapText="1"/>
    </xf>
    <xf numFmtId="0" fontId="0" fillId="0" borderId="45" xfId="15" applyFont="1" applyBorder="1" applyAlignment="1">
      <alignment horizontal="left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0" fillId="0" borderId="7" xfId="15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49" fontId="24" fillId="0" borderId="48" xfId="0" applyNumberFormat="1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0" fillId="0" borderId="40" xfId="15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49" fontId="24" fillId="0" borderId="35" xfId="0" applyNumberFormat="1" applyFont="1" applyBorder="1" applyAlignment="1">
      <alignment horizontal="center" vertical="center" wrapText="1"/>
    </xf>
    <xf numFmtId="49" fontId="24" fillId="0" borderId="36" xfId="0" applyNumberFormat="1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22" fillId="0" borderId="39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49" fontId="23" fillId="0" borderId="40" xfId="0" applyNumberFormat="1" applyFont="1" applyBorder="1" applyAlignment="1">
      <alignment horizontal="center" vertical="center" wrapText="1"/>
    </xf>
    <xf numFmtId="0" fontId="0" fillId="0" borderId="45" xfId="15" applyFont="1" applyBorder="1" applyAlignment="1">
      <alignment horizontal="center" vertical="center" wrapText="1"/>
    </xf>
    <xf numFmtId="49" fontId="23" fillId="0" borderId="38" xfId="0" applyNumberFormat="1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44" xfId="0" applyNumberFormat="1" applyFont="1" applyBorder="1" applyAlignment="1">
      <alignment horizontal="center" vertical="center" wrapText="1"/>
    </xf>
    <xf numFmtId="0" fontId="25" fillId="0" borderId="47" xfId="0" applyNumberFormat="1" applyFont="1" applyBorder="1" applyAlignment="1">
      <alignment horizontal="center" vertical="center" wrapText="1"/>
    </xf>
    <xf numFmtId="0" fontId="23" fillId="0" borderId="38" xfId="0" applyNumberFormat="1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0" fontId="22" fillId="0" borderId="3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6" fillId="0" borderId="54" xfId="15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center" vertical="center" wrapText="1"/>
    </xf>
    <xf numFmtId="0" fontId="6" fillId="0" borderId="18" xfId="15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5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20" fillId="5" borderId="56" xfId="0" applyFont="1" applyFill="1" applyBorder="1" applyAlignment="1">
      <alignment horizontal="center" vertical="center"/>
    </xf>
    <xf numFmtId="0" fontId="20" fillId="5" borderId="42" xfId="0" applyFont="1" applyFill="1" applyBorder="1" applyAlignment="1">
      <alignment horizontal="center" vertical="center"/>
    </xf>
    <xf numFmtId="0" fontId="20" fillId="5" borderId="58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4" borderId="56" xfId="0" applyFont="1" applyFill="1" applyBorder="1" applyAlignment="1">
      <alignment horizontal="center" vertical="center"/>
    </xf>
    <xf numFmtId="0" fontId="20" fillId="4" borderId="42" xfId="0" applyFont="1" applyFill="1" applyBorder="1" applyAlignment="1">
      <alignment horizontal="center" vertical="center"/>
    </xf>
    <xf numFmtId="0" fontId="20" fillId="4" borderId="58" xfId="0" applyFont="1" applyFill="1" applyBorder="1" applyAlignment="1">
      <alignment horizontal="center" vertical="center"/>
    </xf>
    <xf numFmtId="0" fontId="20" fillId="3" borderId="56" xfId="0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center" vertical="center"/>
    </xf>
    <xf numFmtId="0" fontId="20" fillId="3" borderId="58" xfId="0" applyFont="1" applyFill="1" applyBorder="1" applyAlignment="1">
      <alignment horizontal="center" vertical="center"/>
    </xf>
    <xf numFmtId="0" fontId="0" fillId="0" borderId="19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4" borderId="32" xfId="15" applyFont="1" applyFill="1" applyBorder="1" applyAlignment="1">
      <alignment horizontal="center" vertical="center"/>
    </xf>
    <xf numFmtId="0" fontId="19" fillId="4" borderId="33" xfId="15" applyFont="1" applyFill="1" applyBorder="1" applyAlignment="1">
      <alignment horizontal="center" vertical="center"/>
    </xf>
    <xf numFmtId="0" fontId="19" fillId="4" borderId="34" xfId="15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4" fillId="0" borderId="61" xfId="0" applyNumberFormat="1" applyFont="1" applyBorder="1" applyAlignment="1">
      <alignment horizontal="center" vertical="center" wrapText="1"/>
    </xf>
    <xf numFmtId="0" fontId="14" fillId="0" borderId="62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56" xfId="15" applyFont="1" applyBorder="1" applyAlignment="1">
      <alignment horizontal="center" vertical="center" wrapText="1"/>
    </xf>
    <xf numFmtId="0" fontId="6" fillId="0" borderId="19" xfId="15" applyFont="1" applyBorder="1" applyAlignment="1">
      <alignment horizontal="center" vertical="center" wrapText="1"/>
    </xf>
    <xf numFmtId="0" fontId="6" fillId="0" borderId="57" xfId="15" applyFont="1" applyBorder="1" applyAlignment="1">
      <alignment horizontal="center" vertical="center" wrapText="1"/>
    </xf>
    <xf numFmtId="0" fontId="6" fillId="0" borderId="63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64" xfId="15" applyFont="1" applyBorder="1" applyAlignment="1">
      <alignment horizontal="center" vertical="center" wrapText="1"/>
    </xf>
    <xf numFmtId="0" fontId="15" fillId="0" borderId="65" xfId="0" applyNumberFormat="1" applyFont="1" applyBorder="1" applyAlignment="1">
      <alignment horizontal="center" vertical="center" wrapText="1"/>
    </xf>
    <xf numFmtId="0" fontId="15" fillId="0" borderId="66" xfId="0" applyNumberFormat="1" applyFont="1" applyBorder="1" applyAlignment="1">
      <alignment horizontal="center" vertical="center" wrapText="1"/>
    </xf>
    <xf numFmtId="0" fontId="15" fillId="0" borderId="67" xfId="0" applyNumberFormat="1" applyFont="1" applyBorder="1" applyAlignment="1">
      <alignment horizontal="center" vertical="center" wrapText="1"/>
    </xf>
    <xf numFmtId="0" fontId="15" fillId="0" borderId="68" xfId="0" applyNumberFormat="1" applyFont="1" applyBorder="1" applyAlignment="1">
      <alignment horizontal="center" vertical="center" wrapText="1"/>
    </xf>
    <xf numFmtId="0" fontId="15" fillId="0" borderId="69" xfId="0" applyNumberFormat="1" applyFont="1" applyBorder="1" applyAlignment="1">
      <alignment horizontal="center" vertical="center" wrapText="1"/>
    </xf>
    <xf numFmtId="0" fontId="15" fillId="0" borderId="70" xfId="0" applyNumberFormat="1" applyFont="1" applyBorder="1" applyAlignment="1">
      <alignment horizontal="center" vertical="center" wrapText="1"/>
    </xf>
    <xf numFmtId="0" fontId="1" fillId="0" borderId="0" xfId="15" applyFont="1" applyAlignment="1" applyProtection="1">
      <alignment horizontal="left"/>
      <protection/>
    </xf>
    <xf numFmtId="0" fontId="0" fillId="0" borderId="1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9" xfId="0" applyBorder="1" applyAlignment="1">
      <alignment horizontal="center"/>
    </xf>
    <xf numFmtId="0" fontId="6" fillId="0" borderId="54" xfId="15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15" applyFont="1" applyBorder="1" applyAlignment="1">
      <alignment horizontal="center" vertical="center" wrapText="1"/>
    </xf>
    <xf numFmtId="0" fontId="14" fillId="0" borderId="71" xfId="0" applyNumberFormat="1" applyFont="1" applyBorder="1" applyAlignment="1">
      <alignment horizontal="center" vertical="center" wrapText="1"/>
    </xf>
    <xf numFmtId="0" fontId="14" fillId="0" borderId="72" xfId="0" applyNumberFormat="1" applyFont="1" applyBorder="1" applyAlignment="1">
      <alignment horizontal="center" vertical="center" wrapText="1"/>
    </xf>
    <xf numFmtId="0" fontId="14" fillId="0" borderId="73" xfId="0" applyNumberFormat="1" applyFont="1" applyBorder="1" applyAlignment="1">
      <alignment horizontal="center" vertical="center" wrapText="1"/>
    </xf>
    <xf numFmtId="0" fontId="14" fillId="0" borderId="74" xfId="0" applyNumberFormat="1" applyFont="1" applyBorder="1" applyAlignment="1">
      <alignment horizontal="center" vertical="center" wrapText="1"/>
    </xf>
    <xf numFmtId="0" fontId="14" fillId="0" borderId="75" xfId="0" applyNumberFormat="1" applyFont="1" applyBorder="1" applyAlignment="1">
      <alignment horizontal="center" vertical="center" wrapText="1"/>
    </xf>
    <xf numFmtId="0" fontId="14" fillId="0" borderId="76" xfId="0" applyNumberFormat="1" applyFont="1" applyBorder="1" applyAlignment="1">
      <alignment horizontal="center" vertical="center" wrapText="1"/>
    </xf>
    <xf numFmtId="0" fontId="29" fillId="0" borderId="18" xfId="15" applyFont="1" applyBorder="1" applyAlignment="1">
      <alignment horizontal="left" vertical="center" wrapText="1"/>
    </xf>
    <xf numFmtId="0" fontId="29" fillId="0" borderId="24" xfId="0" applyFont="1" applyBorder="1" applyAlignment="1">
      <alignment horizontal="left" vertical="center" wrapText="1"/>
    </xf>
    <xf numFmtId="0" fontId="5" fillId="2" borderId="32" xfId="15" applyFont="1" applyFill="1" applyBorder="1" applyAlignment="1">
      <alignment horizontal="center" vertical="center" wrapText="1"/>
    </xf>
    <xf numFmtId="0" fontId="5" fillId="2" borderId="33" xfId="15" applyFont="1" applyFill="1" applyBorder="1" applyAlignment="1">
      <alignment horizontal="center" vertical="center" wrapText="1"/>
    </xf>
    <xf numFmtId="0" fontId="5" fillId="2" borderId="34" xfId="15" applyFont="1" applyFill="1" applyBorder="1" applyAlignment="1">
      <alignment horizontal="center" vertical="center" wrapText="1"/>
    </xf>
    <xf numFmtId="0" fontId="3" fillId="0" borderId="32" xfId="15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9" fillId="0" borderId="77" xfId="0" applyNumberFormat="1" applyFont="1" applyBorder="1" applyAlignment="1">
      <alignment horizontal="center" vertical="center" wrapText="1"/>
    </xf>
    <xf numFmtId="0" fontId="9" fillId="0" borderId="78" xfId="0" applyNumberFormat="1" applyFont="1" applyBorder="1" applyAlignment="1">
      <alignment horizontal="center" vertical="center" wrapText="1"/>
    </xf>
    <xf numFmtId="0" fontId="9" fillId="0" borderId="79" xfId="0" applyNumberFormat="1" applyFont="1" applyBorder="1" applyAlignment="1">
      <alignment horizontal="center" vertical="center" wrapText="1"/>
    </xf>
    <xf numFmtId="0" fontId="9" fillId="0" borderId="80" xfId="0" applyNumberFormat="1" applyFont="1" applyBorder="1" applyAlignment="1">
      <alignment horizontal="center" vertical="center" wrapText="1"/>
    </xf>
    <xf numFmtId="0" fontId="9" fillId="0" borderId="81" xfId="0" applyNumberFormat="1" applyFont="1" applyBorder="1" applyAlignment="1">
      <alignment horizontal="center" vertical="center" wrapText="1"/>
    </xf>
    <xf numFmtId="0" fontId="9" fillId="0" borderId="82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6" fillId="0" borderId="4" xfId="15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0" fillId="0" borderId="54" xfId="15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29" fillId="0" borderId="18" xfId="15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30" fillId="0" borderId="56" xfId="15" applyFont="1" applyBorder="1" applyAlignment="1">
      <alignment horizontal="center" vertical="center" wrapText="1"/>
    </xf>
    <xf numFmtId="0" fontId="30" fillId="0" borderId="19" xfId="15" applyFont="1" applyBorder="1" applyAlignment="1">
      <alignment horizontal="center" vertical="center" wrapText="1"/>
    </xf>
    <xf numFmtId="0" fontId="30" fillId="0" borderId="57" xfId="15" applyFont="1" applyBorder="1" applyAlignment="1">
      <alignment horizontal="center" vertical="center" wrapText="1"/>
    </xf>
    <xf numFmtId="0" fontId="30" fillId="0" borderId="63" xfId="15" applyFont="1" applyBorder="1" applyAlignment="1">
      <alignment horizontal="center" vertical="center" wrapText="1"/>
    </xf>
    <xf numFmtId="0" fontId="30" fillId="0" borderId="1" xfId="15" applyFont="1" applyBorder="1" applyAlignment="1">
      <alignment horizontal="center" vertical="center" wrapText="1"/>
    </xf>
    <xf numFmtId="0" fontId="30" fillId="0" borderId="64" xfId="15" applyFont="1" applyBorder="1" applyAlignment="1">
      <alignment horizontal="center" vertical="center" wrapText="1"/>
    </xf>
    <xf numFmtId="0" fontId="31" fillId="0" borderId="0" xfId="0" applyNumberFormat="1" applyFont="1" applyAlignment="1">
      <alignment horizontal="right" vertical="center"/>
    </xf>
    <xf numFmtId="0" fontId="29" fillId="0" borderId="83" xfId="15" applyFont="1" applyBorder="1" applyAlignment="1">
      <alignment horizontal="center" vertical="center" wrapText="1"/>
    </xf>
    <xf numFmtId="0" fontId="29" fillId="0" borderId="2" xfId="15" applyFont="1" applyBorder="1" applyAlignment="1">
      <alignment horizontal="center" vertical="center" wrapText="1"/>
    </xf>
    <xf numFmtId="0" fontId="29" fillId="0" borderId="84" xfId="15" applyFont="1" applyBorder="1" applyAlignment="1">
      <alignment horizontal="center" vertical="center" wrapText="1"/>
    </xf>
    <xf numFmtId="0" fontId="29" fillId="0" borderId="58" xfId="15" applyFont="1" applyBorder="1" applyAlignment="1">
      <alignment horizontal="center" vertical="center" wrapText="1"/>
    </xf>
    <xf numFmtId="0" fontId="29" fillId="0" borderId="9" xfId="15" applyFont="1" applyBorder="1" applyAlignment="1">
      <alignment horizontal="center" vertical="center" wrapText="1"/>
    </xf>
    <xf numFmtId="0" fontId="29" fillId="0" borderId="59" xfId="15" applyFont="1" applyBorder="1" applyAlignment="1">
      <alignment horizontal="center" vertical="center" wrapText="1"/>
    </xf>
    <xf numFmtId="0" fontId="32" fillId="0" borderId="0" xfId="0" applyNumberFormat="1" applyFont="1" applyBorder="1" applyAlignment="1">
      <alignment horizontal="right" vertical="center" wrapText="1"/>
    </xf>
    <xf numFmtId="0" fontId="33" fillId="0" borderId="0" xfId="0" applyNumberFormat="1" applyFont="1" applyBorder="1" applyAlignment="1">
      <alignment horizontal="right" vertical="center" wrapText="1"/>
    </xf>
    <xf numFmtId="0" fontId="29" fillId="0" borderId="43" xfId="0" applyNumberFormat="1" applyFont="1" applyBorder="1" applyAlignment="1">
      <alignment horizontal="center" vertical="center" wrapText="1"/>
    </xf>
    <xf numFmtId="0" fontId="29" fillId="0" borderId="39" xfId="0" applyNumberFormat="1" applyFont="1" applyBorder="1" applyAlignment="1">
      <alignment horizontal="center" vertical="center" wrapText="1"/>
    </xf>
    <xf numFmtId="0" fontId="29" fillId="0" borderId="40" xfId="0" applyNumberFormat="1" applyFont="1" applyBorder="1" applyAlignment="1">
      <alignment horizontal="center" vertical="center" wrapText="1"/>
    </xf>
    <xf numFmtId="0" fontId="29" fillId="0" borderId="36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3446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8%20&#1082;&#1075;%20&#10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II Международный турнир по самбо "Мемориал М.Бурдикова"</v>
          </cell>
        </row>
        <row r="3">
          <cell r="A3" t="str">
            <v>20-22 августа 2017 г.     г.Кстово</v>
          </cell>
        </row>
        <row r="6">
          <cell r="A6" t="str">
            <v>Гл. судья, судья МК (ВК)</v>
          </cell>
          <cell r="G6" t="str">
            <v>А.А.Лебедев</v>
          </cell>
        </row>
        <row r="7">
          <cell r="G7" t="str">
            <v>/Москва/</v>
          </cell>
        </row>
        <row r="8">
          <cell r="A8" t="str">
            <v>Гл. секретарь, судья ВК</v>
          </cell>
          <cell r="G8" t="str">
            <v>А.С.Тимошин</v>
          </cell>
        </row>
        <row r="9">
          <cell r="G9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2"/>
  <sheetViews>
    <sheetView tabSelected="1" workbookViewId="0" topLeftCell="A1">
      <selection activeCell="A1" sqref="A1:H32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78" t="s">
        <v>24</v>
      </c>
      <c r="B1" s="178"/>
      <c r="C1" s="178"/>
      <c r="D1" s="178"/>
      <c r="E1" s="178"/>
      <c r="F1" s="178"/>
      <c r="G1" s="178"/>
      <c r="H1" s="178"/>
    </row>
    <row r="2" spans="1:8" ht="25.5" customHeight="1" thickBot="1">
      <c r="A2" s="179" t="s">
        <v>26</v>
      </c>
      <c r="B2" s="179"/>
      <c r="C2" s="179"/>
      <c r="D2" s="179"/>
      <c r="E2" s="179"/>
      <c r="F2" s="179"/>
      <c r="G2" s="179"/>
      <c r="H2" s="179"/>
    </row>
    <row r="3" spans="1:8" ht="32.25" customHeight="1" thickBot="1">
      <c r="A3" s="180" t="str">
        <f>HYPERLINK('[1]реквизиты'!$A$2)</f>
        <v>II Международный турнир по самбо "Мемориал М.Бурдикова"</v>
      </c>
      <c r="B3" s="181"/>
      <c r="C3" s="181"/>
      <c r="D3" s="181"/>
      <c r="E3" s="181"/>
      <c r="F3" s="181"/>
      <c r="G3" s="181"/>
      <c r="H3" s="182"/>
    </row>
    <row r="4" spans="1:8" ht="15" customHeight="1">
      <c r="A4" s="183" t="str">
        <f>HYPERLINK('[1]реквизиты'!$A$3)</f>
        <v>20-22 августа 2017 г.     г.Кстово</v>
      </c>
      <c r="B4" s="183"/>
      <c r="C4" s="183"/>
      <c r="D4" s="183"/>
      <c r="E4" s="183"/>
      <c r="F4" s="183"/>
      <c r="G4" s="183"/>
      <c r="H4" s="183"/>
    </row>
    <row r="5" spans="4:6" ht="24" customHeight="1" thickBot="1">
      <c r="D5" s="184" t="str">
        <f>HYPERLINK('пр.взв.'!D4)</f>
        <v>в.к. 72ж  кг.</v>
      </c>
      <c r="E5" s="184"/>
      <c r="F5" s="184"/>
    </row>
    <row r="6" spans="1:8" ht="12.75" customHeight="1">
      <c r="A6" s="152" t="s">
        <v>51</v>
      </c>
      <c r="B6" s="154" t="s">
        <v>4</v>
      </c>
      <c r="C6" s="156" t="s">
        <v>5</v>
      </c>
      <c r="D6" s="158" t="s">
        <v>6</v>
      </c>
      <c r="E6" s="187" t="s">
        <v>7</v>
      </c>
      <c r="F6" s="158"/>
      <c r="G6" s="185" t="s">
        <v>10</v>
      </c>
      <c r="H6" s="173" t="s">
        <v>8</v>
      </c>
    </row>
    <row r="7" spans="1:8" ht="13.5" thickBot="1">
      <c r="A7" s="153"/>
      <c r="B7" s="155"/>
      <c r="C7" s="157"/>
      <c r="D7" s="159"/>
      <c r="E7" s="188"/>
      <c r="F7" s="159"/>
      <c r="G7" s="186"/>
      <c r="H7" s="174"/>
    </row>
    <row r="8" spans="1:8" ht="12.75" customHeight="1">
      <c r="A8" s="160">
        <v>1</v>
      </c>
      <c r="B8" s="162">
        <v>1</v>
      </c>
      <c r="C8" s="164" t="str">
        <f>VLOOKUP(B8,'пр.взв.'!B7:H38,2,FALSE)</f>
        <v>НАМАЗОВА Ольга</v>
      </c>
      <c r="D8" s="147" t="str">
        <f>VLOOKUP(B8,'пр.взв.'!B7:H131,3,FALSE)</f>
        <v>30.06.91, мсмк</v>
      </c>
      <c r="E8" s="189" t="str">
        <f>VLOOKUP(B8,'пр.взв.'!B7:H38,4,FALSE)</f>
        <v>Р.Беларусь</v>
      </c>
      <c r="F8" s="190"/>
      <c r="G8" s="414">
        <f>VLOOKUP(B8,'пр.взв.'!B7:H38,6,FALSE)</f>
        <v>0</v>
      </c>
      <c r="H8" s="175" t="str">
        <f>VLOOKUP(B8,'пр.взв.'!B7:H133,7,FALSE)</f>
        <v>Кот ВС</v>
      </c>
    </row>
    <row r="9" spans="1:8" ht="12.75">
      <c r="A9" s="161"/>
      <c r="B9" s="163"/>
      <c r="C9" s="146"/>
      <c r="D9" s="147"/>
      <c r="E9" s="150"/>
      <c r="F9" s="151"/>
      <c r="G9" s="414"/>
      <c r="H9" s="175"/>
    </row>
    <row r="10" spans="1:8" ht="12.75" customHeight="1">
      <c r="A10" s="161">
        <v>2</v>
      </c>
      <c r="B10" s="163">
        <f>'пр.хода'!H20</f>
        <v>4</v>
      </c>
      <c r="C10" s="164" t="str">
        <f>VLOOKUP(B10,'пр.взв.'!B1:H40,2,FALSE)</f>
        <v>АМБАРЦУМЯН Галина Самсоновна</v>
      </c>
      <c r="D10" s="144" t="str">
        <f>VLOOKUP(B10,'пр.взв.'!B1:H133,3,FALSE)</f>
        <v>11.03.1991 мсмк</v>
      </c>
      <c r="E10" s="148" t="str">
        <f>VLOOKUP(B10,'пр.взв.'!B1:H40,4,FALSE)</f>
        <v>Москва</v>
      </c>
      <c r="F10" s="149"/>
      <c r="G10" s="415">
        <f>VLOOKUP(B10,'пр.взв.'!B1:H40,6,FALSE)</f>
        <v>0</v>
      </c>
      <c r="H10" s="176" t="str">
        <f>VLOOKUP(B10,'пр.взв.'!B1:H135,7,FALSE)</f>
        <v>Мартынов МГ</v>
      </c>
    </row>
    <row r="11" spans="1:8" ht="12.75">
      <c r="A11" s="161"/>
      <c r="B11" s="163"/>
      <c r="C11" s="146"/>
      <c r="D11" s="165"/>
      <c r="E11" s="150"/>
      <c r="F11" s="151"/>
      <c r="G11" s="416"/>
      <c r="H11" s="177"/>
    </row>
    <row r="12" spans="1:8" ht="12.75" customHeight="1">
      <c r="A12" s="161">
        <v>3</v>
      </c>
      <c r="B12" s="163">
        <f>'пр.хода'!E32</f>
        <v>6</v>
      </c>
      <c r="C12" s="145" t="str">
        <f>VLOOKUP(B12,'пр.взв.'!B1:H42,2,FALSE)</f>
        <v>ФИЛИППОВИЧ Анастасия Юрьевна</v>
      </c>
      <c r="D12" s="144" t="str">
        <f>VLOOKUP(B12,'пр.взв.'!B1:H135,3,FALSE)</f>
        <v>15.07.1993 мс</v>
      </c>
      <c r="E12" s="148" t="str">
        <f>VLOOKUP(B12,'пр.взв.'!B1:H42,4,FALSE)</f>
        <v>Смоленская </v>
      </c>
      <c r="F12" s="149"/>
      <c r="G12" s="415">
        <f>VLOOKUP(B12,'пр.взв.'!B1:H42,6,FALSE)</f>
        <v>0</v>
      </c>
      <c r="H12" s="176" t="str">
        <f>VLOOKUP(B12,'пр.взв.'!B1:H137,7,FALSE)</f>
        <v>Федяев ВА.,Мальцев ВА</v>
      </c>
    </row>
    <row r="13" spans="1:8" ht="12.75">
      <c r="A13" s="161"/>
      <c r="B13" s="163"/>
      <c r="C13" s="146"/>
      <c r="D13" s="165"/>
      <c r="E13" s="150"/>
      <c r="F13" s="151"/>
      <c r="G13" s="416"/>
      <c r="H13" s="177"/>
    </row>
    <row r="14" spans="1:8" ht="12.75" customHeight="1">
      <c r="A14" s="161">
        <v>3</v>
      </c>
      <c r="B14" s="163">
        <f>'пр.хода'!Q32</f>
        <v>2</v>
      </c>
      <c r="C14" s="164" t="str">
        <f>VLOOKUP(B14,'пр.взв.'!B1:H44,2,FALSE)</f>
        <v>ЛИЩЕНКО Тамара Владимировна</v>
      </c>
      <c r="D14" s="144" t="str">
        <f>VLOOKUP(B14,'пр.взв.'!B1:H137,3,FALSE)</f>
        <v>26.08.1998 кмс</v>
      </c>
      <c r="E14" s="148" t="str">
        <f>VLOOKUP(B14,'пр.взв.'!B1:H44,4,FALSE)</f>
        <v>Новосибирская </v>
      </c>
      <c r="F14" s="149"/>
      <c r="G14" s="415">
        <f>VLOOKUP(B14,'пр.взв.'!B1:H44,6,FALSE)</f>
        <v>0</v>
      </c>
      <c r="H14" s="176" t="str">
        <f>VLOOKUP(B14,'пр.взв.'!B1:H139,7,FALSE)</f>
        <v>Ведерникова ЕВ</v>
      </c>
    </row>
    <row r="15" spans="1:8" ht="12.75">
      <c r="A15" s="161"/>
      <c r="B15" s="163"/>
      <c r="C15" s="146"/>
      <c r="D15" s="165"/>
      <c r="E15" s="150"/>
      <c r="F15" s="151"/>
      <c r="G15" s="416"/>
      <c r="H15" s="177"/>
    </row>
    <row r="16" spans="1:8" ht="12.75" customHeight="1">
      <c r="A16" s="166" t="s">
        <v>99</v>
      </c>
      <c r="B16" s="163">
        <v>3</v>
      </c>
      <c r="C16" s="164" t="str">
        <f>VLOOKUP(B16,'пр.взв.'!B1:H46,2,FALSE)</f>
        <v>БОНДАРЕНКО Валерия Сергеевна</v>
      </c>
      <c r="D16" s="144" t="str">
        <f>VLOOKUP(B16,'пр.взв.'!B1:H139,3,FALSE)</f>
        <v>18.02.1998 мс</v>
      </c>
      <c r="E16" s="148" t="str">
        <f>VLOOKUP(B16,'пр.взв.'!B1:H46,4,FALSE)</f>
        <v>Белгородская</v>
      </c>
      <c r="F16" s="149"/>
      <c r="G16" s="415">
        <f>VLOOKUP(B16,'пр.взв.'!B1:H46,6,FALSE)</f>
        <v>0</v>
      </c>
      <c r="H16" s="176" t="str">
        <f>VLOOKUP(B16,'пр.взв.'!B1:H141,7,FALSE)</f>
        <v>Гелбахиани КР.,Безрук АА</v>
      </c>
    </row>
    <row r="17" spans="1:8" ht="12.75">
      <c r="A17" s="166"/>
      <c r="B17" s="163"/>
      <c r="C17" s="146"/>
      <c r="D17" s="165"/>
      <c r="E17" s="150"/>
      <c r="F17" s="151"/>
      <c r="G17" s="416"/>
      <c r="H17" s="177"/>
    </row>
    <row r="18" spans="1:8" ht="12.75" customHeight="1">
      <c r="A18" s="166" t="s">
        <v>99</v>
      </c>
      <c r="B18" s="163">
        <v>7</v>
      </c>
      <c r="C18" s="164" t="str">
        <f>VLOOKUP(B18,'пр.взв.'!B1:H48,2,FALSE)</f>
        <v>МЕДВЕДЕВА Алеся Сергеевна</v>
      </c>
      <c r="D18" s="144" t="str">
        <f>VLOOKUP(B18,'пр.взв.'!B1:H141,3,FALSE)</f>
        <v>04.07.1995 кмс</v>
      </c>
      <c r="E18" s="148" t="str">
        <f>VLOOKUP(B18,'пр.взв.'!B1:H48,4,FALSE)</f>
        <v>Московская </v>
      </c>
      <c r="F18" s="149"/>
      <c r="G18" s="415">
        <f>VLOOKUP(B18,'пр.взв.'!B1:H48,6,FALSE)</f>
        <v>0</v>
      </c>
      <c r="H18" s="176" t="str">
        <f>VLOOKUP(B18,'пр.взв.'!B1:H143,7,FALSE)</f>
        <v>Стахеев ОИ</v>
      </c>
    </row>
    <row r="19" spans="1:8" ht="12.75">
      <c r="A19" s="166"/>
      <c r="B19" s="163"/>
      <c r="C19" s="146"/>
      <c r="D19" s="165"/>
      <c r="E19" s="150"/>
      <c r="F19" s="151"/>
      <c r="G19" s="416"/>
      <c r="H19" s="177"/>
    </row>
    <row r="20" spans="1:8" ht="12.75" customHeight="1">
      <c r="A20" s="166" t="s">
        <v>50</v>
      </c>
      <c r="B20" s="163">
        <v>5</v>
      </c>
      <c r="C20" s="164" t="str">
        <f>VLOOKUP(B20,'пр.взв.'!B1:H50,2,FALSE)</f>
        <v>ЧЕМЕРСКАЯ Анна Владимировна</v>
      </c>
      <c r="D20" s="144" t="str">
        <f>VLOOKUP(B20,'пр.взв.'!B1:H143,3,FALSE)</f>
        <v>08.08.1994 мс</v>
      </c>
      <c r="E20" s="148" t="str">
        <f>VLOOKUP(B20,'пр.взв.'!B1:H50,4,FALSE)</f>
        <v>Новосибирская </v>
      </c>
      <c r="F20" s="149"/>
      <c r="G20" s="415">
        <f>VLOOKUP(B20,'пр.взв.'!B1:H50,6,FALSE)</f>
        <v>0</v>
      </c>
      <c r="H20" s="176" t="str">
        <f>VLOOKUP(B20,'пр.взв.'!B1:H145,7,FALSE)</f>
        <v>Орлов АА</v>
      </c>
    </row>
    <row r="21" spans="1:8" ht="12.75">
      <c r="A21" s="166"/>
      <c r="B21" s="163"/>
      <c r="C21" s="146"/>
      <c r="D21" s="165"/>
      <c r="E21" s="150"/>
      <c r="F21" s="151"/>
      <c r="G21" s="416"/>
      <c r="H21" s="177"/>
    </row>
    <row r="22" spans="1:8" ht="12.75" customHeight="1">
      <c r="A22" s="166" t="s">
        <v>50</v>
      </c>
      <c r="B22" s="163">
        <v>8</v>
      </c>
      <c r="C22" s="164" t="str">
        <f>VLOOKUP(B22,'пр.взв.'!B2:H52,2,FALSE)</f>
        <v>МАЛЫШЕВА Екатерина Алексеевна</v>
      </c>
      <c r="D22" s="144" t="str">
        <f>VLOOKUP(B22,'пр.взв.'!B2:H145,3,FALSE)</f>
        <v>16.09.1993 мс</v>
      </c>
      <c r="E22" s="148" t="str">
        <f>VLOOKUP(B22,'пр.взв.'!B2:H52,4,FALSE)</f>
        <v>Владимирская</v>
      </c>
      <c r="F22" s="149"/>
      <c r="G22" s="415">
        <f>VLOOKUP(B22,'пр.взв.'!B2:H52,6,FALSE)</f>
        <v>0</v>
      </c>
      <c r="H22" s="176" t="str">
        <f>VLOOKUP(B22,'пр.взв.'!B2:H147,7,FALSE)</f>
        <v>Куприков АТ</v>
      </c>
    </row>
    <row r="23" spans="1:8" ht="12.75">
      <c r="A23" s="166"/>
      <c r="B23" s="163"/>
      <c r="C23" s="146"/>
      <c r="D23" s="165"/>
      <c r="E23" s="150"/>
      <c r="F23" s="151"/>
      <c r="G23" s="416"/>
      <c r="H23" s="177"/>
    </row>
    <row r="24" spans="1:8" ht="12.75" customHeight="1">
      <c r="A24" s="166">
        <v>9</v>
      </c>
      <c r="B24" s="163">
        <v>9</v>
      </c>
      <c r="C24" s="145" t="str">
        <f>VLOOKUP(B24,'пр.взв.'!B2:H54,2,FALSE)</f>
        <v>СОБОЛЕВА Марина Александровна</v>
      </c>
      <c r="D24" s="144" t="str">
        <f>VLOOKUP(B24,'пр.взв.'!B2:H147,3,FALSE)</f>
        <v>07.04.1988 мс</v>
      </c>
      <c r="E24" s="148" t="str">
        <f>VLOOKUP(B24,'пр.взв.'!B2:H54,4,FALSE)</f>
        <v>Хабаровский.</v>
      </c>
      <c r="F24" s="149"/>
      <c r="G24" s="415">
        <f>VLOOKUP(B24,'пр.взв.'!B2:H54,6,FALSE)</f>
        <v>0</v>
      </c>
      <c r="H24" s="176" t="str">
        <f>VLOOKUP(B24,'пр.взв.'!B2:H149,7,FALSE)</f>
        <v>Кирилин АВ </v>
      </c>
    </row>
    <row r="25" spans="1:8" ht="13.5" thickBot="1">
      <c r="A25" s="167"/>
      <c r="B25" s="168"/>
      <c r="C25" s="169"/>
      <c r="D25" s="170"/>
      <c r="E25" s="171"/>
      <c r="F25" s="172"/>
      <c r="G25" s="417"/>
      <c r="H25" s="191"/>
    </row>
    <row r="28" spans="1:7" ht="15">
      <c r="A28" s="75" t="str">
        <f>'[1]реквизиты'!$A$6</f>
        <v>Гл. судья, судья МК (ВК)</v>
      </c>
      <c r="B28" s="76"/>
      <c r="C28" s="77"/>
      <c r="D28" s="78"/>
      <c r="E28" s="78"/>
      <c r="F28" s="78"/>
      <c r="G28" s="79" t="str">
        <f>'[1]реквизиты'!$G$6</f>
        <v>А.А.Лебедев</v>
      </c>
    </row>
    <row r="29" spans="1:7" ht="15">
      <c r="A29" s="76"/>
      <c r="B29" s="76"/>
      <c r="C29" s="77"/>
      <c r="D29" s="5"/>
      <c r="E29" s="5"/>
      <c r="F29" s="5"/>
      <c r="G29" s="80" t="str">
        <f>'[1]реквизиты'!$G$7</f>
        <v>/Москва/</v>
      </c>
    </row>
    <row r="30" spans="1:7" ht="15">
      <c r="A30" s="76"/>
      <c r="B30" s="76"/>
      <c r="C30" s="77"/>
      <c r="D30" s="5"/>
      <c r="E30" s="5"/>
      <c r="F30" s="5"/>
      <c r="G30" s="5"/>
    </row>
    <row r="31" spans="1:7" ht="15">
      <c r="A31" s="75" t="str">
        <f>'[1]реквизиты'!$A$8</f>
        <v>Гл. секретарь, судья ВК</v>
      </c>
      <c r="B31" s="76"/>
      <c r="C31" s="77"/>
      <c r="D31" s="78"/>
      <c r="E31" s="78"/>
      <c r="F31" s="78"/>
      <c r="G31" s="79" t="str">
        <f>'[1]реквизиты'!$G$8</f>
        <v>А.С.Тимошин</v>
      </c>
    </row>
    <row r="32" spans="1:8" ht="15">
      <c r="A32" s="76"/>
      <c r="B32" s="76"/>
      <c r="C32" s="76"/>
      <c r="D32" s="5"/>
      <c r="E32" s="5"/>
      <c r="F32" s="5"/>
      <c r="G32" s="80" t="str">
        <f>'[1]реквизиты'!$G$9</f>
        <v>/Рыбинск/</v>
      </c>
      <c r="H32" s="5"/>
    </row>
  </sheetData>
  <mergeCells count="75">
    <mergeCell ref="D5:F5"/>
    <mergeCell ref="H14:H15"/>
    <mergeCell ref="H16:H17"/>
    <mergeCell ref="H18:H19"/>
    <mergeCell ref="G6:G7"/>
    <mergeCell ref="G8:G9"/>
    <mergeCell ref="G10:G11"/>
    <mergeCell ref="E6:F7"/>
    <mergeCell ref="E8:F9"/>
    <mergeCell ref="E10:F11"/>
    <mergeCell ref="A1:H1"/>
    <mergeCell ref="A2:H2"/>
    <mergeCell ref="A3:H3"/>
    <mergeCell ref="A4:H4"/>
    <mergeCell ref="H6:H7"/>
    <mergeCell ref="H8:H9"/>
    <mergeCell ref="H10:H11"/>
    <mergeCell ref="H12:H13"/>
    <mergeCell ref="H22:H23"/>
    <mergeCell ref="H20:H21"/>
    <mergeCell ref="H24:H25"/>
    <mergeCell ref="G20:G21"/>
    <mergeCell ref="G22:G23"/>
    <mergeCell ref="G24:G25"/>
    <mergeCell ref="G12:G13"/>
    <mergeCell ref="G14:G15"/>
    <mergeCell ref="E12:F13"/>
    <mergeCell ref="E14:F15"/>
    <mergeCell ref="G16:G17"/>
    <mergeCell ref="G18:G19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E16:F17"/>
    <mergeCell ref="E18:F19"/>
    <mergeCell ref="A18:A19"/>
    <mergeCell ref="B18:B19"/>
    <mergeCell ref="C18:C19"/>
    <mergeCell ref="D18:D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C10:C11"/>
    <mergeCell ref="D10:D11"/>
    <mergeCell ref="A8:A9"/>
    <mergeCell ref="B8:B9"/>
    <mergeCell ref="C8:C9"/>
    <mergeCell ref="D8:D9"/>
    <mergeCell ref="A6:A7"/>
    <mergeCell ref="B6:B7"/>
    <mergeCell ref="C6:C7"/>
    <mergeCell ref="D6:D7"/>
    <mergeCell ref="E20:F21"/>
    <mergeCell ref="E22:F23"/>
    <mergeCell ref="E24:F2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16">
      <selection activeCell="A28" sqref="A28:I43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06" t="str">
        <f>HYPERLINK('[1]реквизиты'!$A$2)</f>
        <v>II Международный турнир по самбо "Мемориал М.Бурдикова"</v>
      </c>
      <c r="B1" s="207"/>
      <c r="C1" s="207"/>
      <c r="D1" s="207"/>
      <c r="E1" s="207"/>
      <c r="F1" s="207"/>
      <c r="G1" s="207"/>
      <c r="H1" s="207"/>
      <c r="I1" s="207"/>
    </row>
    <row r="2" spans="4:5" ht="27" customHeight="1">
      <c r="D2" s="56" t="s">
        <v>11</v>
      </c>
      <c r="E2" s="83" t="str">
        <f>HYPERLINK('пр.взв.'!D4)</f>
        <v>в.к. 72ж  кг.</v>
      </c>
    </row>
    <row r="3" ht="21" customHeight="1">
      <c r="C3" s="57" t="s">
        <v>22</v>
      </c>
    </row>
    <row r="4" ht="19.5" customHeight="1">
      <c r="C4" s="58" t="s">
        <v>12</v>
      </c>
    </row>
    <row r="5" spans="1:9" ht="12.75" customHeight="1">
      <c r="A5" s="192" t="s">
        <v>13</v>
      </c>
      <c r="B5" s="192" t="s">
        <v>4</v>
      </c>
      <c r="C5" s="198" t="s">
        <v>5</v>
      </c>
      <c r="D5" s="192" t="s">
        <v>14</v>
      </c>
      <c r="E5" s="194" t="s">
        <v>15</v>
      </c>
      <c r="F5" s="195"/>
      <c r="G5" s="192" t="s">
        <v>16</v>
      </c>
      <c r="H5" s="192" t="s">
        <v>17</v>
      </c>
      <c r="I5" s="192" t="s">
        <v>18</v>
      </c>
    </row>
    <row r="6" spans="1:9" ht="12.75">
      <c r="A6" s="193"/>
      <c r="B6" s="193"/>
      <c r="C6" s="193"/>
      <c r="D6" s="193"/>
      <c r="E6" s="196"/>
      <c r="F6" s="197"/>
      <c r="G6" s="193"/>
      <c r="H6" s="193"/>
      <c r="I6" s="193"/>
    </row>
    <row r="7" spans="1:9" ht="12.75">
      <c r="A7" s="199"/>
      <c r="B7" s="200">
        <v>3</v>
      </c>
      <c r="C7" s="201" t="str">
        <f>VLOOKUP(B7,'пр.взв.'!B7:D22,2,FALSE)</f>
        <v>БОНДАРЕНКО Валерия Сергеевна</v>
      </c>
      <c r="D7" s="201" t="str">
        <f>VLOOKUP(B7,'пр.взв.'!B7:F22,3,FALSE)</f>
        <v>18.02.1998 мс</v>
      </c>
      <c r="E7" s="148" t="str">
        <f>VLOOKUP(B7,'пр.взв.'!B7:F22,4,FALSE)</f>
        <v>Белгородская</v>
      </c>
      <c r="F7" s="149"/>
      <c r="G7" s="203"/>
      <c r="H7" s="204"/>
      <c r="I7" s="192"/>
    </row>
    <row r="8" spans="1:9" ht="12.75">
      <c r="A8" s="199"/>
      <c r="B8" s="192"/>
      <c r="C8" s="202"/>
      <c r="D8" s="202"/>
      <c r="E8" s="150"/>
      <c r="F8" s="151"/>
      <c r="G8" s="203"/>
      <c r="H8" s="204"/>
      <c r="I8" s="192"/>
    </row>
    <row r="9" spans="1:9" ht="12.75">
      <c r="A9" s="205"/>
      <c r="B9" s="200">
        <v>6</v>
      </c>
      <c r="C9" s="201" t="str">
        <f>VLOOKUP(B9,'пр.взв.'!B7:D24,2,FALSE)</f>
        <v>ФИЛИППОВИЧ Анастасия Юрьевна</v>
      </c>
      <c r="D9" s="201" t="str">
        <f>VLOOKUP(B9,'пр.взв.'!B7:F24,3,FALSE)</f>
        <v>15.07.1993 мс</v>
      </c>
      <c r="E9" s="148" t="str">
        <f>VLOOKUP(B9,'пр.взв.'!B9:F24,4,FALSE)</f>
        <v>Смоленская </v>
      </c>
      <c r="F9" s="149"/>
      <c r="G9" s="203"/>
      <c r="H9" s="192"/>
      <c r="I9" s="192"/>
    </row>
    <row r="10" spans="1:9" ht="12.75">
      <c r="A10" s="205"/>
      <c r="B10" s="192"/>
      <c r="C10" s="202"/>
      <c r="D10" s="202"/>
      <c r="E10" s="150"/>
      <c r="F10" s="151"/>
      <c r="G10" s="203"/>
      <c r="H10" s="192"/>
      <c r="I10" s="192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9"/>
      <c r="D12" s="59"/>
      <c r="E12" s="59"/>
      <c r="F12" s="59"/>
      <c r="G12" s="59"/>
      <c r="H12" s="59"/>
      <c r="I12" s="59"/>
    </row>
    <row r="13" spans="2:9" ht="19.5" customHeight="1">
      <c r="B13" s="2" t="s">
        <v>1</v>
      </c>
      <c r="C13" s="59"/>
      <c r="D13" s="59"/>
      <c r="E13" s="59"/>
      <c r="F13" s="59"/>
      <c r="G13" s="59"/>
      <c r="H13" s="59"/>
      <c r="I13" s="59"/>
    </row>
    <row r="14" ht="19.5" customHeight="1"/>
    <row r="15" ht="19.5" customHeight="1">
      <c r="C15" s="74" t="s">
        <v>23</v>
      </c>
    </row>
    <row r="16" spans="3:5" ht="24.75" customHeight="1">
      <c r="C16" s="58" t="s">
        <v>20</v>
      </c>
      <c r="E16" s="83" t="str">
        <f>HYPERLINK('пр.взв.'!D4)</f>
        <v>в.к. 72ж  кг.</v>
      </c>
    </row>
    <row r="17" spans="1:9" ht="12.75" customHeight="1">
      <c r="A17" s="192" t="s">
        <v>13</v>
      </c>
      <c r="B17" s="192" t="s">
        <v>4</v>
      </c>
      <c r="C17" s="198" t="s">
        <v>5</v>
      </c>
      <c r="D17" s="192" t="s">
        <v>14</v>
      </c>
      <c r="E17" s="194" t="s">
        <v>15</v>
      </c>
      <c r="F17" s="195"/>
      <c r="G17" s="192" t="s">
        <v>16</v>
      </c>
      <c r="H17" s="192" t="s">
        <v>17</v>
      </c>
      <c r="I17" s="192" t="s">
        <v>18</v>
      </c>
    </row>
    <row r="18" spans="1:9" ht="12.75">
      <c r="A18" s="193"/>
      <c r="B18" s="193"/>
      <c r="C18" s="193"/>
      <c r="D18" s="193"/>
      <c r="E18" s="196"/>
      <c r="F18" s="197"/>
      <c r="G18" s="193"/>
      <c r="H18" s="193"/>
      <c r="I18" s="193"/>
    </row>
    <row r="19" spans="1:9" ht="12.75" customHeight="1">
      <c r="A19" s="199"/>
      <c r="B19" s="200">
        <v>2</v>
      </c>
      <c r="C19" s="201" t="str">
        <f>VLOOKUP(B19,'пр.взв.'!B1:D34,2,FALSE)</f>
        <v>ЛИЩЕНКО Тамара Владимировна</v>
      </c>
      <c r="D19" s="201" t="str">
        <f>VLOOKUP(B19,'пр.взв.'!B1:F34,3,FALSE)</f>
        <v>26.08.1998 кмс</v>
      </c>
      <c r="E19" s="148" t="str">
        <f>VLOOKUP(B19,'пр.взв.'!B1:F34,4,FALSE)</f>
        <v>Новосибирская </v>
      </c>
      <c r="F19" s="149"/>
      <c r="G19" s="203"/>
      <c r="H19" s="204"/>
      <c r="I19" s="192"/>
    </row>
    <row r="20" spans="1:9" ht="12.75">
      <c r="A20" s="199"/>
      <c r="B20" s="192"/>
      <c r="C20" s="202"/>
      <c r="D20" s="202"/>
      <c r="E20" s="150"/>
      <c r="F20" s="151"/>
      <c r="G20" s="203"/>
      <c r="H20" s="204"/>
      <c r="I20" s="192"/>
    </row>
    <row r="21" spans="1:9" ht="12.75" customHeight="1">
      <c r="A21" s="205"/>
      <c r="B21" s="200">
        <v>7</v>
      </c>
      <c r="C21" s="201" t="str">
        <f>VLOOKUP(B21,'пр.взв.'!B1:D36,2,FALSE)</f>
        <v>МЕДВЕДЕВА Алеся Сергеевна</v>
      </c>
      <c r="D21" s="201" t="str">
        <f>VLOOKUP(B21,'пр.взв.'!B1:F36,3,FALSE)</f>
        <v>04.07.1995 кмс</v>
      </c>
      <c r="E21" s="148" t="str">
        <f>VLOOKUP(B21,'пр.взв.'!B2:F36,4,FALSE)</f>
        <v>Московская </v>
      </c>
      <c r="F21" s="149"/>
      <c r="G21" s="203"/>
      <c r="H21" s="192"/>
      <c r="I21" s="192"/>
    </row>
    <row r="22" spans="1:9" ht="12.75">
      <c r="A22" s="205"/>
      <c r="B22" s="192"/>
      <c r="C22" s="202"/>
      <c r="D22" s="202"/>
      <c r="E22" s="150"/>
      <c r="F22" s="151"/>
      <c r="G22" s="203"/>
      <c r="H22" s="192"/>
      <c r="I22" s="192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9"/>
      <c r="D24" s="59"/>
      <c r="E24" s="59"/>
      <c r="F24" s="59"/>
      <c r="G24" s="59"/>
      <c r="H24" s="59"/>
      <c r="I24" s="59"/>
    </row>
    <row r="25" spans="2:9" ht="19.5" customHeight="1">
      <c r="B25" s="2" t="s">
        <v>1</v>
      </c>
      <c r="C25" s="59"/>
      <c r="D25" s="59"/>
      <c r="E25" s="59"/>
      <c r="F25" s="59"/>
      <c r="G25" s="59"/>
      <c r="H25" s="59"/>
      <c r="I25" s="59"/>
    </row>
    <row r="26" ht="19.5" customHeight="1"/>
    <row r="27" ht="19.5" customHeight="1"/>
    <row r="28" ht="19.5" customHeight="1"/>
    <row r="29" spans="3:5" ht="15.75">
      <c r="C29" s="49" t="s">
        <v>21</v>
      </c>
      <c r="E29" s="83" t="str">
        <f>HYPERLINK('пр.взв.'!D4)</f>
        <v>в.к. 72ж  кг.</v>
      </c>
    </row>
    <row r="30" spans="1:9" ht="12.75" customHeight="1">
      <c r="A30" s="192" t="s">
        <v>13</v>
      </c>
      <c r="B30" s="192" t="s">
        <v>4</v>
      </c>
      <c r="C30" s="198" t="s">
        <v>5</v>
      </c>
      <c r="D30" s="192" t="s">
        <v>14</v>
      </c>
      <c r="E30" s="194" t="s">
        <v>15</v>
      </c>
      <c r="F30" s="195"/>
      <c r="G30" s="192" t="s">
        <v>16</v>
      </c>
      <c r="H30" s="192" t="s">
        <v>17</v>
      </c>
      <c r="I30" s="192" t="s">
        <v>18</v>
      </c>
    </row>
    <row r="31" spans="1:9" ht="12.75">
      <c r="A31" s="193"/>
      <c r="B31" s="193"/>
      <c r="C31" s="193"/>
      <c r="D31" s="193"/>
      <c r="E31" s="196"/>
      <c r="F31" s="197"/>
      <c r="G31" s="193"/>
      <c r="H31" s="193"/>
      <c r="I31" s="193"/>
    </row>
    <row r="32" spans="1:9" ht="12.75">
      <c r="A32" s="199"/>
      <c r="B32" s="200">
        <v>1</v>
      </c>
      <c r="C32" s="201" t="str">
        <f>VLOOKUP(B32,'пр.взв.'!B3:D47,2,FALSE)</f>
        <v>НАМАЗОВА Ольга</v>
      </c>
      <c r="D32" s="201" t="str">
        <f>VLOOKUP(B32,'пр.взв.'!B3:F47,3,FALSE)</f>
        <v>30.06.91, мсмк</v>
      </c>
      <c r="E32" s="148" t="str">
        <f>VLOOKUP(B32,'пр.взв.'!B3:F47,4,FALSE)</f>
        <v>Р.Беларусь</v>
      </c>
      <c r="F32" s="149"/>
      <c r="G32" s="203"/>
      <c r="H32" s="204"/>
      <c r="I32" s="192"/>
    </row>
    <row r="33" spans="1:9" ht="12.75">
      <c r="A33" s="199"/>
      <c r="B33" s="192"/>
      <c r="C33" s="202"/>
      <c r="D33" s="202"/>
      <c r="E33" s="150"/>
      <c r="F33" s="151"/>
      <c r="G33" s="203"/>
      <c r="H33" s="204"/>
      <c r="I33" s="192"/>
    </row>
    <row r="34" spans="1:9" ht="12.75">
      <c r="A34" s="205"/>
      <c r="B34" s="200">
        <v>4</v>
      </c>
      <c r="C34" s="201" t="str">
        <f>VLOOKUP(B34,'пр.взв.'!B3:D49,2,FALSE)</f>
        <v>АМБАРЦУМЯН Галина Самсоновна</v>
      </c>
      <c r="D34" s="201" t="str">
        <f>VLOOKUP(B34,'пр.взв.'!B3:F49,3,FALSE)</f>
        <v>11.03.1991 мсмк</v>
      </c>
      <c r="E34" s="148" t="str">
        <f>VLOOKUP(B34,'пр.взв.'!B3:F49,4,FALSE)</f>
        <v>Москва</v>
      </c>
      <c r="F34" s="149"/>
      <c r="G34" s="203"/>
      <c r="H34" s="192"/>
      <c r="I34" s="192"/>
    </row>
    <row r="35" spans="1:9" ht="12.75">
      <c r="A35" s="205"/>
      <c r="B35" s="192"/>
      <c r="C35" s="202"/>
      <c r="D35" s="202"/>
      <c r="E35" s="150"/>
      <c r="F35" s="151"/>
      <c r="G35" s="203"/>
      <c r="H35" s="192"/>
      <c r="I35" s="192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9"/>
      <c r="D37" s="59"/>
      <c r="E37" s="59"/>
      <c r="F37" s="59"/>
      <c r="G37" s="59"/>
      <c r="H37" s="59"/>
      <c r="I37" s="59"/>
    </row>
    <row r="38" spans="2:9" ht="19.5" customHeight="1">
      <c r="B38" s="2" t="s">
        <v>1</v>
      </c>
      <c r="C38" s="59"/>
      <c r="D38" s="59"/>
      <c r="E38" s="59"/>
      <c r="F38" s="59"/>
      <c r="G38" s="59"/>
      <c r="H38" s="59"/>
      <c r="I38" s="59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60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4">
        <f>HYPERLINK('[1]реквизиты'!$A$22)</f>
      </c>
      <c r="C44" s="51"/>
      <c r="D44" s="51"/>
      <c r="E44" s="52"/>
      <c r="F44" s="60">
        <f>HYPERLINK('[1]реквизиты'!$G$22)</f>
      </c>
      <c r="G44" s="55">
        <f>HYPERLINK('[1]реквизиты'!$G$23)</f>
      </c>
    </row>
  </sheetData>
  <mergeCells count="73">
    <mergeCell ref="E34:F35"/>
    <mergeCell ref="I32:I33"/>
    <mergeCell ref="I34:I35"/>
    <mergeCell ref="I17:I18"/>
    <mergeCell ref="I19:I20"/>
    <mergeCell ref="I21:I22"/>
    <mergeCell ref="E30:F31"/>
    <mergeCell ref="I30:I31"/>
    <mergeCell ref="I5:I6"/>
    <mergeCell ref="I7:I8"/>
    <mergeCell ref="I9:I10"/>
    <mergeCell ref="G30:G31"/>
    <mergeCell ref="H30:H31"/>
    <mergeCell ref="G21:G22"/>
    <mergeCell ref="A1:I1"/>
    <mergeCell ref="G34:G35"/>
    <mergeCell ref="H34:H35"/>
    <mergeCell ref="A34:A35"/>
    <mergeCell ref="B34:B35"/>
    <mergeCell ref="C34:C35"/>
    <mergeCell ref="D34:D35"/>
    <mergeCell ref="G32:G33"/>
    <mergeCell ref="H32:H33"/>
    <mergeCell ref="A32:A33"/>
    <mergeCell ref="B32:B33"/>
    <mergeCell ref="C32:C33"/>
    <mergeCell ref="D32:D33"/>
    <mergeCell ref="E32:F33"/>
    <mergeCell ref="A30:A31"/>
    <mergeCell ref="B30:B31"/>
    <mergeCell ref="C30:C31"/>
    <mergeCell ref="D30:D31"/>
    <mergeCell ref="H21:H22"/>
    <mergeCell ref="A21:A22"/>
    <mergeCell ref="B21:B22"/>
    <mergeCell ref="C21:C22"/>
    <mergeCell ref="D21:D22"/>
    <mergeCell ref="E21:F22"/>
    <mergeCell ref="G19:G20"/>
    <mergeCell ref="H19:H20"/>
    <mergeCell ref="E19:F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G9:G10"/>
    <mergeCell ref="H9:H10"/>
    <mergeCell ref="E9:F10"/>
    <mergeCell ref="A9:A10"/>
    <mergeCell ref="B9:B10"/>
    <mergeCell ref="C9:C10"/>
    <mergeCell ref="D9:D10"/>
    <mergeCell ref="G7:G8"/>
    <mergeCell ref="H7:H8"/>
    <mergeCell ref="E7:F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workbookViewId="0" topLeftCell="A1">
      <selection activeCell="B7" sqref="B7:B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79" t="s">
        <v>27</v>
      </c>
      <c r="B1" s="179"/>
      <c r="C1" s="179"/>
      <c r="D1" s="179"/>
      <c r="E1" s="179"/>
      <c r="F1" s="179"/>
      <c r="G1" s="179"/>
      <c r="H1" s="179"/>
    </row>
    <row r="2" spans="1:8" ht="29.25" customHeight="1">
      <c r="A2" s="206" t="str">
        <f>HYPERLINK('[1]реквизиты'!$A$2)</f>
        <v>II Международный турнир по самбо "Мемориал М.Бурдикова"</v>
      </c>
      <c r="B2" s="207"/>
      <c r="C2" s="207"/>
      <c r="D2" s="207"/>
      <c r="E2" s="207"/>
      <c r="F2" s="207"/>
      <c r="G2" s="207"/>
      <c r="H2" s="207"/>
    </row>
    <row r="3" spans="1:7" ht="12.75" customHeight="1">
      <c r="A3" s="229" t="str">
        <f>HYPERLINK('[1]реквизиты'!$A$3)</f>
        <v>20-22 августа 2017 г.     г.Кстово</v>
      </c>
      <c r="B3" s="229"/>
      <c r="C3" s="229"/>
      <c r="D3" s="229"/>
      <c r="E3" s="229"/>
      <c r="F3" s="229"/>
      <c r="G3" s="229"/>
    </row>
    <row r="4" spans="4:5" ht="12.75" customHeight="1">
      <c r="D4" s="228" t="s">
        <v>88</v>
      </c>
      <c r="E4" s="228"/>
    </row>
    <row r="5" spans="1:8" ht="12.75" customHeight="1">
      <c r="A5" s="193" t="s">
        <v>9</v>
      </c>
      <c r="B5" s="224" t="s">
        <v>4</v>
      </c>
      <c r="C5" s="193" t="s">
        <v>5</v>
      </c>
      <c r="D5" s="193" t="s">
        <v>6</v>
      </c>
      <c r="E5" s="208" t="s">
        <v>7</v>
      </c>
      <c r="F5" s="209"/>
      <c r="G5" s="193" t="s">
        <v>10</v>
      </c>
      <c r="H5" s="193" t="s">
        <v>8</v>
      </c>
    </row>
    <row r="6" spans="1:8" ht="12.75">
      <c r="A6" s="198"/>
      <c r="B6" s="225"/>
      <c r="C6" s="198"/>
      <c r="D6" s="198"/>
      <c r="E6" s="210"/>
      <c r="F6" s="211"/>
      <c r="G6" s="198"/>
      <c r="H6" s="198"/>
    </row>
    <row r="7" spans="1:8" ht="12.75" customHeight="1">
      <c r="A7" s="192"/>
      <c r="B7" s="219">
        <v>7</v>
      </c>
      <c r="C7" s="220" t="s">
        <v>53</v>
      </c>
      <c r="D7" s="222" t="s">
        <v>54</v>
      </c>
      <c r="E7" s="212" t="s">
        <v>82</v>
      </c>
      <c r="F7" s="213"/>
      <c r="G7" s="220"/>
      <c r="H7" s="220" t="s">
        <v>55</v>
      </c>
    </row>
    <row r="8" spans="1:8" ht="12.75" customHeight="1">
      <c r="A8" s="192"/>
      <c r="B8" s="219"/>
      <c r="C8" s="221"/>
      <c r="D8" s="223"/>
      <c r="E8" s="214"/>
      <c r="F8" s="215"/>
      <c r="G8" s="221"/>
      <c r="H8" s="221"/>
    </row>
    <row r="9" spans="1:8" ht="12.75" customHeight="1">
      <c r="A9" s="192"/>
      <c r="B9" s="226">
        <v>3</v>
      </c>
      <c r="C9" s="220" t="s">
        <v>56</v>
      </c>
      <c r="D9" s="227" t="s">
        <v>57</v>
      </c>
      <c r="E9" s="212" t="s">
        <v>83</v>
      </c>
      <c r="F9" s="213"/>
      <c r="G9" s="220"/>
      <c r="H9" s="220" t="s">
        <v>58</v>
      </c>
    </row>
    <row r="10" spans="1:8" ht="15" customHeight="1">
      <c r="A10" s="192"/>
      <c r="B10" s="219"/>
      <c r="C10" s="221"/>
      <c r="D10" s="223"/>
      <c r="E10" s="214"/>
      <c r="F10" s="215"/>
      <c r="G10" s="221"/>
      <c r="H10" s="221"/>
    </row>
    <row r="11" spans="1:8" ht="12.75" customHeight="1">
      <c r="A11" s="192"/>
      <c r="B11" s="219">
        <v>5</v>
      </c>
      <c r="C11" s="220" t="s">
        <v>59</v>
      </c>
      <c r="D11" s="222" t="s">
        <v>60</v>
      </c>
      <c r="E11" s="212" t="s">
        <v>84</v>
      </c>
      <c r="F11" s="213"/>
      <c r="G11" s="220"/>
      <c r="H11" s="220" t="s">
        <v>61</v>
      </c>
    </row>
    <row r="12" spans="1:8" ht="15" customHeight="1">
      <c r="A12" s="192"/>
      <c r="B12" s="219"/>
      <c r="C12" s="221"/>
      <c r="D12" s="223"/>
      <c r="E12" s="214"/>
      <c r="F12" s="215"/>
      <c r="G12" s="221"/>
      <c r="H12" s="221"/>
    </row>
    <row r="13" spans="1:8" ht="15" customHeight="1">
      <c r="A13" s="192"/>
      <c r="B13" s="219">
        <v>2</v>
      </c>
      <c r="C13" s="220" t="s">
        <v>62</v>
      </c>
      <c r="D13" s="222" t="s">
        <v>63</v>
      </c>
      <c r="E13" s="212" t="s">
        <v>84</v>
      </c>
      <c r="F13" s="213"/>
      <c r="G13" s="220"/>
      <c r="H13" s="220" t="s">
        <v>64</v>
      </c>
    </row>
    <row r="14" spans="1:8" ht="15.75" customHeight="1">
      <c r="A14" s="192"/>
      <c r="B14" s="219"/>
      <c r="C14" s="221"/>
      <c r="D14" s="223"/>
      <c r="E14" s="214"/>
      <c r="F14" s="215"/>
      <c r="G14" s="221"/>
      <c r="H14" s="221"/>
    </row>
    <row r="15" spans="1:8" ht="12.75" customHeight="1">
      <c r="A15" s="192"/>
      <c r="B15" s="219">
        <v>9</v>
      </c>
      <c r="C15" s="220" t="s">
        <v>65</v>
      </c>
      <c r="D15" s="222" t="s">
        <v>66</v>
      </c>
      <c r="E15" s="212" t="s">
        <v>85</v>
      </c>
      <c r="F15" s="213"/>
      <c r="G15" s="220"/>
      <c r="H15" s="220" t="s">
        <v>67</v>
      </c>
    </row>
    <row r="16" spans="1:8" ht="15" customHeight="1">
      <c r="A16" s="192"/>
      <c r="B16" s="219"/>
      <c r="C16" s="221"/>
      <c r="D16" s="223"/>
      <c r="E16" s="214"/>
      <c r="F16" s="215"/>
      <c r="G16" s="221"/>
      <c r="H16" s="221"/>
    </row>
    <row r="17" spans="1:8" ht="12.75" customHeight="1">
      <c r="A17" s="192"/>
      <c r="B17" s="226">
        <v>6</v>
      </c>
      <c r="C17" s="220" t="s">
        <v>68</v>
      </c>
      <c r="D17" s="222" t="s">
        <v>69</v>
      </c>
      <c r="E17" s="212" t="s">
        <v>86</v>
      </c>
      <c r="F17" s="213"/>
      <c r="G17" s="220"/>
      <c r="H17" s="220" t="s">
        <v>70</v>
      </c>
    </row>
    <row r="18" spans="1:8" ht="15" customHeight="1">
      <c r="A18" s="192"/>
      <c r="B18" s="219"/>
      <c r="C18" s="221"/>
      <c r="D18" s="223"/>
      <c r="E18" s="214"/>
      <c r="F18" s="215"/>
      <c r="G18" s="221"/>
      <c r="H18" s="221"/>
    </row>
    <row r="19" spans="1:8" ht="12.75">
      <c r="A19" s="192"/>
      <c r="B19" s="219">
        <v>4</v>
      </c>
      <c r="C19" s="220" t="s">
        <v>71</v>
      </c>
      <c r="D19" s="222" t="s">
        <v>72</v>
      </c>
      <c r="E19" s="212" t="s">
        <v>73</v>
      </c>
      <c r="F19" s="213"/>
      <c r="G19" s="220"/>
      <c r="H19" s="220" t="s">
        <v>74</v>
      </c>
    </row>
    <row r="20" spans="1:8" ht="15" customHeight="1">
      <c r="A20" s="192"/>
      <c r="B20" s="219"/>
      <c r="C20" s="221"/>
      <c r="D20" s="223"/>
      <c r="E20" s="214"/>
      <c r="F20" s="215"/>
      <c r="G20" s="221"/>
      <c r="H20" s="221"/>
    </row>
    <row r="21" spans="1:8" ht="12.75" customHeight="1">
      <c r="A21" s="192"/>
      <c r="B21" s="219">
        <v>8</v>
      </c>
      <c r="C21" s="220" t="s">
        <v>75</v>
      </c>
      <c r="D21" s="222" t="s">
        <v>76</v>
      </c>
      <c r="E21" s="212" t="s">
        <v>87</v>
      </c>
      <c r="F21" s="213"/>
      <c r="G21" s="220"/>
      <c r="H21" s="220" t="s">
        <v>77</v>
      </c>
    </row>
    <row r="22" spans="1:8" ht="15" customHeight="1">
      <c r="A22" s="192"/>
      <c r="B22" s="219"/>
      <c r="C22" s="221"/>
      <c r="D22" s="223"/>
      <c r="E22" s="214"/>
      <c r="F22" s="215"/>
      <c r="G22" s="221"/>
      <c r="H22" s="221"/>
    </row>
    <row r="23" spans="1:8" ht="12.75" customHeight="1">
      <c r="A23" s="192"/>
      <c r="B23" s="219">
        <v>1</v>
      </c>
      <c r="C23" s="220" t="s">
        <v>78</v>
      </c>
      <c r="D23" s="222" t="s">
        <v>79</v>
      </c>
      <c r="E23" s="212" t="s">
        <v>80</v>
      </c>
      <c r="F23" s="213"/>
      <c r="G23" s="220"/>
      <c r="H23" s="220" t="s">
        <v>81</v>
      </c>
    </row>
    <row r="24" spans="1:8" ht="15" customHeight="1">
      <c r="A24" s="192"/>
      <c r="B24" s="219"/>
      <c r="C24" s="221"/>
      <c r="D24" s="223"/>
      <c r="E24" s="214"/>
      <c r="F24" s="215"/>
      <c r="G24" s="221"/>
      <c r="H24" s="221"/>
    </row>
    <row r="25" spans="1:8" ht="12.75">
      <c r="A25" s="192"/>
      <c r="B25" s="216">
        <v>10</v>
      </c>
      <c r="C25" s="217"/>
      <c r="D25" s="218"/>
      <c r="E25" s="208"/>
      <c r="F25" s="209"/>
      <c r="G25" s="204"/>
      <c r="H25" s="218"/>
    </row>
    <row r="26" spans="1:8" ht="15" customHeight="1">
      <c r="A26" s="192"/>
      <c r="B26" s="216"/>
      <c r="C26" s="217"/>
      <c r="D26" s="218"/>
      <c r="E26" s="210"/>
      <c r="F26" s="211"/>
      <c r="G26" s="204"/>
      <c r="H26" s="218"/>
    </row>
    <row r="27" spans="1:8" ht="12.75">
      <c r="A27" s="192"/>
      <c r="B27" s="216">
        <v>11</v>
      </c>
      <c r="C27" s="217"/>
      <c r="D27" s="218"/>
      <c r="E27" s="208"/>
      <c r="F27" s="209"/>
      <c r="G27" s="204"/>
      <c r="H27" s="218"/>
    </row>
    <row r="28" spans="1:8" ht="15" customHeight="1">
      <c r="A28" s="192"/>
      <c r="B28" s="216"/>
      <c r="C28" s="217"/>
      <c r="D28" s="218"/>
      <c r="E28" s="210"/>
      <c r="F28" s="211"/>
      <c r="G28" s="204"/>
      <c r="H28" s="218"/>
    </row>
    <row r="29" spans="1:8" ht="12.75">
      <c r="A29" s="192"/>
      <c r="B29" s="216">
        <v>12</v>
      </c>
      <c r="C29" s="217"/>
      <c r="D29" s="218"/>
      <c r="E29" s="208"/>
      <c r="F29" s="209"/>
      <c r="G29" s="204"/>
      <c r="H29" s="218"/>
    </row>
    <row r="30" spans="1:8" ht="15" customHeight="1">
      <c r="A30" s="192"/>
      <c r="B30" s="216"/>
      <c r="C30" s="217"/>
      <c r="D30" s="218"/>
      <c r="E30" s="210"/>
      <c r="F30" s="211"/>
      <c r="G30" s="204"/>
      <c r="H30" s="218"/>
    </row>
    <row r="31" spans="1:8" ht="15.75" customHeight="1">
      <c r="A31" s="192"/>
      <c r="B31" s="216">
        <v>13</v>
      </c>
      <c r="C31" s="217"/>
      <c r="D31" s="218"/>
      <c r="E31" s="208"/>
      <c r="F31" s="209"/>
      <c r="G31" s="204"/>
      <c r="H31" s="218"/>
    </row>
    <row r="32" spans="1:8" ht="15" customHeight="1">
      <c r="A32" s="192"/>
      <c r="B32" s="216"/>
      <c r="C32" s="217"/>
      <c r="D32" s="218"/>
      <c r="E32" s="210"/>
      <c r="F32" s="211"/>
      <c r="G32" s="204"/>
      <c r="H32" s="218"/>
    </row>
    <row r="33" spans="1:8" ht="12.75">
      <c r="A33" s="192"/>
      <c r="B33" s="216">
        <v>14</v>
      </c>
      <c r="C33" s="217"/>
      <c r="D33" s="218"/>
      <c r="E33" s="208"/>
      <c r="F33" s="209"/>
      <c r="G33" s="204"/>
      <c r="H33" s="218"/>
    </row>
    <row r="34" spans="1:8" ht="15" customHeight="1">
      <c r="A34" s="192"/>
      <c r="B34" s="216"/>
      <c r="C34" s="217"/>
      <c r="D34" s="218"/>
      <c r="E34" s="210"/>
      <c r="F34" s="211"/>
      <c r="G34" s="204"/>
      <c r="H34" s="218"/>
    </row>
    <row r="35" spans="1:8" ht="12.75">
      <c r="A35" s="192"/>
      <c r="B35" s="216">
        <v>15</v>
      </c>
      <c r="C35" s="217"/>
      <c r="D35" s="218"/>
      <c r="E35" s="208"/>
      <c r="F35" s="209"/>
      <c r="G35" s="204"/>
      <c r="H35" s="218"/>
    </row>
    <row r="36" spans="1:8" ht="15" customHeight="1">
      <c r="A36" s="192"/>
      <c r="B36" s="216"/>
      <c r="C36" s="217"/>
      <c r="D36" s="218"/>
      <c r="E36" s="210"/>
      <c r="F36" s="211"/>
      <c r="G36" s="204"/>
      <c r="H36" s="218"/>
    </row>
    <row r="37" spans="1:8" ht="12.75">
      <c r="A37" s="192"/>
      <c r="B37" s="216">
        <v>16</v>
      </c>
      <c r="C37" s="217"/>
      <c r="D37" s="218"/>
      <c r="E37" s="208"/>
      <c r="F37" s="209"/>
      <c r="G37" s="204"/>
      <c r="H37" s="218"/>
    </row>
    <row r="38" spans="1:8" ht="15" customHeight="1">
      <c r="A38" s="192"/>
      <c r="B38" s="216"/>
      <c r="C38" s="217"/>
      <c r="D38" s="218"/>
      <c r="E38" s="210"/>
      <c r="F38" s="211"/>
      <c r="G38" s="204"/>
      <c r="H38" s="218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4">
        <f>HYPERLINK('[1]реквизиты'!$A$22)</f>
      </c>
      <c r="B43" s="51"/>
      <c r="C43" s="51"/>
      <c r="D43" s="51"/>
      <c r="E43" s="52">
        <f>HYPERLINK('[1]реквизиты'!$G$22)</f>
      </c>
      <c r="F43" s="55">
        <f>HYPERLINK('[1]реквизиты'!$G$23)</f>
      </c>
    </row>
    <row r="44" spans="1:5" ht="12.75">
      <c r="A44" s="2"/>
      <c r="B44" s="2"/>
      <c r="C44" s="51"/>
      <c r="D44" s="51"/>
      <c r="E44" s="4"/>
    </row>
  </sheetData>
  <mergeCells count="123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H5:H6"/>
    <mergeCell ref="H7:H8"/>
    <mergeCell ref="H9:H10"/>
    <mergeCell ref="G7:G8"/>
    <mergeCell ref="G9:G10"/>
    <mergeCell ref="G5:G6"/>
    <mergeCell ref="D4:E4"/>
    <mergeCell ref="A3:G3"/>
    <mergeCell ref="G37:G38"/>
    <mergeCell ref="G33:G34"/>
    <mergeCell ref="E5:F6"/>
    <mergeCell ref="E7:F8"/>
    <mergeCell ref="G35:G36"/>
    <mergeCell ref="A35:A36"/>
    <mergeCell ref="B35:B36"/>
    <mergeCell ref="C35:C36"/>
    <mergeCell ref="D35:D36"/>
    <mergeCell ref="E35:F36"/>
    <mergeCell ref="A33:A34"/>
    <mergeCell ref="B33:B34"/>
    <mergeCell ref="C33:C34"/>
    <mergeCell ref="D33:D34"/>
    <mergeCell ref="G27:G28"/>
    <mergeCell ref="C31:C32"/>
    <mergeCell ref="D31:D32"/>
    <mergeCell ref="G29:G30"/>
    <mergeCell ref="G31:G32"/>
    <mergeCell ref="C29:C30"/>
    <mergeCell ref="D29:D30"/>
    <mergeCell ref="E23:F24"/>
    <mergeCell ref="E25:F26"/>
    <mergeCell ref="A27:A28"/>
    <mergeCell ref="B27:B28"/>
    <mergeCell ref="C27:C28"/>
    <mergeCell ref="D27:D28"/>
    <mergeCell ref="A23:A24"/>
    <mergeCell ref="B23:B24"/>
    <mergeCell ref="C23:C24"/>
    <mergeCell ref="D23:D24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A9:A10"/>
    <mergeCell ref="B9:B10"/>
    <mergeCell ref="C9:C10"/>
    <mergeCell ref="D9:D10"/>
    <mergeCell ref="C5:C6"/>
    <mergeCell ref="D5:D6"/>
    <mergeCell ref="C7:C8"/>
    <mergeCell ref="D7:D8"/>
    <mergeCell ref="A7:A8"/>
    <mergeCell ref="B7:B8"/>
    <mergeCell ref="A5:A6"/>
    <mergeCell ref="B5:B6"/>
    <mergeCell ref="G21:G22"/>
    <mergeCell ref="G23:G24"/>
    <mergeCell ref="G25:G26"/>
    <mergeCell ref="G11:G12"/>
    <mergeCell ref="G13:G14"/>
    <mergeCell ref="G15:G16"/>
    <mergeCell ref="G17:G18"/>
    <mergeCell ref="G19:G20"/>
    <mergeCell ref="A37:A38"/>
    <mergeCell ref="B37:B38"/>
    <mergeCell ref="C37:C38"/>
    <mergeCell ref="D37:D38"/>
    <mergeCell ref="A11:A12"/>
    <mergeCell ref="B11:B12"/>
    <mergeCell ref="C11:C12"/>
    <mergeCell ref="D11:D12"/>
    <mergeCell ref="A13:A14"/>
    <mergeCell ref="B13:B14"/>
    <mergeCell ref="C13:C14"/>
    <mergeCell ref="D13:D14"/>
    <mergeCell ref="A21:A22"/>
    <mergeCell ref="B21:B22"/>
    <mergeCell ref="C21:C22"/>
    <mergeCell ref="D21:D22"/>
    <mergeCell ref="A25:A26"/>
    <mergeCell ref="B25:B26"/>
    <mergeCell ref="C25:C26"/>
    <mergeCell ref="D25:D26"/>
    <mergeCell ref="A31:A32"/>
    <mergeCell ref="B31:B32"/>
    <mergeCell ref="A29:A30"/>
    <mergeCell ref="B29:B30"/>
    <mergeCell ref="E17:F18"/>
    <mergeCell ref="E19:F20"/>
    <mergeCell ref="E21:F22"/>
    <mergeCell ref="E9:F10"/>
    <mergeCell ref="E11:F12"/>
    <mergeCell ref="E13:F14"/>
    <mergeCell ref="E15:F16"/>
    <mergeCell ref="E37:F38"/>
    <mergeCell ref="E27:F28"/>
    <mergeCell ref="E29:F30"/>
    <mergeCell ref="E31:F32"/>
    <mergeCell ref="E33:F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A37">
      <selection activeCell="A44" sqref="A44:I51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293" t="s">
        <v>41</v>
      </c>
      <c r="C1" s="293"/>
      <c r="D1" s="293"/>
      <c r="E1" s="293"/>
      <c r="F1" s="293"/>
      <c r="G1" s="293"/>
      <c r="H1" s="293"/>
      <c r="I1" s="293"/>
      <c r="K1" s="293" t="s">
        <v>41</v>
      </c>
      <c r="L1" s="293"/>
      <c r="M1" s="293"/>
      <c r="N1" s="293"/>
      <c r="O1" s="293"/>
      <c r="P1" s="293"/>
      <c r="Q1" s="293"/>
      <c r="R1" s="293"/>
    </row>
    <row r="2" spans="2:18" ht="15.75" customHeight="1">
      <c r="B2" s="294" t="s">
        <v>90</v>
      </c>
      <c r="C2" s="295"/>
      <c r="D2" s="295"/>
      <c r="E2" s="295"/>
      <c r="F2" s="295"/>
      <c r="G2" s="295"/>
      <c r="H2" s="295"/>
      <c r="I2" s="295"/>
      <c r="K2" s="294" t="s">
        <v>90</v>
      </c>
      <c r="L2" s="295"/>
      <c r="M2" s="295"/>
      <c r="N2" s="295"/>
      <c r="O2" s="295"/>
      <c r="P2" s="295"/>
      <c r="Q2" s="295"/>
      <c r="R2" s="295"/>
    </row>
    <row r="4" spans="2:18" ht="16.5" thickBot="1">
      <c r="B4" s="107" t="s">
        <v>36</v>
      </c>
      <c r="C4" s="109" t="s">
        <v>42</v>
      </c>
      <c r="D4" s="108" t="s">
        <v>39</v>
      </c>
      <c r="E4" s="109"/>
      <c r="F4" s="107"/>
      <c r="G4" s="109"/>
      <c r="H4" s="109"/>
      <c r="I4" s="109"/>
      <c r="J4" s="109"/>
      <c r="K4" s="107" t="s">
        <v>1</v>
      </c>
      <c r="L4" s="109" t="s">
        <v>42</v>
      </c>
      <c r="M4" s="108" t="s">
        <v>39</v>
      </c>
      <c r="N4" s="109"/>
      <c r="O4" s="107"/>
      <c r="P4" s="109"/>
      <c r="Q4" s="109"/>
      <c r="R4" s="109"/>
    </row>
    <row r="5" spans="1:18" ht="12.75" customHeight="1">
      <c r="A5" s="269" t="s">
        <v>43</v>
      </c>
      <c r="B5" s="271" t="s">
        <v>4</v>
      </c>
      <c r="C5" s="265" t="s">
        <v>5</v>
      </c>
      <c r="D5" s="265" t="s">
        <v>14</v>
      </c>
      <c r="E5" s="265" t="s">
        <v>15</v>
      </c>
      <c r="F5" s="265" t="s">
        <v>16</v>
      </c>
      <c r="G5" s="267" t="s">
        <v>44</v>
      </c>
      <c r="H5" s="257" t="s">
        <v>45</v>
      </c>
      <c r="I5" s="259" t="s">
        <v>18</v>
      </c>
      <c r="J5" s="269" t="s">
        <v>43</v>
      </c>
      <c r="K5" s="271" t="s">
        <v>4</v>
      </c>
      <c r="L5" s="265" t="s">
        <v>5</v>
      </c>
      <c r="M5" s="265" t="s">
        <v>14</v>
      </c>
      <c r="N5" s="265" t="s">
        <v>15</v>
      </c>
      <c r="O5" s="265" t="s">
        <v>16</v>
      </c>
      <c r="P5" s="267" t="s">
        <v>44</v>
      </c>
      <c r="Q5" s="257" t="s">
        <v>45</v>
      </c>
      <c r="R5" s="259" t="s">
        <v>18</v>
      </c>
    </row>
    <row r="6" spans="1:18" ht="13.5" customHeight="1" thickBot="1">
      <c r="A6" s="270"/>
      <c r="B6" s="292" t="s">
        <v>37</v>
      </c>
      <c r="C6" s="266"/>
      <c r="D6" s="266"/>
      <c r="E6" s="266"/>
      <c r="F6" s="266"/>
      <c r="G6" s="268"/>
      <c r="H6" s="258"/>
      <c r="I6" s="260" t="s">
        <v>38</v>
      </c>
      <c r="J6" s="270"/>
      <c r="K6" s="292" t="s">
        <v>37</v>
      </c>
      <c r="L6" s="266"/>
      <c r="M6" s="266"/>
      <c r="N6" s="266"/>
      <c r="O6" s="266"/>
      <c r="P6" s="268"/>
      <c r="Q6" s="258"/>
      <c r="R6" s="260" t="s">
        <v>38</v>
      </c>
    </row>
    <row r="7" spans="1:18" ht="12.75" customHeight="1">
      <c r="A7" s="283">
        <v>1</v>
      </c>
      <c r="B7" s="281">
        <v>1</v>
      </c>
      <c r="C7" s="261" t="str">
        <f>VLOOKUP(B7,'пр.взв.'!B7:E70,2,FALSE)</f>
        <v>НАМАЗОВА Ольга</v>
      </c>
      <c r="D7" s="237" t="str">
        <f>VLOOKUP(B7,'пр.взв.'!B7:F106,3,FALSE)</f>
        <v>30.06.91, мсмк</v>
      </c>
      <c r="E7" s="237" t="str">
        <f>VLOOKUP(B7,'пр.взв.'!B7:G106,4,FALSE)</f>
        <v>Р.Беларусь</v>
      </c>
      <c r="F7" s="223"/>
      <c r="G7" s="238"/>
      <c r="H7" s="232"/>
      <c r="I7" s="198"/>
      <c r="J7" s="283">
        <v>5</v>
      </c>
      <c r="K7" s="281">
        <v>2</v>
      </c>
      <c r="L7" s="255" t="str">
        <f>VLOOKUP(K7,'пр.взв.'!B7:E70,2,FALSE)</f>
        <v>ЛИЩЕНКО Тамара Владимировна</v>
      </c>
      <c r="M7" s="237" t="str">
        <f>VLOOKUP(K7,'пр.взв.'!B7:F106,3,FALSE)</f>
        <v>26.08.1998 кмс</v>
      </c>
      <c r="N7" s="237" t="str">
        <f>VLOOKUP(K7,'пр.взв.'!B7:G106,4,FALSE)</f>
        <v>Новосибирская </v>
      </c>
      <c r="O7" s="223"/>
      <c r="P7" s="238"/>
      <c r="Q7" s="232"/>
      <c r="R7" s="198"/>
    </row>
    <row r="8" spans="1:18" ht="12.75" customHeight="1">
      <c r="A8" s="284"/>
      <c r="B8" s="281"/>
      <c r="C8" s="236"/>
      <c r="D8" s="231"/>
      <c r="E8" s="231"/>
      <c r="F8" s="231"/>
      <c r="G8" s="231"/>
      <c r="H8" s="204"/>
      <c r="I8" s="192"/>
      <c r="J8" s="284"/>
      <c r="K8" s="281"/>
      <c r="L8" s="244"/>
      <c r="M8" s="231"/>
      <c r="N8" s="231"/>
      <c r="O8" s="231"/>
      <c r="P8" s="231"/>
      <c r="Q8" s="204"/>
      <c r="R8" s="192"/>
    </row>
    <row r="9" spans="1:18" ht="12.75" customHeight="1">
      <c r="A9" s="284"/>
      <c r="B9" s="281">
        <v>9</v>
      </c>
      <c r="C9" s="235" t="str">
        <f>VLOOKUP(B9,'пр.взв.'!B7:E70,2,FALSE)</f>
        <v>СОБОЛЕВА Марина Александровна</v>
      </c>
      <c r="D9" s="230" t="str">
        <f>VLOOKUP(B9,'пр.взв.'!B7:F108,3,FALSE)</f>
        <v>07.04.1988 мс</v>
      </c>
      <c r="E9" s="230" t="str">
        <f>VLOOKUP(B9,'пр.взв.'!B7:G108,4,FALSE)</f>
        <v>Хабаровский.</v>
      </c>
      <c r="F9" s="227"/>
      <c r="G9" s="227"/>
      <c r="H9" s="193"/>
      <c r="I9" s="193"/>
      <c r="J9" s="284"/>
      <c r="K9" s="281">
        <v>10</v>
      </c>
      <c r="L9" s="245">
        <f>VLOOKUP(K9,'пр.взв.'!B7:E70,2,FALSE)</f>
        <v>0</v>
      </c>
      <c r="M9" s="230">
        <f>VLOOKUP(K9,'пр.взв.'!B7:F108,3,FALSE)</f>
        <v>0</v>
      </c>
      <c r="N9" s="230">
        <f>VLOOKUP(K9,'пр.взв.'!B7:G108,4,FALSE)</f>
        <v>0</v>
      </c>
      <c r="O9" s="227"/>
      <c r="P9" s="227"/>
      <c r="Q9" s="193"/>
      <c r="R9" s="193"/>
    </row>
    <row r="10" spans="1:18" ht="13.5" customHeight="1" thickBot="1">
      <c r="A10" s="287"/>
      <c r="B10" s="286"/>
      <c r="C10" s="251"/>
      <c r="D10" s="248"/>
      <c r="E10" s="248"/>
      <c r="F10" s="249"/>
      <c r="G10" s="249"/>
      <c r="H10" s="186"/>
      <c r="I10" s="186"/>
      <c r="J10" s="287"/>
      <c r="K10" s="286"/>
      <c r="L10" s="256"/>
      <c r="M10" s="248"/>
      <c r="N10" s="248"/>
      <c r="O10" s="249"/>
      <c r="P10" s="249"/>
      <c r="Q10" s="186"/>
      <c r="R10" s="186"/>
    </row>
    <row r="11" spans="1:18" ht="12.75" customHeight="1">
      <c r="A11" s="283">
        <v>2</v>
      </c>
      <c r="B11" s="290">
        <v>5</v>
      </c>
      <c r="C11" s="247" t="str">
        <f>VLOOKUP(B11,'пр.взв.'!B7:E70,2,FALSE)</f>
        <v>ЧЕМЕРСКАЯ Анна Владимировна</v>
      </c>
      <c r="D11" s="279" t="str">
        <f>VLOOKUP(B11,'пр.взв.'!B7:F110,3,FALSE)</f>
        <v>08.08.1994 мс</v>
      </c>
      <c r="E11" s="279" t="str">
        <f>VLOOKUP(B11,'пр.взв.'!B7:G110,4,FALSE)</f>
        <v>Новосибирская </v>
      </c>
      <c r="F11" s="262"/>
      <c r="G11" s="263"/>
      <c r="H11" s="264"/>
      <c r="I11" s="279"/>
      <c r="J11" s="283">
        <v>6</v>
      </c>
      <c r="K11" s="289">
        <v>6</v>
      </c>
      <c r="L11" s="243" t="str">
        <f>VLOOKUP(K11,'пр.взв.'!B7:E70,2,FALSE)</f>
        <v>ФИЛИППОВИЧ Анастасия Юрьевна</v>
      </c>
      <c r="M11" s="279" t="str">
        <f>VLOOKUP(K11,'пр.взв.'!B7:F110,3,FALSE)</f>
        <v>15.07.1993 мс</v>
      </c>
      <c r="N11" s="279" t="str">
        <f>VLOOKUP(K11,'пр.взв.'!B7:G110,4,FALSE)</f>
        <v>Смоленская </v>
      </c>
      <c r="O11" s="262"/>
      <c r="P11" s="263"/>
      <c r="Q11" s="264"/>
      <c r="R11" s="279"/>
    </row>
    <row r="12" spans="1:18" ht="12.75" customHeight="1">
      <c r="A12" s="284"/>
      <c r="B12" s="281"/>
      <c r="C12" s="236"/>
      <c r="D12" s="231"/>
      <c r="E12" s="231"/>
      <c r="F12" s="231"/>
      <c r="G12" s="231"/>
      <c r="H12" s="204"/>
      <c r="I12" s="192"/>
      <c r="J12" s="284"/>
      <c r="K12" s="281"/>
      <c r="L12" s="244"/>
      <c r="M12" s="231"/>
      <c r="N12" s="231"/>
      <c r="O12" s="231"/>
      <c r="P12" s="231"/>
      <c r="Q12" s="204"/>
      <c r="R12" s="192"/>
    </row>
    <row r="13" spans="1:18" ht="12.75" customHeight="1">
      <c r="A13" s="284"/>
      <c r="B13" s="281">
        <v>13</v>
      </c>
      <c r="C13" s="235">
        <f>VLOOKUP(B13,'пр.взв.'!B7:E70,2,FALSE)</f>
        <v>0</v>
      </c>
      <c r="D13" s="230">
        <f>VLOOKUP(B13,'пр.взв.'!B7:F112,3,FALSE)</f>
        <v>0</v>
      </c>
      <c r="E13" s="230">
        <f>VLOOKUP(B13,'пр.взв.'!B7:G112,4,FALSE)</f>
        <v>0</v>
      </c>
      <c r="F13" s="227"/>
      <c r="G13" s="227"/>
      <c r="H13" s="193"/>
      <c r="I13" s="193"/>
      <c r="J13" s="284"/>
      <c r="K13" s="281">
        <v>14</v>
      </c>
      <c r="L13" s="245">
        <f>VLOOKUP(K13,'пр.взв.'!B7:E70,2,FALSE)</f>
        <v>0</v>
      </c>
      <c r="M13" s="230">
        <f>VLOOKUP(K13,'пр.взв.'!B7:F112,3,FALSE)</f>
        <v>0</v>
      </c>
      <c r="N13" s="230">
        <f>VLOOKUP(K13,'пр.взв.'!B7:G112,4,FALSE)</f>
        <v>0</v>
      </c>
      <c r="O13" s="227"/>
      <c r="P13" s="227"/>
      <c r="Q13" s="193"/>
      <c r="R13" s="193"/>
    </row>
    <row r="14" spans="1:18" ht="13.5" customHeight="1" thickBot="1">
      <c r="A14" s="287"/>
      <c r="B14" s="286"/>
      <c r="C14" s="251"/>
      <c r="D14" s="248"/>
      <c r="E14" s="248"/>
      <c r="F14" s="249"/>
      <c r="G14" s="249"/>
      <c r="H14" s="186"/>
      <c r="I14" s="186"/>
      <c r="J14" s="287"/>
      <c r="K14" s="291"/>
      <c r="L14" s="256"/>
      <c r="M14" s="248"/>
      <c r="N14" s="248"/>
      <c r="O14" s="249"/>
      <c r="P14" s="249"/>
      <c r="Q14" s="186"/>
      <c r="R14" s="186"/>
    </row>
    <row r="15" spans="1:18" ht="12.75" customHeight="1">
      <c r="A15" s="283">
        <v>3</v>
      </c>
      <c r="B15" s="290">
        <v>3</v>
      </c>
      <c r="C15" s="261" t="str">
        <f>VLOOKUP(B15,'пр.взв.'!B7:E70,2,FALSE)</f>
        <v>БОНДАРЕНКО Валерия Сергеевна</v>
      </c>
      <c r="D15" s="237" t="str">
        <f>VLOOKUP(B15,'пр.взв.'!B7:F114,3,FALSE)</f>
        <v>18.02.1998 мс</v>
      </c>
      <c r="E15" s="237" t="str">
        <f>VLOOKUP(B15,'пр.взв.'!B7:G114,4,FALSE)</f>
        <v>Белгородская</v>
      </c>
      <c r="F15" s="223"/>
      <c r="G15" s="238"/>
      <c r="H15" s="232"/>
      <c r="I15" s="198"/>
      <c r="J15" s="283">
        <v>7</v>
      </c>
      <c r="K15" s="290">
        <v>4</v>
      </c>
      <c r="L15" s="255" t="str">
        <f>VLOOKUP(K15,'пр.взв.'!B7:E70,2,FALSE)</f>
        <v>АМБАРЦУМЯН Галина Самсоновна</v>
      </c>
      <c r="M15" s="237" t="str">
        <f>VLOOKUP(K15,'пр.взв.'!B7:F114,3,FALSE)</f>
        <v>11.03.1991 мсмк</v>
      </c>
      <c r="N15" s="237" t="str">
        <f>VLOOKUP(K15,'пр.взв.'!B7:G114,4,FALSE)</f>
        <v>Москва</v>
      </c>
      <c r="O15" s="223"/>
      <c r="P15" s="238"/>
      <c r="Q15" s="232"/>
      <c r="R15" s="198"/>
    </row>
    <row r="16" spans="1:18" ht="12.75" customHeight="1">
      <c r="A16" s="284"/>
      <c r="B16" s="281"/>
      <c r="C16" s="236"/>
      <c r="D16" s="231"/>
      <c r="E16" s="231"/>
      <c r="F16" s="231"/>
      <c r="G16" s="231"/>
      <c r="H16" s="204"/>
      <c r="I16" s="192"/>
      <c r="J16" s="284"/>
      <c r="K16" s="281"/>
      <c r="L16" s="244"/>
      <c r="M16" s="231"/>
      <c r="N16" s="231"/>
      <c r="O16" s="231"/>
      <c r="P16" s="231"/>
      <c r="Q16" s="204"/>
      <c r="R16" s="192"/>
    </row>
    <row r="17" spans="1:18" ht="12.75" customHeight="1">
      <c r="A17" s="284"/>
      <c r="B17" s="281">
        <v>11</v>
      </c>
      <c r="C17" s="235">
        <f>VLOOKUP(B17,'пр.взв.'!B7:E70,2,FALSE)</f>
        <v>0</v>
      </c>
      <c r="D17" s="230">
        <f>VLOOKUP(B17,'пр.взв.'!B7:F116,3,FALSE)</f>
        <v>0</v>
      </c>
      <c r="E17" s="230">
        <f>VLOOKUP(B17,'пр.взв.'!B7:G116,4,FALSE)</f>
        <v>0</v>
      </c>
      <c r="F17" s="227"/>
      <c r="G17" s="227"/>
      <c r="H17" s="193"/>
      <c r="I17" s="193"/>
      <c r="J17" s="284"/>
      <c r="K17" s="281">
        <v>12</v>
      </c>
      <c r="L17" s="245">
        <f>VLOOKUP(K17,'пр.взв.'!B7:E70,2,FALSE)</f>
        <v>0</v>
      </c>
      <c r="M17" s="230">
        <f>VLOOKUP(K17,'пр.взв.'!B7:F116,3,FALSE)</f>
        <v>0</v>
      </c>
      <c r="N17" s="230">
        <f>VLOOKUP(K17,'пр.взв.'!B7:G116,4,FALSE)</f>
        <v>0</v>
      </c>
      <c r="O17" s="227"/>
      <c r="P17" s="227"/>
      <c r="Q17" s="193"/>
      <c r="R17" s="193"/>
    </row>
    <row r="18" spans="1:18" ht="13.5" customHeight="1" thickBot="1">
      <c r="A18" s="287"/>
      <c r="B18" s="286"/>
      <c r="C18" s="251"/>
      <c r="D18" s="248"/>
      <c r="E18" s="248"/>
      <c r="F18" s="249"/>
      <c r="G18" s="249"/>
      <c r="H18" s="186"/>
      <c r="I18" s="186"/>
      <c r="J18" s="287"/>
      <c r="K18" s="286"/>
      <c r="L18" s="256"/>
      <c r="M18" s="248"/>
      <c r="N18" s="248"/>
      <c r="O18" s="249"/>
      <c r="P18" s="249"/>
      <c r="Q18" s="186"/>
      <c r="R18" s="186"/>
    </row>
    <row r="19" spans="1:18" ht="12.75" customHeight="1">
      <c r="A19" s="283">
        <v>4</v>
      </c>
      <c r="B19" s="290">
        <v>7</v>
      </c>
      <c r="C19" s="247" t="str">
        <f>VLOOKUP(B19,'пр.взв.'!B7:E70,2,FALSE)</f>
        <v>МЕДВЕДЕВА Алеся Сергеевна</v>
      </c>
      <c r="D19" s="237" t="str">
        <f>VLOOKUP(B19,'пр.взв.'!B7:F118,3,FALSE)</f>
        <v>04.07.1995 кмс</v>
      </c>
      <c r="E19" s="237" t="str">
        <f>VLOOKUP(B19,'пр.взв.'!B7:G118,4,FALSE)</f>
        <v>Московская </v>
      </c>
      <c r="F19" s="231"/>
      <c r="G19" s="288"/>
      <c r="H19" s="204"/>
      <c r="I19" s="230"/>
      <c r="J19" s="283">
        <v>8</v>
      </c>
      <c r="K19" s="289">
        <v>8</v>
      </c>
      <c r="L19" s="243" t="str">
        <f>VLOOKUP(K19,'пр.взв.'!B7:E70,2,FALSE)</f>
        <v>МАЛЫШЕВА Екатерина Алексеевна</v>
      </c>
      <c r="M19" s="237" t="str">
        <f>VLOOKUP(K19,'пр.взв.'!B7:F118,3,FALSE)</f>
        <v>16.09.1993 мс</v>
      </c>
      <c r="N19" s="237" t="str">
        <f>VLOOKUP(K19,'пр.взв.'!B7:G118,4,FALSE)</f>
        <v>Владимирская</v>
      </c>
      <c r="O19" s="231"/>
      <c r="P19" s="288"/>
      <c r="Q19" s="204"/>
      <c r="R19" s="230"/>
    </row>
    <row r="20" spans="1:18" ht="12.75" customHeight="1">
      <c r="A20" s="284"/>
      <c r="B20" s="281"/>
      <c r="C20" s="236"/>
      <c r="D20" s="231"/>
      <c r="E20" s="231"/>
      <c r="F20" s="231"/>
      <c r="G20" s="231"/>
      <c r="H20" s="204"/>
      <c r="I20" s="192"/>
      <c r="J20" s="284"/>
      <c r="K20" s="281"/>
      <c r="L20" s="244"/>
      <c r="M20" s="231"/>
      <c r="N20" s="231"/>
      <c r="O20" s="231"/>
      <c r="P20" s="231"/>
      <c r="Q20" s="204"/>
      <c r="R20" s="192"/>
    </row>
    <row r="21" spans="1:18" ht="12.75" customHeight="1">
      <c r="A21" s="284"/>
      <c r="B21" s="281">
        <v>15</v>
      </c>
      <c r="C21" s="235">
        <f>VLOOKUP(B21,'пр.взв.'!B7:E70,2,FALSE)</f>
        <v>0</v>
      </c>
      <c r="D21" s="230">
        <f>VLOOKUP(B21,'пр.взв.'!B7:F120,3,FALSE)</f>
        <v>0</v>
      </c>
      <c r="E21" s="230">
        <f>VLOOKUP(B21,'пр.взв.'!B7:G120,4,FALSE)</f>
        <v>0</v>
      </c>
      <c r="F21" s="227"/>
      <c r="G21" s="227"/>
      <c r="H21" s="193"/>
      <c r="I21" s="193"/>
      <c r="J21" s="284"/>
      <c r="K21" s="281">
        <v>16</v>
      </c>
      <c r="L21" s="245">
        <f>VLOOKUP(K21,'пр.взв.'!B7:E70,2,FALSE)</f>
        <v>0</v>
      </c>
      <c r="M21" s="230">
        <f>VLOOKUP(K21,'пр.взв.'!B7:F120,3,FALSE)</f>
        <v>0</v>
      </c>
      <c r="N21" s="230">
        <f>VLOOKUP(K21,'пр.взв.'!B7:G120,4,FALSE)</f>
        <v>0</v>
      </c>
      <c r="O21" s="227"/>
      <c r="P21" s="227"/>
      <c r="Q21" s="193"/>
      <c r="R21" s="193"/>
    </row>
    <row r="22" spans="1:18" ht="12.75" customHeight="1">
      <c r="A22" s="285"/>
      <c r="B22" s="281"/>
      <c r="C22" s="236"/>
      <c r="D22" s="231"/>
      <c r="E22" s="231"/>
      <c r="F22" s="223"/>
      <c r="G22" s="223"/>
      <c r="H22" s="198"/>
      <c r="I22" s="198"/>
      <c r="J22" s="285"/>
      <c r="K22" s="281"/>
      <c r="L22" s="244"/>
      <c r="M22" s="231"/>
      <c r="N22" s="231"/>
      <c r="O22" s="223"/>
      <c r="P22" s="223"/>
      <c r="Q22" s="198"/>
      <c r="R22" s="198"/>
    </row>
    <row r="24" spans="2:18" ht="16.5" thickBot="1">
      <c r="B24" s="107" t="s">
        <v>36</v>
      </c>
      <c r="C24" s="109" t="s">
        <v>42</v>
      </c>
      <c r="D24" s="108" t="s">
        <v>40</v>
      </c>
      <c r="E24" s="109"/>
      <c r="F24" s="107" t="str">
        <f>B2</f>
        <v>72 кг</v>
      </c>
      <c r="G24" s="109"/>
      <c r="H24" s="109"/>
      <c r="I24" s="109"/>
      <c r="J24" s="109"/>
      <c r="K24" s="107" t="s">
        <v>1</v>
      </c>
      <c r="L24" s="109" t="s">
        <v>42</v>
      </c>
      <c r="M24" s="108" t="s">
        <v>40</v>
      </c>
      <c r="N24" s="109"/>
      <c r="O24" s="107" t="str">
        <f>K2</f>
        <v>72 кг</v>
      </c>
      <c r="P24" s="109"/>
      <c r="Q24" s="109"/>
      <c r="R24" s="109"/>
    </row>
    <row r="25" spans="1:18" ht="12.75" customHeight="1">
      <c r="A25" s="269" t="s">
        <v>43</v>
      </c>
      <c r="B25" s="271" t="s">
        <v>4</v>
      </c>
      <c r="C25" s="265" t="s">
        <v>5</v>
      </c>
      <c r="D25" s="265" t="s">
        <v>14</v>
      </c>
      <c r="E25" s="265" t="s">
        <v>15</v>
      </c>
      <c r="F25" s="265" t="s">
        <v>16</v>
      </c>
      <c r="G25" s="267" t="s">
        <v>44</v>
      </c>
      <c r="H25" s="257" t="s">
        <v>45</v>
      </c>
      <c r="I25" s="259" t="s">
        <v>18</v>
      </c>
      <c r="J25" s="269" t="s">
        <v>43</v>
      </c>
      <c r="K25" s="271" t="s">
        <v>4</v>
      </c>
      <c r="L25" s="265" t="s">
        <v>5</v>
      </c>
      <c r="M25" s="265" t="s">
        <v>14</v>
      </c>
      <c r="N25" s="265" t="s">
        <v>15</v>
      </c>
      <c r="O25" s="265" t="s">
        <v>16</v>
      </c>
      <c r="P25" s="267" t="s">
        <v>44</v>
      </c>
      <c r="Q25" s="257" t="s">
        <v>45</v>
      </c>
      <c r="R25" s="259" t="s">
        <v>18</v>
      </c>
    </row>
    <row r="26" spans="1:18" ht="13.5" customHeight="1" thickBot="1">
      <c r="A26" s="270"/>
      <c r="B26" s="272" t="s">
        <v>37</v>
      </c>
      <c r="C26" s="266"/>
      <c r="D26" s="266"/>
      <c r="E26" s="266"/>
      <c r="F26" s="266"/>
      <c r="G26" s="268"/>
      <c r="H26" s="258"/>
      <c r="I26" s="260" t="s">
        <v>38</v>
      </c>
      <c r="J26" s="270"/>
      <c r="K26" s="272" t="s">
        <v>37</v>
      </c>
      <c r="L26" s="266"/>
      <c r="M26" s="266"/>
      <c r="N26" s="266"/>
      <c r="O26" s="266"/>
      <c r="P26" s="268"/>
      <c r="Q26" s="258"/>
      <c r="R26" s="260" t="s">
        <v>38</v>
      </c>
    </row>
    <row r="27" spans="1:18" ht="12.75">
      <c r="A27" s="283">
        <v>1</v>
      </c>
      <c r="B27" s="282">
        <f>'пр.хода'!E8</f>
        <v>1</v>
      </c>
      <c r="C27" s="261" t="str">
        <f>VLOOKUP(B27,'пр.взв.'!B1:E82,2,FALSE)</f>
        <v>НАМАЗОВА Ольга</v>
      </c>
      <c r="D27" s="237" t="str">
        <f>VLOOKUP(B27,'пр.взв.'!B1:F126,3,FALSE)</f>
        <v>30.06.91, мсмк</v>
      </c>
      <c r="E27" s="237" t="str">
        <f>VLOOKUP(B27,'пр.взв.'!B1:G126,4,FALSE)</f>
        <v>Р.Беларусь</v>
      </c>
      <c r="F27" s="262"/>
      <c r="G27" s="263"/>
      <c r="H27" s="264"/>
      <c r="I27" s="252"/>
      <c r="J27" s="246">
        <v>5</v>
      </c>
      <c r="K27" s="282">
        <f>'пр.хода'!Q8</f>
        <v>2</v>
      </c>
      <c r="L27" s="255" t="str">
        <f>VLOOKUP(K27,'пр.взв.'!B1:E82,2,FALSE)</f>
        <v>ЛИЩЕНКО Тамара Владимировна</v>
      </c>
      <c r="M27" s="237" t="str">
        <f>VLOOKUP(K27,'пр.взв.'!B1:F126,3,FALSE)</f>
        <v>26.08.1998 кмс</v>
      </c>
      <c r="N27" s="237" t="str">
        <f>VLOOKUP(K27,'пр.взв.'!B1:G126,4,FALSE)</f>
        <v>Новосибирская </v>
      </c>
      <c r="O27" s="262"/>
      <c r="P27" s="263"/>
      <c r="Q27" s="264"/>
      <c r="R27" s="252"/>
    </row>
    <row r="28" spans="1:18" ht="12.75">
      <c r="A28" s="284"/>
      <c r="B28" s="281"/>
      <c r="C28" s="236"/>
      <c r="D28" s="231"/>
      <c r="E28" s="231"/>
      <c r="F28" s="231"/>
      <c r="G28" s="231"/>
      <c r="H28" s="204"/>
      <c r="I28" s="192"/>
      <c r="J28" s="239"/>
      <c r="K28" s="281"/>
      <c r="L28" s="244"/>
      <c r="M28" s="231"/>
      <c r="N28" s="231"/>
      <c r="O28" s="231"/>
      <c r="P28" s="231"/>
      <c r="Q28" s="204"/>
      <c r="R28" s="192"/>
    </row>
    <row r="29" spans="1:18" ht="12.75">
      <c r="A29" s="284"/>
      <c r="B29" s="280">
        <f>'пр.хода'!E12</f>
        <v>5</v>
      </c>
      <c r="C29" s="235" t="str">
        <f>VLOOKUP(B29,'пр.взв.'!B1:E82,2,FALSE)</f>
        <v>ЧЕМЕРСКАЯ Анна Владимировна</v>
      </c>
      <c r="D29" s="230" t="str">
        <f>VLOOKUP(B29,'пр.взв.'!B1:F128,3,FALSE)</f>
        <v>08.08.1994 мс</v>
      </c>
      <c r="E29" s="230" t="str">
        <f>VLOOKUP(B29,'пр.взв.'!B1:G128,4,FALSE)</f>
        <v>Новосибирская </v>
      </c>
      <c r="F29" s="227"/>
      <c r="G29" s="227"/>
      <c r="H29" s="193"/>
      <c r="I29" s="193"/>
      <c r="J29" s="239"/>
      <c r="K29" s="280">
        <f>'пр.хода'!Q12</f>
        <v>6</v>
      </c>
      <c r="L29" s="245" t="str">
        <f>VLOOKUP(K29,'пр.взв.'!B1:E82,2,FALSE)</f>
        <v>ФИЛИППОВИЧ Анастасия Юрьевна</v>
      </c>
      <c r="M29" s="230" t="str">
        <f>VLOOKUP(K29,'пр.взв.'!B1:F128,3,FALSE)</f>
        <v>15.07.1993 мс</v>
      </c>
      <c r="N29" s="230" t="str">
        <f>VLOOKUP(K29,'пр.взв.'!B1:G128,4,FALSE)</f>
        <v>Смоленская </v>
      </c>
      <c r="O29" s="227"/>
      <c r="P29" s="227"/>
      <c r="Q29" s="193"/>
      <c r="R29" s="193"/>
    </row>
    <row r="30" spans="1:18" ht="13.5" thickBot="1">
      <c r="A30" s="287"/>
      <c r="B30" s="286"/>
      <c r="C30" s="251"/>
      <c r="D30" s="248"/>
      <c r="E30" s="248"/>
      <c r="F30" s="249"/>
      <c r="G30" s="249"/>
      <c r="H30" s="186"/>
      <c r="I30" s="186"/>
      <c r="J30" s="253"/>
      <c r="K30" s="286"/>
      <c r="L30" s="256"/>
      <c r="M30" s="248"/>
      <c r="N30" s="248"/>
      <c r="O30" s="249"/>
      <c r="P30" s="249"/>
      <c r="Q30" s="186"/>
      <c r="R30" s="186"/>
    </row>
    <row r="31" spans="1:18" ht="12.75">
      <c r="A31" s="283">
        <v>2</v>
      </c>
      <c r="B31" s="282">
        <f>'пр.хода'!E16</f>
        <v>3</v>
      </c>
      <c r="C31" s="247" t="str">
        <f>VLOOKUP(B31,'пр.взв.'!B1:E82,2,FALSE)</f>
        <v>БОНДАРЕНКО Валерия Сергеевна</v>
      </c>
      <c r="D31" s="237" t="str">
        <f>VLOOKUP(B31,'пр.взв.'!B1:F130,3,FALSE)</f>
        <v>18.02.1998 мс</v>
      </c>
      <c r="E31" s="237" t="str">
        <f>VLOOKUP(B31,'пр.взв.'!B1:G130,4,FALSE)</f>
        <v>Белгородская</v>
      </c>
      <c r="F31" s="262"/>
      <c r="G31" s="263"/>
      <c r="H31" s="264"/>
      <c r="I31" s="279"/>
      <c r="J31" s="246">
        <v>6</v>
      </c>
      <c r="K31" s="282">
        <f>'пр.хода'!Q16</f>
        <v>4</v>
      </c>
      <c r="L31" s="243" t="str">
        <f>VLOOKUP(K31,'пр.взв.'!B1:E82,2,FALSE)</f>
        <v>АМБАРЦУМЯН Галина Самсоновна</v>
      </c>
      <c r="M31" s="237" t="str">
        <f>VLOOKUP(K31,'пр.взв.'!B1:F130,3,FALSE)</f>
        <v>11.03.1991 мсмк</v>
      </c>
      <c r="N31" s="237" t="str">
        <f>VLOOKUP(K31,'пр.взв.'!B1:G130,4,FALSE)</f>
        <v>Москва</v>
      </c>
      <c r="O31" s="262"/>
      <c r="P31" s="263"/>
      <c r="Q31" s="264"/>
      <c r="R31" s="279"/>
    </row>
    <row r="32" spans="1:18" ht="12.75">
      <c r="A32" s="284"/>
      <c r="B32" s="281"/>
      <c r="C32" s="236"/>
      <c r="D32" s="231"/>
      <c r="E32" s="231"/>
      <c r="F32" s="231"/>
      <c r="G32" s="231"/>
      <c r="H32" s="204"/>
      <c r="I32" s="192"/>
      <c r="J32" s="239"/>
      <c r="K32" s="281"/>
      <c r="L32" s="244"/>
      <c r="M32" s="231"/>
      <c r="N32" s="231"/>
      <c r="O32" s="231"/>
      <c r="P32" s="231"/>
      <c r="Q32" s="204"/>
      <c r="R32" s="192"/>
    </row>
    <row r="33" spans="1:18" ht="12.75">
      <c r="A33" s="284"/>
      <c r="B33" s="280">
        <f>'пр.хода'!E20</f>
        <v>7</v>
      </c>
      <c r="C33" s="235" t="str">
        <f>VLOOKUP(B33,'пр.взв.'!B1:E82,2,FALSE)</f>
        <v>МЕДВЕДЕВА Алеся Сергеевна</v>
      </c>
      <c r="D33" s="230" t="str">
        <f>VLOOKUP(B33,'пр.взв.'!B1:F132,3,FALSE)</f>
        <v>04.07.1995 кмс</v>
      </c>
      <c r="E33" s="230" t="str">
        <f>VLOOKUP(B33,'пр.взв.'!B1:G132,4,FALSE)</f>
        <v>Московская </v>
      </c>
      <c r="F33" s="227"/>
      <c r="G33" s="227"/>
      <c r="H33" s="193"/>
      <c r="I33" s="193"/>
      <c r="J33" s="239"/>
      <c r="K33" s="280">
        <f>'пр.хода'!Q20</f>
        <v>8</v>
      </c>
      <c r="L33" s="245" t="str">
        <f>VLOOKUP(K33,'пр.взв.'!B1:E82,2,FALSE)</f>
        <v>МАЛЫШЕВА Екатерина Алексеевна</v>
      </c>
      <c r="M33" s="230" t="str">
        <f>VLOOKUP(K33,'пр.взв.'!B1:F132,3,FALSE)</f>
        <v>16.09.1993 мс</v>
      </c>
      <c r="N33" s="230" t="str">
        <f>VLOOKUP(K33,'пр.взв.'!B1:G132,4,FALSE)</f>
        <v>Владимирская</v>
      </c>
      <c r="O33" s="227"/>
      <c r="P33" s="227"/>
      <c r="Q33" s="193"/>
      <c r="R33" s="193"/>
    </row>
    <row r="34" spans="1:18" ht="12.75">
      <c r="A34" s="285"/>
      <c r="B34" s="281"/>
      <c r="C34" s="236"/>
      <c r="D34" s="231"/>
      <c r="E34" s="231"/>
      <c r="F34" s="223"/>
      <c r="G34" s="223"/>
      <c r="H34" s="198"/>
      <c r="I34" s="198"/>
      <c r="J34" s="240"/>
      <c r="K34" s="281"/>
      <c r="L34" s="244"/>
      <c r="M34" s="231"/>
      <c r="N34" s="231"/>
      <c r="O34" s="223"/>
      <c r="P34" s="223"/>
      <c r="Q34" s="198"/>
      <c r="R34" s="198"/>
    </row>
    <row r="36" spans="2:18" ht="16.5" thickBot="1">
      <c r="B36" s="107" t="s">
        <v>36</v>
      </c>
      <c r="C36" s="111" t="s">
        <v>46</v>
      </c>
      <c r="D36" s="111"/>
      <c r="E36" s="111"/>
      <c r="F36" s="114" t="str">
        <f>'пр.взв.'!D4</f>
        <v>в.к. 72ж  кг.</v>
      </c>
      <c r="G36" s="111"/>
      <c r="H36" s="111"/>
      <c r="I36" s="111"/>
      <c r="J36" s="110"/>
      <c r="K36" s="107" t="s">
        <v>1</v>
      </c>
      <c r="L36" s="111" t="s">
        <v>46</v>
      </c>
      <c r="M36" s="111"/>
      <c r="N36" s="111"/>
      <c r="O36" s="107" t="str">
        <f>'пр.взв.'!D4</f>
        <v>в.к. 72ж  кг.</v>
      </c>
      <c r="P36" s="111"/>
      <c r="Q36" s="111"/>
      <c r="R36" s="111"/>
    </row>
    <row r="37" spans="1:18" ht="12.75" customHeight="1">
      <c r="A37" s="269" t="s">
        <v>43</v>
      </c>
      <c r="B37" s="271" t="s">
        <v>4</v>
      </c>
      <c r="C37" s="265" t="s">
        <v>5</v>
      </c>
      <c r="D37" s="265" t="s">
        <v>14</v>
      </c>
      <c r="E37" s="265" t="s">
        <v>15</v>
      </c>
      <c r="F37" s="265" t="s">
        <v>16</v>
      </c>
      <c r="G37" s="267" t="s">
        <v>44</v>
      </c>
      <c r="H37" s="257" t="s">
        <v>45</v>
      </c>
      <c r="I37" s="259" t="s">
        <v>18</v>
      </c>
      <c r="J37" s="269" t="s">
        <v>43</v>
      </c>
      <c r="K37" s="271" t="s">
        <v>4</v>
      </c>
      <c r="L37" s="265" t="s">
        <v>5</v>
      </c>
      <c r="M37" s="265" t="s">
        <v>14</v>
      </c>
      <c r="N37" s="265" t="s">
        <v>15</v>
      </c>
      <c r="O37" s="265" t="s">
        <v>16</v>
      </c>
      <c r="P37" s="267" t="s">
        <v>44</v>
      </c>
      <c r="Q37" s="257" t="s">
        <v>45</v>
      </c>
      <c r="R37" s="259" t="s">
        <v>18</v>
      </c>
    </row>
    <row r="38" spans="1:18" ht="13.5" customHeight="1" thickBot="1">
      <c r="A38" s="270"/>
      <c r="B38" s="272" t="s">
        <v>37</v>
      </c>
      <c r="C38" s="266"/>
      <c r="D38" s="266"/>
      <c r="E38" s="266"/>
      <c r="F38" s="266"/>
      <c r="G38" s="268"/>
      <c r="H38" s="258"/>
      <c r="I38" s="260" t="s">
        <v>38</v>
      </c>
      <c r="J38" s="270"/>
      <c r="K38" s="272" t="s">
        <v>37</v>
      </c>
      <c r="L38" s="266"/>
      <c r="M38" s="266"/>
      <c r="N38" s="266"/>
      <c r="O38" s="266"/>
      <c r="P38" s="268"/>
      <c r="Q38" s="258"/>
      <c r="R38" s="260" t="s">
        <v>38</v>
      </c>
    </row>
    <row r="39" spans="1:18" ht="12.75">
      <c r="A39" s="275">
        <v>1</v>
      </c>
      <c r="B39" s="278">
        <f>'пр.хода'!G10</f>
        <v>1</v>
      </c>
      <c r="C39" s="247" t="str">
        <f>VLOOKUP(B39,'пр.взв.'!B2:E90,2,FALSE)</f>
        <v>НАМАЗОВА Ольга</v>
      </c>
      <c r="D39" s="237" t="str">
        <f>VLOOKUP(B39,'пр.взв.'!B2:F138,3,FALSE)</f>
        <v>30.06.91, мсмк</v>
      </c>
      <c r="E39" s="237" t="str">
        <f>VLOOKUP(B39,'пр.взв.'!B2:G138,4,FALSE)</f>
        <v>Р.Беларусь</v>
      </c>
      <c r="F39" s="223"/>
      <c r="G39" s="238"/>
      <c r="H39" s="232"/>
      <c r="I39" s="198"/>
      <c r="J39" s="275">
        <v>2</v>
      </c>
      <c r="K39" s="278">
        <f>'пр.хода'!O10</f>
        <v>6</v>
      </c>
      <c r="L39" s="243" t="str">
        <f>VLOOKUP(K39,'пр.взв.'!B2:E90,2,FALSE)</f>
        <v>ФИЛИППОВИЧ Анастасия Юрьевна</v>
      </c>
      <c r="M39" s="237" t="str">
        <f>VLOOKUP(K39,'пр.взв.'!B2:F138,3,FALSE)</f>
        <v>15.07.1993 мс</v>
      </c>
      <c r="N39" s="237" t="str">
        <f>VLOOKUP(K39,'пр.взв.'!B2:G138,4,FALSE)</f>
        <v>Смоленская </v>
      </c>
      <c r="O39" s="223"/>
      <c r="P39" s="238"/>
      <c r="Q39" s="232"/>
      <c r="R39" s="198"/>
    </row>
    <row r="40" spans="1:18" ht="12.75">
      <c r="A40" s="276"/>
      <c r="B40" s="242"/>
      <c r="C40" s="236"/>
      <c r="D40" s="231"/>
      <c r="E40" s="231"/>
      <c r="F40" s="231"/>
      <c r="G40" s="231"/>
      <c r="H40" s="204"/>
      <c r="I40" s="192"/>
      <c r="J40" s="276"/>
      <c r="K40" s="242"/>
      <c r="L40" s="244"/>
      <c r="M40" s="231"/>
      <c r="N40" s="231"/>
      <c r="O40" s="231"/>
      <c r="P40" s="231"/>
      <c r="Q40" s="204"/>
      <c r="R40" s="192"/>
    </row>
    <row r="41" spans="1:18" ht="12.75">
      <c r="A41" s="276"/>
      <c r="B41" s="274">
        <f>'пр.хода'!G18</f>
        <v>7</v>
      </c>
      <c r="C41" s="235" t="str">
        <f>VLOOKUP(B41,'пр.взв.'!B2:E90,2,FALSE)</f>
        <v>МЕДВЕДЕВА Алеся Сергеевна</v>
      </c>
      <c r="D41" s="230" t="str">
        <f>VLOOKUP(B41,'пр.взв.'!B2:F140,3,FALSE)</f>
        <v>04.07.1995 кмс</v>
      </c>
      <c r="E41" s="230" t="str">
        <f>VLOOKUP(B41,'пр.взв.'!B2:G140,4,FALSE)</f>
        <v>Московская </v>
      </c>
      <c r="F41" s="227"/>
      <c r="G41" s="227"/>
      <c r="H41" s="193"/>
      <c r="I41" s="193"/>
      <c r="J41" s="276"/>
      <c r="K41" s="274">
        <f>'пр.хода'!O18</f>
        <v>4</v>
      </c>
      <c r="L41" s="245" t="str">
        <f>VLOOKUP(K41,'пр.взв.'!B2:E90,2,FALSE)</f>
        <v>АМБАРЦУМЯН Галина Самсоновна</v>
      </c>
      <c r="M41" s="230" t="str">
        <f>VLOOKUP(K41,'пр.взв.'!B2:F140,3,FALSE)</f>
        <v>11.03.1991 мсмк</v>
      </c>
      <c r="N41" s="230" t="str">
        <f>VLOOKUP(K41,'пр.взв.'!B2:G140,4,FALSE)</f>
        <v>Москва</v>
      </c>
      <c r="O41" s="227"/>
      <c r="P41" s="227"/>
      <c r="Q41" s="193"/>
      <c r="R41" s="193"/>
    </row>
    <row r="42" spans="1:18" ht="12.75">
      <c r="A42" s="277"/>
      <c r="B42" s="234"/>
      <c r="C42" s="236"/>
      <c r="D42" s="231"/>
      <c r="E42" s="231"/>
      <c r="F42" s="223"/>
      <c r="G42" s="223"/>
      <c r="H42" s="198"/>
      <c r="I42" s="198"/>
      <c r="J42" s="277"/>
      <c r="K42" s="234"/>
      <c r="L42" s="244"/>
      <c r="M42" s="231"/>
      <c r="N42" s="231"/>
      <c r="O42" s="223"/>
      <c r="P42" s="223"/>
      <c r="Q42" s="198"/>
      <c r="R42" s="198"/>
    </row>
    <row r="44" spans="1:18" ht="15">
      <c r="A44" s="273" t="s">
        <v>47</v>
      </c>
      <c r="B44" s="273"/>
      <c r="C44" s="273"/>
      <c r="D44" s="273"/>
      <c r="E44" s="273"/>
      <c r="F44" s="273"/>
      <c r="G44" s="273"/>
      <c r="H44" s="273"/>
      <c r="I44" s="273"/>
      <c r="J44" s="273" t="s">
        <v>48</v>
      </c>
      <c r="K44" s="273"/>
      <c r="L44" s="273"/>
      <c r="M44" s="273"/>
      <c r="N44" s="273"/>
      <c r="O44" s="273"/>
      <c r="P44" s="273"/>
      <c r="Q44" s="273"/>
      <c r="R44" s="273"/>
    </row>
    <row r="45" spans="2:18" ht="16.5" thickBot="1">
      <c r="B45" s="107" t="s">
        <v>36</v>
      </c>
      <c r="C45" s="112"/>
      <c r="D45" s="112"/>
      <c r="E45" s="112"/>
      <c r="F45" s="115" t="str">
        <f>F36</f>
        <v>в.к. 72ж  кг.</v>
      </c>
      <c r="G45" s="112"/>
      <c r="H45" s="112"/>
      <c r="I45" s="112"/>
      <c r="J45" s="72"/>
      <c r="K45" s="113" t="s">
        <v>1</v>
      </c>
      <c r="L45" s="112"/>
      <c r="M45" s="112"/>
      <c r="N45" s="112"/>
      <c r="O45" s="115" t="str">
        <f>O36</f>
        <v>в.к. 72ж  кг.</v>
      </c>
      <c r="P45" s="110"/>
      <c r="Q45" s="110"/>
      <c r="R45" s="110"/>
    </row>
    <row r="46" spans="1:18" ht="12.75" customHeight="1">
      <c r="A46" s="269" t="s">
        <v>43</v>
      </c>
      <c r="B46" s="271" t="s">
        <v>4</v>
      </c>
      <c r="C46" s="265" t="s">
        <v>5</v>
      </c>
      <c r="D46" s="265" t="s">
        <v>14</v>
      </c>
      <c r="E46" s="265" t="s">
        <v>15</v>
      </c>
      <c r="F46" s="265" t="s">
        <v>16</v>
      </c>
      <c r="G46" s="267" t="s">
        <v>44</v>
      </c>
      <c r="H46" s="257" t="s">
        <v>45</v>
      </c>
      <c r="I46" s="259" t="s">
        <v>18</v>
      </c>
      <c r="J46" s="269" t="s">
        <v>43</v>
      </c>
      <c r="K46" s="271" t="s">
        <v>4</v>
      </c>
      <c r="L46" s="265" t="s">
        <v>5</v>
      </c>
      <c r="M46" s="265" t="s">
        <v>14</v>
      </c>
      <c r="N46" s="265" t="s">
        <v>15</v>
      </c>
      <c r="O46" s="265" t="s">
        <v>16</v>
      </c>
      <c r="P46" s="267" t="s">
        <v>44</v>
      </c>
      <c r="Q46" s="257" t="s">
        <v>45</v>
      </c>
      <c r="R46" s="259" t="s">
        <v>18</v>
      </c>
    </row>
    <row r="47" spans="1:18" ht="13.5" customHeight="1" thickBot="1">
      <c r="A47" s="270"/>
      <c r="B47" s="272" t="s">
        <v>37</v>
      </c>
      <c r="C47" s="266"/>
      <c r="D47" s="266"/>
      <c r="E47" s="266"/>
      <c r="F47" s="266"/>
      <c r="G47" s="268"/>
      <c r="H47" s="258"/>
      <c r="I47" s="260" t="s">
        <v>38</v>
      </c>
      <c r="J47" s="270"/>
      <c r="K47" s="272" t="s">
        <v>37</v>
      </c>
      <c r="L47" s="266"/>
      <c r="M47" s="266"/>
      <c r="N47" s="266"/>
      <c r="O47" s="266"/>
      <c r="P47" s="268"/>
      <c r="Q47" s="258"/>
      <c r="R47" s="260" t="s">
        <v>38</v>
      </c>
    </row>
    <row r="48" spans="1:18" ht="12.75">
      <c r="A48" s="246">
        <v>1</v>
      </c>
      <c r="B48" s="241">
        <v>5</v>
      </c>
      <c r="C48" s="261" t="str">
        <f>VLOOKUP(B48,'пр.взв.'!B4:E103,2,FALSE)</f>
        <v>ЧЕМЕРСКАЯ Анна Владимировна</v>
      </c>
      <c r="D48" s="237" t="str">
        <f>VLOOKUP(B48,'пр.взв.'!B4:F147,3,FALSE)</f>
        <v>08.08.1994 мс</v>
      </c>
      <c r="E48" s="237" t="str">
        <f>VLOOKUP(B48,'пр.взв.'!B4:G147,4,FALSE)</f>
        <v>Новосибирская </v>
      </c>
      <c r="F48" s="262"/>
      <c r="G48" s="263"/>
      <c r="H48" s="264"/>
      <c r="I48" s="252"/>
      <c r="J48" s="246">
        <v>3</v>
      </c>
      <c r="K48" s="254">
        <f>'пр.хода'!I25</f>
        <v>2</v>
      </c>
      <c r="L48" s="255" t="str">
        <f>VLOOKUP(K48,'пр.взв.'!B4:E103,2,FALSE)</f>
        <v>ЛИЩЕНКО Тамара Владимировна</v>
      </c>
      <c r="M48" s="237" t="str">
        <f>VLOOKUP(K48,'пр.взв.'!B4:F147,3,FALSE)</f>
        <v>26.08.1998 кмс</v>
      </c>
      <c r="N48" s="237" t="str">
        <f>VLOOKUP(K48,'пр.взв.'!B4:G147,4,FALSE)</f>
        <v>Новосибирская </v>
      </c>
      <c r="O48" s="223"/>
      <c r="P48" s="238"/>
      <c r="Q48" s="232"/>
      <c r="R48" s="198"/>
    </row>
    <row r="49" spans="1:18" ht="12.75">
      <c r="A49" s="239"/>
      <c r="B49" s="242"/>
      <c r="C49" s="236"/>
      <c r="D49" s="231"/>
      <c r="E49" s="231"/>
      <c r="F49" s="231"/>
      <c r="G49" s="231"/>
      <c r="H49" s="204"/>
      <c r="I49" s="192"/>
      <c r="J49" s="239"/>
      <c r="K49" s="242"/>
      <c r="L49" s="244"/>
      <c r="M49" s="231"/>
      <c r="N49" s="231"/>
      <c r="O49" s="231"/>
      <c r="P49" s="231"/>
      <c r="Q49" s="204"/>
      <c r="R49" s="192"/>
    </row>
    <row r="50" spans="1:18" ht="12.75">
      <c r="A50" s="239"/>
      <c r="B50" s="233">
        <v>3</v>
      </c>
      <c r="C50" s="235" t="str">
        <f>VLOOKUP(B50,'пр.взв.'!B4:E103,2,FALSE)</f>
        <v>БОНДАРЕНКО Валерия Сергеевна</v>
      </c>
      <c r="D50" s="230" t="str">
        <f>VLOOKUP(B50,'пр.взв.'!B4:F149,3,FALSE)</f>
        <v>18.02.1998 мс</v>
      </c>
      <c r="E50" s="230" t="str">
        <f>VLOOKUP(B50,'пр.взв.'!B4:G149,4,FALSE)</f>
        <v>Белгородская</v>
      </c>
      <c r="F50" s="227"/>
      <c r="G50" s="227"/>
      <c r="H50" s="193"/>
      <c r="I50" s="193"/>
      <c r="J50" s="239"/>
      <c r="K50" s="233">
        <v>8</v>
      </c>
      <c r="L50" s="245" t="str">
        <f>VLOOKUP(K50,'пр.взв.'!B4:E103,2,FALSE)</f>
        <v>МАЛЫШЕВА Екатерина Алексеевна</v>
      </c>
      <c r="M50" s="230" t="str">
        <f>VLOOKUP(K50,'пр.взв.'!B4:F149,3,FALSE)</f>
        <v>16.09.1993 мс</v>
      </c>
      <c r="N50" s="230" t="str">
        <f>VLOOKUP(K50,'пр.взв.'!B4:G149,4,FALSE)</f>
        <v>Владимирская</v>
      </c>
      <c r="O50" s="227"/>
      <c r="P50" s="227"/>
      <c r="Q50" s="193"/>
      <c r="R50" s="193"/>
    </row>
    <row r="51" spans="1:18" ht="13.5" thickBot="1">
      <c r="A51" s="240"/>
      <c r="B51" s="250"/>
      <c r="C51" s="251"/>
      <c r="D51" s="248"/>
      <c r="E51" s="248"/>
      <c r="F51" s="249"/>
      <c r="G51" s="249"/>
      <c r="H51" s="186"/>
      <c r="I51" s="186"/>
      <c r="J51" s="253"/>
      <c r="K51" s="250"/>
      <c r="L51" s="256"/>
      <c r="M51" s="248"/>
      <c r="N51" s="248"/>
      <c r="O51" s="249"/>
      <c r="P51" s="249"/>
      <c r="Q51" s="186"/>
      <c r="R51" s="186"/>
    </row>
    <row r="52" spans="1:18" ht="12.75">
      <c r="A52" s="246">
        <v>2</v>
      </c>
      <c r="B52" s="241"/>
      <c r="C52" s="247" t="e">
        <f>VLOOKUP(B52,'пр.взв.'!B4:E103,2,FALSE)</f>
        <v>#N/A</v>
      </c>
      <c r="D52" s="237" t="e">
        <f>VLOOKUP(B52,'пр.взв.'!B4:F151,3,FALSE)</f>
        <v>#N/A</v>
      </c>
      <c r="E52" s="237" t="e">
        <f>VLOOKUP(B52,'пр.взв.'!B4:G151,4,FALSE)</f>
        <v>#N/A</v>
      </c>
      <c r="F52" s="223"/>
      <c r="G52" s="238"/>
      <c r="H52" s="232"/>
      <c r="I52" s="198"/>
      <c r="J52" s="239">
        <v>4</v>
      </c>
      <c r="K52" s="241">
        <f>'пр.хода'!I31</f>
        <v>8</v>
      </c>
      <c r="L52" s="243" t="str">
        <f>VLOOKUP(K52,'пр.взв.'!B4:E103,2,FALSE)</f>
        <v>МАЛЫШЕВА Екатерина Алексеевна</v>
      </c>
      <c r="M52" s="237" t="str">
        <f>VLOOKUP(K52,'пр.взв.'!B4:F151,3,FALSE)</f>
        <v>16.09.1993 мс</v>
      </c>
      <c r="N52" s="237" t="str">
        <f>VLOOKUP(K52,'пр.взв.'!B4:G151,4,FALSE)</f>
        <v>Владимирская</v>
      </c>
      <c r="O52" s="223"/>
      <c r="P52" s="238"/>
      <c r="Q52" s="232"/>
      <c r="R52" s="198"/>
    </row>
    <row r="53" spans="1:18" ht="12.75">
      <c r="A53" s="239"/>
      <c r="B53" s="242"/>
      <c r="C53" s="236"/>
      <c r="D53" s="231"/>
      <c r="E53" s="231"/>
      <c r="F53" s="231"/>
      <c r="G53" s="231"/>
      <c r="H53" s="204"/>
      <c r="I53" s="192"/>
      <c r="J53" s="239"/>
      <c r="K53" s="242"/>
      <c r="L53" s="244"/>
      <c r="M53" s="231"/>
      <c r="N53" s="231"/>
      <c r="O53" s="231"/>
      <c r="P53" s="231"/>
      <c r="Q53" s="204"/>
      <c r="R53" s="192"/>
    </row>
    <row r="54" spans="1:18" ht="12.75">
      <c r="A54" s="239"/>
      <c r="B54" s="233"/>
      <c r="C54" s="235" t="e">
        <f>VLOOKUP(B54,'пр.взв.'!B4:E103,2,FALSE)</f>
        <v>#N/A</v>
      </c>
      <c r="D54" s="230" t="e">
        <f>VLOOKUP(B54,'пр.взв.'!B4:F153,3,FALSE)</f>
        <v>#N/A</v>
      </c>
      <c r="E54" s="230" t="e">
        <f>VLOOKUP(B54,'пр.взв.'!B4:G153,4,FALSE)</f>
        <v>#N/A</v>
      </c>
      <c r="F54" s="227"/>
      <c r="G54" s="227"/>
      <c r="H54" s="193"/>
      <c r="I54" s="193"/>
      <c r="J54" s="239"/>
      <c r="K54" s="233">
        <f>'пр.хода'!I33</f>
        <v>0</v>
      </c>
      <c r="L54" s="245" t="e">
        <f>VLOOKUP(K54,'пр.взв.'!B4:E103,2,FALSE)</f>
        <v>#N/A</v>
      </c>
      <c r="M54" s="230" t="e">
        <f>VLOOKUP(K54,'пр.взв.'!B4:F153,3,FALSE)</f>
        <v>#N/A</v>
      </c>
      <c r="N54" s="230" t="e">
        <f>VLOOKUP(K54,'пр.взв.'!B4:G153,4,FALSE)</f>
        <v>#N/A</v>
      </c>
      <c r="O54" s="227"/>
      <c r="P54" s="227"/>
      <c r="Q54" s="193"/>
      <c r="R54" s="193"/>
    </row>
    <row r="55" spans="1:18" ht="12.75">
      <c r="A55" s="240"/>
      <c r="B55" s="234"/>
      <c r="C55" s="236"/>
      <c r="D55" s="231"/>
      <c r="E55" s="231"/>
      <c r="F55" s="223"/>
      <c r="G55" s="223"/>
      <c r="H55" s="198"/>
      <c r="I55" s="198"/>
      <c r="J55" s="240"/>
      <c r="K55" s="234"/>
      <c r="L55" s="244"/>
      <c r="M55" s="231"/>
      <c r="N55" s="231"/>
      <c r="O55" s="223"/>
      <c r="P55" s="223"/>
      <c r="Q55" s="198"/>
      <c r="R55" s="198"/>
    </row>
    <row r="56" ht="13.5" thickBot="1"/>
    <row r="57" spans="1:18" ht="12.75">
      <c r="A57" s="269" t="s">
        <v>43</v>
      </c>
      <c r="B57" s="271" t="s">
        <v>4</v>
      </c>
      <c r="C57" s="265" t="s">
        <v>5</v>
      </c>
      <c r="D57" s="265" t="s">
        <v>14</v>
      </c>
      <c r="E57" s="265" t="s">
        <v>15</v>
      </c>
      <c r="F57" s="265" t="s">
        <v>16</v>
      </c>
      <c r="G57" s="267" t="s">
        <v>44</v>
      </c>
      <c r="H57" s="257" t="s">
        <v>45</v>
      </c>
      <c r="I57" s="259" t="s">
        <v>18</v>
      </c>
      <c r="J57" s="269" t="s">
        <v>43</v>
      </c>
      <c r="K57" s="296" t="s">
        <v>4</v>
      </c>
      <c r="L57" s="265" t="s">
        <v>5</v>
      </c>
      <c r="M57" s="265" t="s">
        <v>14</v>
      </c>
      <c r="N57" s="265" t="s">
        <v>15</v>
      </c>
      <c r="O57" s="265" t="s">
        <v>16</v>
      </c>
      <c r="P57" s="267" t="s">
        <v>44</v>
      </c>
      <c r="Q57" s="257" t="s">
        <v>45</v>
      </c>
      <c r="R57" s="259" t="s">
        <v>18</v>
      </c>
    </row>
    <row r="58" spans="1:18" ht="13.5" thickBot="1">
      <c r="A58" s="270"/>
      <c r="B58" s="272" t="s">
        <v>37</v>
      </c>
      <c r="C58" s="266"/>
      <c r="D58" s="266"/>
      <c r="E58" s="266"/>
      <c r="F58" s="266"/>
      <c r="G58" s="268"/>
      <c r="H58" s="258"/>
      <c r="I58" s="260" t="s">
        <v>38</v>
      </c>
      <c r="J58" s="270"/>
      <c r="K58" s="297" t="s">
        <v>37</v>
      </c>
      <c r="L58" s="266"/>
      <c r="M58" s="266"/>
      <c r="N58" s="266"/>
      <c r="O58" s="266"/>
      <c r="P58" s="268"/>
      <c r="Q58" s="258"/>
      <c r="R58" s="260" t="s">
        <v>38</v>
      </c>
    </row>
    <row r="59" spans="1:18" ht="12.75">
      <c r="A59" s="246">
        <v>1</v>
      </c>
      <c r="B59" s="278" t="str">
        <f>'пр.хода'!C26</f>
        <v>5</v>
      </c>
      <c r="C59" s="261" t="e">
        <f>VLOOKUP(B59,'пр.взв.'!B1:E114,2,FALSE)</f>
        <v>#N/A</v>
      </c>
      <c r="D59" s="237" t="e">
        <f>VLOOKUP(B59,'пр.взв.'!B1:F158,3,FALSE)</f>
        <v>#N/A</v>
      </c>
      <c r="E59" s="237" t="e">
        <f>VLOOKUP(B59,'пр.взв.'!B15:G158,4,FALSE)</f>
        <v>#N/A</v>
      </c>
      <c r="F59" s="262"/>
      <c r="G59" s="263"/>
      <c r="H59" s="264"/>
      <c r="I59" s="252"/>
      <c r="J59" s="246">
        <v>3</v>
      </c>
      <c r="K59" s="299" t="str">
        <f>'пр.хода'!M26</f>
        <v>2</v>
      </c>
      <c r="L59" s="255" t="e">
        <f>VLOOKUP(K59,'пр.взв.'!B1:E114,2,FALSE)</f>
        <v>#N/A</v>
      </c>
      <c r="M59" s="237" t="e">
        <f>VLOOKUP(K59,'пр.взв.'!B1:F158,3,FALSE)</f>
        <v>#N/A</v>
      </c>
      <c r="N59" s="237" t="e">
        <f>VLOOKUP(K59,'пр.взв.'!B1:G158,4,FALSE)</f>
        <v>#N/A</v>
      </c>
      <c r="O59" s="223"/>
      <c r="P59" s="238"/>
      <c r="Q59" s="232"/>
      <c r="R59" s="198"/>
    </row>
    <row r="60" spans="1:18" ht="12.75">
      <c r="A60" s="239"/>
      <c r="B60" s="298"/>
      <c r="C60" s="236"/>
      <c r="D60" s="231"/>
      <c r="E60" s="231"/>
      <c r="F60" s="231"/>
      <c r="G60" s="231"/>
      <c r="H60" s="204"/>
      <c r="I60" s="192"/>
      <c r="J60" s="239"/>
      <c r="K60" s="298"/>
      <c r="L60" s="244"/>
      <c r="M60" s="231"/>
      <c r="N60" s="231"/>
      <c r="O60" s="231"/>
      <c r="P60" s="231"/>
      <c r="Q60" s="204"/>
      <c r="R60" s="192"/>
    </row>
    <row r="61" spans="1:18" ht="12.75">
      <c r="A61" s="239"/>
      <c r="B61" s="274" t="str">
        <f>'пр.хода'!C32</f>
        <v>3</v>
      </c>
      <c r="C61" s="235" t="e">
        <f>VLOOKUP(B61,'пр.взв.'!B1:E114,2,FALSE)</f>
        <v>#N/A</v>
      </c>
      <c r="D61" s="230" t="e">
        <f>VLOOKUP(B61,'пр.взв.'!B15:F160,3,FALSE)</f>
        <v>#N/A</v>
      </c>
      <c r="E61" s="230" t="e">
        <f>VLOOKUP(B61,'пр.взв.'!B1:G160,4,FALSE)</f>
        <v>#N/A</v>
      </c>
      <c r="F61" s="227"/>
      <c r="G61" s="227"/>
      <c r="H61" s="193"/>
      <c r="I61" s="193"/>
      <c r="J61" s="239"/>
      <c r="K61" s="274" t="str">
        <f>'пр.хода'!M32</f>
        <v>8</v>
      </c>
      <c r="L61" s="245" t="e">
        <f>VLOOKUP(K61,'пр.взв.'!B1:E114,2,FALSE)</f>
        <v>#N/A</v>
      </c>
      <c r="M61" s="230" t="e">
        <f>VLOOKUP(K61,'пр.взв.'!B1:F160,3,FALSE)</f>
        <v>#N/A</v>
      </c>
      <c r="N61" s="230" t="e">
        <f>VLOOKUP(K61,'пр.взв.'!B1:G160,4,FALSE)</f>
        <v>#N/A</v>
      </c>
      <c r="O61" s="227"/>
      <c r="P61" s="227"/>
      <c r="Q61" s="193"/>
      <c r="R61" s="193"/>
    </row>
    <row r="62" spans="1:18" ht="13.5" thickBot="1">
      <c r="A62" s="240"/>
      <c r="B62" s="300"/>
      <c r="C62" s="251"/>
      <c r="D62" s="248"/>
      <c r="E62" s="248"/>
      <c r="F62" s="249"/>
      <c r="G62" s="249"/>
      <c r="H62" s="186"/>
      <c r="I62" s="186"/>
      <c r="J62" s="253"/>
      <c r="K62" s="300"/>
      <c r="L62" s="256"/>
      <c r="M62" s="248"/>
      <c r="N62" s="248"/>
      <c r="O62" s="249"/>
      <c r="P62" s="249"/>
      <c r="Q62" s="186"/>
      <c r="R62" s="186"/>
    </row>
  </sheetData>
  <mergeCells count="436">
    <mergeCell ref="Q61:Q62"/>
    <mergeCell ref="R61:R62"/>
    <mergeCell ref="M61:M62"/>
    <mergeCell ref="N61:N62"/>
    <mergeCell ref="O61:O62"/>
    <mergeCell ref="P61:P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7:M58"/>
    <mergeCell ref="N57:N58"/>
    <mergeCell ref="O57:O58"/>
    <mergeCell ref="P57:P58"/>
    <mergeCell ref="I57:I58"/>
    <mergeCell ref="J57:J58"/>
    <mergeCell ref="K57:K58"/>
    <mergeCell ref="L57:L58"/>
    <mergeCell ref="E57:E58"/>
    <mergeCell ref="F57:F58"/>
    <mergeCell ref="G57:G58"/>
    <mergeCell ref="H57:H58"/>
    <mergeCell ref="A57:A58"/>
    <mergeCell ref="B57:B58"/>
    <mergeCell ref="C57:C58"/>
    <mergeCell ref="D57:D58"/>
    <mergeCell ref="B1:I1"/>
    <mergeCell ref="K1:R1"/>
    <mergeCell ref="B2:I2"/>
    <mergeCell ref="K2:R2"/>
    <mergeCell ref="E5:E6"/>
    <mergeCell ref="F5:F6"/>
    <mergeCell ref="G5:G6"/>
    <mergeCell ref="H5:H6"/>
    <mergeCell ref="A5:A6"/>
    <mergeCell ref="B5:B6"/>
    <mergeCell ref="C5:C6"/>
    <mergeCell ref="D5:D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I7:I8"/>
    <mergeCell ref="J7:J10"/>
    <mergeCell ref="K7:K8"/>
    <mergeCell ref="L7:L8"/>
    <mergeCell ref="K9:K10"/>
    <mergeCell ref="L9:L10"/>
    <mergeCell ref="M7:M8"/>
    <mergeCell ref="N7:N8"/>
    <mergeCell ref="O7:O8"/>
    <mergeCell ref="P7:P8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4"/>
    <mergeCell ref="K11:K12"/>
    <mergeCell ref="L11:L12"/>
    <mergeCell ref="K13:K14"/>
    <mergeCell ref="L13:L14"/>
    <mergeCell ref="M11:M12"/>
    <mergeCell ref="N11:N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M13:M14"/>
    <mergeCell ref="N13:N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I15:I16"/>
    <mergeCell ref="J15:J18"/>
    <mergeCell ref="K15:K16"/>
    <mergeCell ref="L15:L16"/>
    <mergeCell ref="K17:K18"/>
    <mergeCell ref="L17:L18"/>
    <mergeCell ref="M15:M16"/>
    <mergeCell ref="N15:N16"/>
    <mergeCell ref="O15:O16"/>
    <mergeCell ref="P15:P16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2"/>
    <mergeCell ref="K19:K20"/>
    <mergeCell ref="L19:L20"/>
    <mergeCell ref="K21:K22"/>
    <mergeCell ref="L21:L22"/>
    <mergeCell ref="M19:M20"/>
    <mergeCell ref="N19:N20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M21:M22"/>
    <mergeCell ref="N21:N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4"/>
    <mergeCell ref="K31:K32"/>
    <mergeCell ref="L31:L32"/>
    <mergeCell ref="K33:K34"/>
    <mergeCell ref="L33:L34"/>
    <mergeCell ref="M31:M32"/>
    <mergeCell ref="N31:N32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Q33:Q34"/>
    <mergeCell ref="R33:R34"/>
    <mergeCell ref="M33:M34"/>
    <mergeCell ref="N33:N34"/>
    <mergeCell ref="O33:O34"/>
    <mergeCell ref="P33:P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2"/>
    <mergeCell ref="K39:K40"/>
    <mergeCell ref="L39:L40"/>
    <mergeCell ref="K41:K42"/>
    <mergeCell ref="L41:L42"/>
    <mergeCell ref="M39:M40"/>
    <mergeCell ref="N39:N40"/>
    <mergeCell ref="O39:O40"/>
    <mergeCell ref="P39:P40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Q41:Q42"/>
    <mergeCell ref="R41:R42"/>
    <mergeCell ref="A44:I44"/>
    <mergeCell ref="J44:R44"/>
    <mergeCell ref="M41:M42"/>
    <mergeCell ref="N41:N42"/>
    <mergeCell ref="O41:O42"/>
    <mergeCell ref="P41:P42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I48:I49"/>
    <mergeCell ref="J48:J51"/>
    <mergeCell ref="K48:K49"/>
    <mergeCell ref="L48:L49"/>
    <mergeCell ref="K50:K51"/>
    <mergeCell ref="L50:L51"/>
    <mergeCell ref="M48:M49"/>
    <mergeCell ref="N48:N49"/>
    <mergeCell ref="O48:O49"/>
    <mergeCell ref="P48:P49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5"/>
    <mergeCell ref="K52:K53"/>
    <mergeCell ref="L52:L53"/>
    <mergeCell ref="K54:K55"/>
    <mergeCell ref="L54:L55"/>
    <mergeCell ref="M52:M53"/>
    <mergeCell ref="N52:N53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302" t="str">
        <f>HYPERLINK('[1]реквизиты'!$A$2)</f>
        <v>II Международный турнир по самбо "Мемориал М.Бурдикова"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46"/>
      <c r="M1" s="46"/>
      <c r="N1" s="46"/>
      <c r="O1" s="46"/>
      <c r="P1" s="46"/>
    </row>
    <row r="2" spans="1:19" ht="12.75" customHeight="1">
      <c r="A2" s="303" t="str">
        <f>HYPERLINK('[1]реквизиты'!$A$3)</f>
        <v>20-22 августа 2017 г.     г.Кстово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2" t="str">
        <f>HYPERLINK('пр.взв.'!D4)</f>
        <v>в.к. 72ж  кг.</v>
      </c>
      <c r="G3" s="48"/>
      <c r="H3" s="48"/>
      <c r="I3" s="48"/>
      <c r="J3" s="48"/>
      <c r="K3" s="48"/>
      <c r="L3" s="48"/>
    </row>
    <row r="4" spans="1:3" ht="16.5" thickBot="1">
      <c r="A4" s="301" t="s">
        <v>0</v>
      </c>
      <c r="B4" s="301"/>
      <c r="C4" s="5"/>
    </row>
    <row r="5" spans="1:13" ht="12.75" customHeight="1" thickBot="1">
      <c r="A5" s="304">
        <v>1</v>
      </c>
      <c r="B5" s="306" t="str">
        <f>VLOOKUP(A5,'пр.взв.'!B5:C36,2,FALSE)</f>
        <v>НАМАЗОВА Ольга</v>
      </c>
      <c r="C5" s="306" t="str">
        <f>VLOOKUP(A5,'пр.взв.'!B5:F36,3,FALSE)</f>
        <v>30.06.91, мсмк</v>
      </c>
      <c r="D5" s="306" t="str">
        <f>VLOOKUP(A5,'пр.взв.'!B5:E36,4,FALSE)</f>
        <v>Р.Беларусь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05"/>
      <c r="B6" s="307"/>
      <c r="C6" s="307"/>
      <c r="D6" s="307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05">
        <v>9</v>
      </c>
      <c r="B7" s="309" t="str">
        <f>VLOOKUP(A7,'пр.взв.'!B7:C38,2,FALSE)</f>
        <v>СОБОЛЕВА Марина Александровна</v>
      </c>
      <c r="C7" s="309" t="str">
        <f>VLOOKUP(A7,'пр.взв.'!B5:F36,3,FALSE)</f>
        <v>07.04.1988 мс</v>
      </c>
      <c r="D7" s="309" t="str">
        <f>VLOOKUP(A7,'пр.взв.'!B5:F36,4,FALSE)</f>
        <v>Хабаровский.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08"/>
      <c r="B8" s="310"/>
      <c r="C8" s="310"/>
      <c r="D8" s="310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04">
        <v>5</v>
      </c>
      <c r="B9" s="306" t="str">
        <f>VLOOKUP(A9,'пр.взв.'!B9:C40,2,FALSE)</f>
        <v>ЧЕМЕРСКАЯ Анна Владимировна</v>
      </c>
      <c r="C9" s="306" t="str">
        <f>VLOOKUP(A9,'пр.взв.'!B5:E36,3,FALSE)</f>
        <v>08.08.1994 мс</v>
      </c>
      <c r="D9" s="306" t="str">
        <f>VLOOKUP(A9,'пр.взв.'!B5:E36,4,FALSE)</f>
        <v>Новосибирская 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05"/>
      <c r="B10" s="307"/>
      <c r="C10" s="307"/>
      <c r="D10" s="307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05">
        <v>13</v>
      </c>
      <c r="B11" s="309">
        <f>VLOOKUP(A11,'пр.взв.'!B5:C36,2,FALSE)</f>
        <v>0</v>
      </c>
      <c r="C11" s="309">
        <f>VLOOKUP(A11,'пр.взв.'!B5:E36,3,FALSE)</f>
        <v>0</v>
      </c>
      <c r="D11" s="309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08"/>
      <c r="B12" s="310"/>
      <c r="C12" s="310"/>
      <c r="D12" s="310"/>
      <c r="E12" s="17"/>
      <c r="F12" s="311"/>
      <c r="G12" s="311"/>
      <c r="H12" s="25"/>
      <c r="I12" s="19"/>
      <c r="J12" s="13"/>
      <c r="K12" s="13"/>
      <c r="L12" s="13"/>
    </row>
    <row r="13" spans="1:12" ht="12.75" customHeight="1" thickBot="1">
      <c r="A13" s="304">
        <v>3</v>
      </c>
      <c r="B13" s="306" t="str">
        <f>VLOOKUP(A13,'пр.взв.'!B5:C36,2,FALSE)</f>
        <v>БОНДАРЕНКО Валерия Сергеевна</v>
      </c>
      <c r="C13" s="306" t="str">
        <f>VLOOKUP(A13,'пр.взв.'!B5:E36,3,FALSE)</f>
        <v>18.02.1998 мс</v>
      </c>
      <c r="D13" s="306" t="str">
        <f>VLOOKUP(A13,'пр.взв.'!B5:E36,4,FALSE)</f>
        <v>Белгородская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05"/>
      <c r="B14" s="307"/>
      <c r="C14" s="307"/>
      <c r="D14" s="307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05">
        <v>11</v>
      </c>
      <c r="B15" s="309">
        <f>VLOOKUP(A15,'пр.взв.'!B15:C45,2,FALSE)</f>
        <v>0</v>
      </c>
      <c r="C15" s="309">
        <f>VLOOKUP(A15,'пр.взв.'!B5:E36,3,FALSE)</f>
        <v>0</v>
      </c>
      <c r="D15" s="309">
        <f>VLOOKUP(A15,'пр.взв.'!B5:F36,4,FALSE)</f>
        <v>0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08"/>
      <c r="B16" s="310"/>
      <c r="C16" s="310"/>
      <c r="D16" s="310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04">
        <v>7</v>
      </c>
      <c r="B17" s="306" t="e">
        <f>VLOOKUP(A17,'пр.взв.'!B17:C47,2,FALSE)</f>
        <v>#N/A</v>
      </c>
      <c r="C17" s="306" t="str">
        <f>VLOOKUP(A17,'пр.взв.'!B5:E36,3,FALSE)</f>
        <v>04.07.1995 кмс</v>
      </c>
      <c r="D17" s="306" t="str">
        <f>VLOOKUP(A17,'пр.взв.'!B5:E36,4,FALSE)</f>
        <v>Московская 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05"/>
      <c r="B18" s="307"/>
      <c r="C18" s="307"/>
      <c r="D18" s="307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05">
        <v>15</v>
      </c>
      <c r="B19" s="309">
        <f>VLOOKUP(A19,'пр.взв.'!B19:C49,2,FALSE)</f>
        <v>0</v>
      </c>
      <c r="C19" s="309">
        <f>VLOOKUP(A19,'пр.взв.'!B5:E36,3,FALSE)</f>
        <v>0</v>
      </c>
      <c r="D19" s="309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08"/>
      <c r="B20" s="310"/>
      <c r="C20" s="310"/>
      <c r="D20" s="310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04">
        <v>2</v>
      </c>
      <c r="B22" s="306" t="str">
        <f>VLOOKUP(A22,'пр.взв.'!B7:E38,2,FALSE)</f>
        <v>ЛИЩЕНКО Тамара Владимировна</v>
      </c>
      <c r="C22" s="306" t="str">
        <f>VLOOKUP(A22,'пр.взв.'!B7:E38,3,FALSE)</f>
        <v>26.08.1998 кмс</v>
      </c>
      <c r="D22" s="306" t="str">
        <f>VLOOKUP(A22,'пр.взв.'!B7:E38,4,FALSE)</f>
        <v>Новосибирская </v>
      </c>
      <c r="E22" s="12"/>
      <c r="F22" s="13"/>
      <c r="G22" s="13"/>
      <c r="H22" s="13"/>
      <c r="I22" s="13"/>
      <c r="J22" s="4"/>
      <c r="K22" s="16"/>
    </row>
    <row r="23" spans="1:11" ht="15.75">
      <c r="A23" s="305"/>
      <c r="B23" s="307"/>
      <c r="C23" s="307"/>
      <c r="D23" s="307"/>
      <c r="E23" s="19"/>
      <c r="F23" s="15"/>
      <c r="G23" s="15"/>
      <c r="H23" s="13"/>
      <c r="I23" s="13"/>
      <c r="J23" s="4"/>
      <c r="K23" s="33"/>
    </row>
    <row r="24" spans="1:11" ht="16.5" thickBot="1">
      <c r="A24" s="305">
        <v>10</v>
      </c>
      <c r="B24" s="309">
        <f>VLOOKUP(A24,'пр.взв.'!B7:E38,2,FALSE)</f>
        <v>0</v>
      </c>
      <c r="C24" s="309">
        <f>VLOOKUP(A24,'пр.взв.'!B7:E38,3,FALSE)</f>
        <v>0</v>
      </c>
      <c r="D24" s="309">
        <f>VLOOKUP(A24,'пр.взв.'!B7:E38,4,FALSE)</f>
        <v>0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08"/>
      <c r="B25" s="310"/>
      <c r="C25" s="310"/>
      <c r="D25" s="310"/>
      <c r="E25" s="17"/>
      <c r="F25" s="21"/>
      <c r="G25" s="19"/>
      <c r="H25" s="13"/>
      <c r="I25" s="13"/>
      <c r="J25" s="4"/>
      <c r="K25" s="33"/>
    </row>
    <row r="26" spans="1:11" ht="16.5" thickBot="1">
      <c r="A26" s="304">
        <v>6</v>
      </c>
      <c r="B26" s="306" t="str">
        <f>VLOOKUP(A26,'пр.взв.'!B7:E38,2,FALSE)</f>
        <v>ФИЛИППОВИЧ Анастасия Юрьевна</v>
      </c>
      <c r="C26" s="306" t="str">
        <f>VLOOKUP(A26,'пр.взв.'!B7:E38,3,FALSE)</f>
        <v>15.07.1993 мс</v>
      </c>
      <c r="D26" s="306" t="str">
        <f>VLOOKUP(A26,'пр.взв.'!B7:E38,4,FALSE)</f>
        <v>Смоленская </v>
      </c>
      <c r="E26" s="12"/>
      <c r="F26" s="21"/>
      <c r="G26" s="16"/>
      <c r="H26" s="26"/>
      <c r="I26" s="13"/>
      <c r="J26" s="4"/>
      <c r="K26" s="33"/>
    </row>
    <row r="27" spans="1:11" ht="15.75">
      <c r="A27" s="305"/>
      <c r="B27" s="307"/>
      <c r="C27" s="307"/>
      <c r="D27" s="307"/>
      <c r="E27" s="19"/>
      <c r="F27" s="24"/>
      <c r="G27" s="15"/>
      <c r="H27" s="25"/>
      <c r="I27" s="13"/>
      <c r="J27" s="4"/>
      <c r="K27" s="33"/>
    </row>
    <row r="28" spans="1:11" ht="16.5" thickBot="1">
      <c r="A28" s="305">
        <v>14</v>
      </c>
      <c r="B28" s="309">
        <f>VLOOKUP(A28,'пр.взв.'!B7:E38,2,FALSE)</f>
        <v>0</v>
      </c>
      <c r="C28" s="309">
        <f>VLOOKUP(A28,'пр.взв.'!B7:E38,3,FALSE)</f>
        <v>0</v>
      </c>
      <c r="D28" s="309">
        <f>VLOOKUP(A28,'пр.взв.'!B7:E38,4,FALSE)</f>
        <v>0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08"/>
      <c r="B29" s="310"/>
      <c r="C29" s="310"/>
      <c r="D29" s="310"/>
      <c r="E29" s="17"/>
      <c r="F29" s="311"/>
      <c r="G29" s="311"/>
      <c r="H29" s="25"/>
      <c r="I29" s="19"/>
      <c r="J29" s="3"/>
      <c r="K29" s="32"/>
    </row>
    <row r="30" spans="1:9" ht="16.5" thickBot="1">
      <c r="A30" s="304">
        <v>4</v>
      </c>
      <c r="B30" s="306" t="str">
        <f>VLOOKUP(A30,'пр.взв.'!B7:E38,2,FALSE)</f>
        <v>АМБАРЦУМЯН Галина Самсоновна</v>
      </c>
      <c r="C30" s="306" t="str">
        <f>VLOOKUP(A30,'пр.взв.'!B7:E38,3,FALSE)</f>
        <v>11.03.1991 мсмк</v>
      </c>
      <c r="D30" s="306" t="str">
        <f>VLOOKUP(A30,'пр.взв.'!B7:E38,4,FALSE)</f>
        <v>Москва</v>
      </c>
      <c r="E30" s="12"/>
      <c r="F30" s="15"/>
      <c r="G30" s="15"/>
      <c r="H30" s="25"/>
      <c r="I30" s="16"/>
    </row>
    <row r="31" spans="1:9" ht="15.75">
      <c r="A31" s="305"/>
      <c r="B31" s="307"/>
      <c r="C31" s="307"/>
      <c r="D31" s="307"/>
      <c r="E31" s="19"/>
      <c r="F31" s="15"/>
      <c r="G31" s="15"/>
      <c r="H31" s="25"/>
      <c r="I31" s="13"/>
    </row>
    <row r="32" spans="1:9" ht="16.5" thickBot="1">
      <c r="A32" s="305">
        <v>12</v>
      </c>
      <c r="B32" s="309">
        <f>VLOOKUP(A32,'пр.взв.'!B7:E38,2,FALSE)</f>
        <v>0</v>
      </c>
      <c r="C32" s="309">
        <f>VLOOKUP(A32,'пр.взв.'!B7:E38,3,FALSE)</f>
        <v>0</v>
      </c>
      <c r="D32" s="309">
        <f>VLOOKUP(A32,'пр.взв.'!B7:E38,4,FALSE)</f>
        <v>0</v>
      </c>
      <c r="E32" s="16"/>
      <c r="F32" s="20"/>
      <c r="G32" s="15"/>
      <c r="H32" s="25"/>
      <c r="I32" s="13"/>
    </row>
    <row r="33" spans="1:9" ht="16.5" thickBot="1">
      <c r="A33" s="308"/>
      <c r="B33" s="310"/>
      <c r="C33" s="310"/>
      <c r="D33" s="310"/>
      <c r="E33" s="17"/>
      <c r="F33" s="21"/>
      <c r="G33" s="19"/>
      <c r="H33" s="27"/>
      <c r="I33" s="13"/>
    </row>
    <row r="34" spans="1:9" ht="16.5" thickBot="1">
      <c r="A34" s="304">
        <v>8</v>
      </c>
      <c r="B34" s="306" t="str">
        <f>VLOOKUP(A34,'пр.взв.'!B7:E38,2,FALSE)</f>
        <v>МАЛЫШЕВА Екатерина Алексеевна</v>
      </c>
      <c r="C34" s="306" t="str">
        <f>VLOOKUP(A34,'пр.взв.'!B7:E38,3,FALSE)</f>
        <v>16.09.1993 мс</v>
      </c>
      <c r="D34" s="306" t="str">
        <f>VLOOKUP(A34,'пр.взв.'!B7:E38,4,FALSE)</f>
        <v>Владимирская</v>
      </c>
      <c r="E34" s="12"/>
      <c r="F34" s="22"/>
      <c r="G34" s="16"/>
      <c r="H34" s="10"/>
      <c r="I34" s="10"/>
    </row>
    <row r="35" spans="1:9" ht="15.75">
      <c r="A35" s="305"/>
      <c r="B35" s="307"/>
      <c r="C35" s="307"/>
      <c r="D35" s="307"/>
      <c r="E35" s="19"/>
      <c r="F35" s="23"/>
      <c r="G35" s="17"/>
      <c r="H35" s="18"/>
      <c r="I35" s="18"/>
    </row>
    <row r="36" spans="1:9" ht="16.5" thickBot="1">
      <c r="A36" s="305">
        <v>16</v>
      </c>
      <c r="B36" s="309">
        <f>VLOOKUP(A36,'пр.взв.'!B7:E38,2,FALSE)</f>
        <v>0</v>
      </c>
      <c r="C36" s="309">
        <f>VLOOKUP(A36,'пр.взв.'!B7:E38,3,FALSE)</f>
        <v>0</v>
      </c>
      <c r="D36" s="309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308"/>
      <c r="B37" s="310"/>
      <c r="C37" s="310"/>
      <c r="D37" s="310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12" t="s">
        <v>2</v>
      </c>
      <c r="E39" s="36"/>
      <c r="F39" s="36"/>
      <c r="G39" s="36"/>
      <c r="H39" s="36"/>
      <c r="I39" s="36"/>
    </row>
    <row r="40" spans="2:9" ht="12" customHeight="1">
      <c r="B40" s="63"/>
      <c r="C40" s="34"/>
      <c r="D40" s="312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3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13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3"/>
      <c r="C49" s="34"/>
      <c r="D49" s="313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3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5">
      <selection activeCell="A1" sqref="A1:H39"/>
    </sheetView>
  </sheetViews>
  <sheetFormatPr defaultColWidth="9.140625" defaultRowHeight="12.75"/>
  <sheetData>
    <row r="1" spans="1:8" ht="15.75" thickBot="1">
      <c r="A1" s="180" t="str">
        <f>HYPERLINK('[1]реквизиты'!$A$2)</f>
        <v>II Международный турнир по самбо "Мемориал М.Бурдикова"</v>
      </c>
      <c r="B1" s="181"/>
      <c r="C1" s="181"/>
      <c r="D1" s="181"/>
      <c r="E1" s="181"/>
      <c r="F1" s="181"/>
      <c r="G1" s="181"/>
      <c r="H1" s="182"/>
    </row>
    <row r="2" spans="1:8" ht="12.75">
      <c r="A2" s="333" t="str">
        <f>HYPERLINK('[1]реквизиты'!$A$3)</f>
        <v>20-22 августа 2017 г.     г.Кстово</v>
      </c>
      <c r="B2" s="333"/>
      <c r="C2" s="333"/>
      <c r="D2" s="333"/>
      <c r="E2" s="333"/>
      <c r="F2" s="333"/>
      <c r="G2" s="333"/>
      <c r="H2" s="333"/>
    </row>
    <row r="3" spans="1:8" ht="18.75" thickBot="1">
      <c r="A3" s="334" t="s">
        <v>31</v>
      </c>
      <c r="B3" s="334"/>
      <c r="C3" s="334"/>
      <c r="D3" s="334"/>
      <c r="E3" s="334"/>
      <c r="F3" s="334"/>
      <c r="G3" s="334"/>
      <c r="H3" s="334"/>
    </row>
    <row r="4" spans="2:8" ht="18.75" thickBot="1">
      <c r="B4" s="100"/>
      <c r="C4" s="101"/>
      <c r="D4" s="335" t="str">
        <f>HYPERLINK('пр.взв.'!D4)</f>
        <v>в.к. 72ж  кг.</v>
      </c>
      <c r="E4" s="336"/>
      <c r="F4" s="337"/>
      <c r="G4" s="101"/>
      <c r="H4" s="101"/>
    </row>
    <row r="5" spans="1:8" ht="18.75" thickBot="1">
      <c r="A5" s="101"/>
      <c r="B5" s="101"/>
      <c r="C5" s="101"/>
      <c r="D5" s="101"/>
      <c r="E5" s="101"/>
      <c r="F5" s="101"/>
      <c r="G5" s="101"/>
      <c r="H5" s="101"/>
    </row>
    <row r="6" spans="1:10" ht="18">
      <c r="A6" s="330" t="s">
        <v>32</v>
      </c>
      <c r="B6" s="323" t="str">
        <f>VLOOKUP(J6,'пр.взв.'!B7:G38,2,FALSE)</f>
        <v>НАМАЗОВА Ольга</v>
      </c>
      <c r="C6" s="323"/>
      <c r="D6" s="323"/>
      <c r="E6" s="323"/>
      <c r="F6" s="323"/>
      <c r="G6" s="323"/>
      <c r="H6" s="316" t="str">
        <f>VLOOKUP(J6,'пр.взв.'!B7:G38,3,FALSE)</f>
        <v>30.06.91, мсмк</v>
      </c>
      <c r="I6" s="101"/>
      <c r="J6" s="92">
        <f>'пр.хода'!H8</f>
        <v>1</v>
      </c>
    </row>
    <row r="7" spans="1:10" ht="18">
      <c r="A7" s="331"/>
      <c r="B7" s="324"/>
      <c r="C7" s="324"/>
      <c r="D7" s="324"/>
      <c r="E7" s="324"/>
      <c r="F7" s="324"/>
      <c r="G7" s="324"/>
      <c r="H7" s="325"/>
      <c r="I7" s="101"/>
      <c r="J7" s="92"/>
    </row>
    <row r="8" spans="1:10" ht="18">
      <c r="A8" s="331"/>
      <c r="B8" s="326" t="str">
        <f>VLOOKUP(J6,'пр.взв.'!B7:G38,4,FALSE)</f>
        <v>Р.Беларусь</v>
      </c>
      <c r="C8" s="326"/>
      <c r="D8" s="326"/>
      <c r="E8" s="326"/>
      <c r="F8" s="326"/>
      <c r="G8" s="326"/>
      <c r="H8" s="325"/>
      <c r="I8" s="101"/>
      <c r="J8" s="92"/>
    </row>
    <row r="9" spans="1:10" ht="18.75" thickBot="1">
      <c r="A9" s="332"/>
      <c r="B9" s="318"/>
      <c r="C9" s="318"/>
      <c r="D9" s="318"/>
      <c r="E9" s="318"/>
      <c r="F9" s="318"/>
      <c r="G9" s="318"/>
      <c r="H9" s="319"/>
      <c r="I9" s="101"/>
      <c r="J9" s="92"/>
    </row>
    <row r="10" spans="1:10" ht="18.75" thickBot="1">
      <c r="A10" s="101"/>
      <c r="B10" s="101"/>
      <c r="C10" s="101"/>
      <c r="D10" s="101"/>
      <c r="E10" s="101"/>
      <c r="F10" s="101"/>
      <c r="G10" s="101"/>
      <c r="H10" s="101"/>
      <c r="I10" s="101"/>
      <c r="J10" s="92"/>
    </row>
    <row r="11" spans="1:10" ht="18" customHeight="1">
      <c r="A11" s="327" t="s">
        <v>33</v>
      </c>
      <c r="B11" s="323" t="str">
        <f>VLOOKUP(J11,'пр.взв.'!B2:G43,2,FALSE)</f>
        <v>АМБАРЦУМЯН Галина Самсоновна</v>
      </c>
      <c r="C11" s="323"/>
      <c r="D11" s="323"/>
      <c r="E11" s="323"/>
      <c r="F11" s="323"/>
      <c r="G11" s="323"/>
      <c r="H11" s="316" t="str">
        <f>VLOOKUP(J11,'пр.взв.'!B2:G43,3,FALSE)</f>
        <v>11.03.1991 мсмк</v>
      </c>
      <c r="I11" s="101"/>
      <c r="J11" s="92">
        <f>'пр.хода'!H20</f>
        <v>4</v>
      </c>
    </row>
    <row r="12" spans="1:10" ht="18" customHeight="1">
      <c r="A12" s="328"/>
      <c r="B12" s="324"/>
      <c r="C12" s="324"/>
      <c r="D12" s="324"/>
      <c r="E12" s="324"/>
      <c r="F12" s="324"/>
      <c r="G12" s="324"/>
      <c r="H12" s="325"/>
      <c r="I12" s="101"/>
      <c r="J12" s="92"/>
    </row>
    <row r="13" spans="1:10" ht="18">
      <c r="A13" s="328"/>
      <c r="B13" s="326" t="str">
        <f>VLOOKUP(J11,'пр.взв.'!B2:G43,4,FALSE)</f>
        <v>Москва</v>
      </c>
      <c r="C13" s="326"/>
      <c r="D13" s="326"/>
      <c r="E13" s="326"/>
      <c r="F13" s="326"/>
      <c r="G13" s="326"/>
      <c r="H13" s="325"/>
      <c r="I13" s="101"/>
      <c r="J13" s="92"/>
    </row>
    <row r="14" spans="1:10" ht="18.75" thickBot="1">
      <c r="A14" s="329"/>
      <c r="B14" s="318"/>
      <c r="C14" s="318"/>
      <c r="D14" s="318"/>
      <c r="E14" s="318"/>
      <c r="F14" s="318"/>
      <c r="G14" s="318"/>
      <c r="H14" s="319"/>
      <c r="I14" s="101"/>
      <c r="J14" s="92"/>
    </row>
    <row r="15" spans="1:10" ht="18.75" thickBot="1">
      <c r="A15" s="101"/>
      <c r="B15" s="101"/>
      <c r="C15" s="101"/>
      <c r="D15" s="101"/>
      <c r="E15" s="101"/>
      <c r="F15" s="101"/>
      <c r="G15" s="101"/>
      <c r="H15" s="101"/>
      <c r="I15" s="101"/>
      <c r="J15" s="92"/>
    </row>
    <row r="16" spans="1:10" ht="18" customHeight="1">
      <c r="A16" s="320" t="s">
        <v>34</v>
      </c>
      <c r="B16" s="323" t="str">
        <f>VLOOKUP(J16,'пр.взв.'!B4:G17,2,FALSE)</f>
        <v>ФИЛИППОВИЧ Анастасия Юрьевна</v>
      </c>
      <c r="C16" s="323"/>
      <c r="D16" s="323"/>
      <c r="E16" s="323"/>
      <c r="F16" s="323"/>
      <c r="G16" s="323"/>
      <c r="H16" s="316" t="str">
        <f>VLOOKUP(J16,'пр.взв.'!B4:G17,3,FALSE)</f>
        <v>15.07.1993 мс</v>
      </c>
      <c r="I16" s="101"/>
      <c r="J16" s="92">
        <f>'пр.хода'!E32</f>
        <v>6</v>
      </c>
    </row>
    <row r="17" spans="1:10" ht="18" customHeight="1">
      <c r="A17" s="321"/>
      <c r="B17" s="324"/>
      <c r="C17" s="324"/>
      <c r="D17" s="324"/>
      <c r="E17" s="324"/>
      <c r="F17" s="324"/>
      <c r="G17" s="324"/>
      <c r="H17" s="325"/>
      <c r="I17" s="101"/>
      <c r="J17" s="92"/>
    </row>
    <row r="18" spans="1:10" ht="18">
      <c r="A18" s="321"/>
      <c r="B18" s="326" t="str">
        <f>VLOOKUP(J16,'пр.взв.'!B7:G48,4,FALSE)</f>
        <v>Смоленская </v>
      </c>
      <c r="C18" s="326"/>
      <c r="D18" s="326"/>
      <c r="E18" s="326"/>
      <c r="F18" s="326"/>
      <c r="G18" s="326"/>
      <c r="H18" s="325"/>
      <c r="I18" s="101"/>
      <c r="J18" s="92"/>
    </row>
    <row r="19" spans="1:10" ht="18.75" thickBot="1">
      <c r="A19" s="322"/>
      <c r="B19" s="318"/>
      <c r="C19" s="318"/>
      <c r="D19" s="318"/>
      <c r="E19" s="318"/>
      <c r="F19" s="318"/>
      <c r="G19" s="318"/>
      <c r="H19" s="319"/>
      <c r="I19" s="101"/>
      <c r="J19" s="92"/>
    </row>
    <row r="20" spans="1:10" ht="18.75" thickBot="1">
      <c r="A20" s="101"/>
      <c r="B20" s="101"/>
      <c r="C20" s="101"/>
      <c r="D20" s="101"/>
      <c r="E20" s="101"/>
      <c r="F20" s="101"/>
      <c r="G20" s="101"/>
      <c r="H20" s="101"/>
      <c r="I20" s="101"/>
      <c r="J20" s="92"/>
    </row>
    <row r="21" spans="1:10" ht="18" customHeight="1">
      <c r="A21" s="320" t="s">
        <v>34</v>
      </c>
      <c r="B21" s="323" t="str">
        <f>VLOOKUP(J21,'пр.взв.'!B2:G53,2,FALSE)</f>
        <v>ЛИЩЕНКО Тамара Владимировна</v>
      </c>
      <c r="C21" s="323"/>
      <c r="D21" s="323"/>
      <c r="E21" s="323"/>
      <c r="F21" s="323"/>
      <c r="G21" s="323"/>
      <c r="H21" s="316" t="str">
        <f>VLOOKUP(J21,'пр.взв.'!B3:G22,3,FALSE)</f>
        <v>26.08.1998 кмс</v>
      </c>
      <c r="I21" s="101"/>
      <c r="J21" s="92">
        <v>2</v>
      </c>
    </row>
    <row r="22" spans="1:10" ht="18" customHeight="1">
      <c r="A22" s="321"/>
      <c r="B22" s="324"/>
      <c r="C22" s="324"/>
      <c r="D22" s="324"/>
      <c r="E22" s="324"/>
      <c r="F22" s="324"/>
      <c r="G22" s="324"/>
      <c r="H22" s="325"/>
      <c r="I22" s="101"/>
      <c r="J22" s="92"/>
    </row>
    <row r="23" spans="1:9" ht="18">
      <c r="A23" s="321"/>
      <c r="B23" s="326" t="str">
        <f>VLOOKUP(J21,'пр.взв.'!B6:G53,4,FALSE)</f>
        <v>Новосибирская </v>
      </c>
      <c r="C23" s="326"/>
      <c r="D23" s="326"/>
      <c r="E23" s="326"/>
      <c r="F23" s="326"/>
      <c r="G23" s="326"/>
      <c r="H23" s="325"/>
      <c r="I23" s="101"/>
    </row>
    <row r="24" spans="1:9" ht="18.75" thickBot="1">
      <c r="A24" s="322"/>
      <c r="B24" s="318"/>
      <c r="C24" s="318"/>
      <c r="D24" s="318"/>
      <c r="E24" s="318"/>
      <c r="F24" s="318"/>
      <c r="G24" s="318"/>
      <c r="H24" s="319"/>
      <c r="I24" s="101"/>
    </row>
    <row r="25" spans="1:8" ht="18">
      <c r="A25" s="101"/>
      <c r="B25" s="101"/>
      <c r="C25" s="101"/>
      <c r="D25" s="101"/>
      <c r="E25" s="101"/>
      <c r="F25" s="101"/>
      <c r="G25" s="101"/>
      <c r="H25" s="101"/>
    </row>
    <row r="26" spans="1:8" ht="18">
      <c r="A26" s="101" t="s">
        <v>52</v>
      </c>
      <c r="B26" s="101"/>
      <c r="C26" s="101"/>
      <c r="D26" s="101"/>
      <c r="E26" s="101"/>
      <c r="F26" s="101"/>
      <c r="G26" s="101"/>
      <c r="H26" s="101"/>
    </row>
    <row r="27" ht="13.5" thickBot="1"/>
    <row r="28" spans="1:10" ht="12.75">
      <c r="A28" s="314" t="str">
        <f>VLOOKUP(J28,'пр.взв.'!B7:H38,7,FALSE)</f>
        <v>Кот ВС</v>
      </c>
      <c r="B28" s="315"/>
      <c r="C28" s="315"/>
      <c r="D28" s="315"/>
      <c r="E28" s="315"/>
      <c r="F28" s="315"/>
      <c r="G28" s="315"/>
      <c r="H28" s="316"/>
      <c r="J28">
        <v>1</v>
      </c>
    </row>
    <row r="29" spans="1:8" ht="13.5" thickBot="1">
      <c r="A29" s="317"/>
      <c r="B29" s="318"/>
      <c r="C29" s="318"/>
      <c r="D29" s="318"/>
      <c r="E29" s="318"/>
      <c r="F29" s="318"/>
      <c r="G29" s="318"/>
      <c r="H29" s="319"/>
    </row>
    <row r="36" spans="1:8" ht="18">
      <c r="A36" s="101" t="s">
        <v>35</v>
      </c>
      <c r="B36" s="101"/>
      <c r="C36" s="101"/>
      <c r="D36" s="101"/>
      <c r="E36" s="101"/>
      <c r="F36" s="101"/>
      <c r="G36" s="101"/>
      <c r="H36" s="101"/>
    </row>
    <row r="37" spans="1:8" ht="18">
      <c r="A37" s="101"/>
      <c r="B37" s="101"/>
      <c r="C37" s="101"/>
      <c r="D37" s="101"/>
      <c r="E37" s="101"/>
      <c r="F37" s="101"/>
      <c r="G37" s="101"/>
      <c r="H37" s="101"/>
    </row>
    <row r="38" spans="1:8" ht="18">
      <c r="A38" s="101"/>
      <c r="B38" s="101"/>
      <c r="C38" s="101"/>
      <c r="D38" s="101"/>
      <c r="E38" s="101"/>
      <c r="F38" s="101"/>
      <c r="G38" s="101"/>
      <c r="H38" s="101"/>
    </row>
    <row r="39" spans="1:8" ht="18">
      <c r="A39" s="102"/>
      <c r="B39" s="102"/>
      <c r="C39" s="102"/>
      <c r="D39" s="102"/>
      <c r="E39" s="102"/>
      <c r="F39" s="102"/>
      <c r="G39" s="102"/>
      <c r="H39" s="102"/>
    </row>
    <row r="40" spans="1:8" ht="18">
      <c r="A40" s="103"/>
      <c r="B40" s="103"/>
      <c r="C40" s="103"/>
      <c r="D40" s="103"/>
      <c r="E40" s="103"/>
      <c r="F40" s="103"/>
      <c r="G40" s="103"/>
      <c r="H40" s="103"/>
    </row>
    <row r="41" spans="1:8" ht="18">
      <c r="A41" s="102"/>
      <c r="B41" s="102"/>
      <c r="C41" s="102"/>
      <c r="D41" s="102"/>
      <c r="E41" s="102"/>
      <c r="F41" s="102"/>
      <c r="G41" s="102"/>
      <c r="H41" s="102"/>
    </row>
    <row r="42" spans="1:8" ht="18">
      <c r="A42" s="104"/>
      <c r="B42" s="104"/>
      <c r="C42" s="104"/>
      <c r="D42" s="104"/>
      <c r="E42" s="104"/>
      <c r="F42" s="104"/>
      <c r="G42" s="104"/>
      <c r="H42" s="104"/>
    </row>
    <row r="43" spans="1:8" ht="18">
      <c r="A43" s="102"/>
      <c r="B43" s="102"/>
      <c r="C43" s="102"/>
      <c r="D43" s="102"/>
      <c r="E43" s="102"/>
      <c r="F43" s="102"/>
      <c r="G43" s="102"/>
      <c r="H43" s="102"/>
    </row>
    <row r="44" spans="1:8" ht="18">
      <c r="A44" s="104"/>
      <c r="B44" s="104"/>
      <c r="C44" s="104"/>
      <c r="D44" s="104"/>
      <c r="E44" s="104"/>
      <c r="F44" s="104"/>
      <c r="G44" s="104"/>
      <c r="H44" s="104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workbookViewId="0" topLeftCell="A13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9.574218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8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78" t="s">
        <v>24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</row>
    <row r="2" spans="1:21" ht="27.75" customHeight="1" thickBot="1">
      <c r="A2" s="179" t="s">
        <v>25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spans="3:18" ht="33" customHeight="1" thickBot="1">
      <c r="C3" s="375" t="str">
        <f>HYPERLINK('[1]реквизиты'!$A$2)</f>
        <v>II Международный турнир по самбо "Мемориал М.Бурдикова"</v>
      </c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7"/>
    </row>
    <row r="4" spans="1:19" ht="15.75" customHeight="1" thickBot="1">
      <c r="A4" s="9"/>
      <c r="B4" s="9"/>
      <c r="C4" s="303" t="str">
        <f>HYPERLINK('[1]реквизиты'!$A$3)</f>
        <v>20-22 августа 2017 г.     г.Кстово</v>
      </c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9"/>
    </row>
    <row r="5" spans="9:15" ht="20.25" customHeight="1" thickBot="1">
      <c r="I5" s="73"/>
      <c r="J5" s="378" t="str">
        <f>HYPERLINK('пр.взв.'!D4)</f>
        <v>в.к. 72ж  кг.</v>
      </c>
      <c r="K5" s="379"/>
      <c r="L5" s="380"/>
      <c r="M5" s="338" t="s">
        <v>89</v>
      </c>
      <c r="N5" s="339"/>
      <c r="O5" s="340"/>
    </row>
    <row r="6" spans="1:21" ht="18" customHeight="1" thickBot="1">
      <c r="A6" s="301" t="s">
        <v>0</v>
      </c>
      <c r="B6" s="301"/>
      <c r="C6" s="5"/>
      <c r="R6" s="42"/>
      <c r="S6" s="42"/>
      <c r="U6" s="42" t="s">
        <v>1</v>
      </c>
    </row>
    <row r="7" spans="1:29" ht="12.75" customHeight="1" thickBot="1">
      <c r="A7" s="304">
        <v>1</v>
      </c>
      <c r="B7" s="306" t="str">
        <f>VLOOKUP(A7,'пр.взв.'!B7:C38,2,FALSE)</f>
        <v>НАМАЗОВА Ольга</v>
      </c>
      <c r="C7" s="306" t="str">
        <f>VLOOKUP(A7,'пр.взв.'!B7:F38,3,FALSE)</f>
        <v>30.06.91, мсмк</v>
      </c>
      <c r="D7" s="306" t="str">
        <f>VLOOKUP(A7,'пр.взв.'!B7:E38,4,FALSE)</f>
        <v>Р.Беларусь</v>
      </c>
      <c r="E7" s="116"/>
      <c r="F7" s="105"/>
      <c r="G7" s="105"/>
      <c r="H7" s="105"/>
      <c r="I7" s="66" t="s">
        <v>29</v>
      </c>
      <c r="J7" s="105"/>
      <c r="K7" s="105"/>
      <c r="L7" s="105"/>
      <c r="M7" s="117"/>
      <c r="N7" s="117"/>
      <c r="O7" s="117"/>
      <c r="P7" s="117"/>
      <c r="Q7" s="72"/>
      <c r="R7" s="306" t="str">
        <f>VLOOKUP(U7,'пр.взв.'!B7:E38,2,FALSE)</f>
        <v>ЛИЩЕНКО Тамара Владимировна</v>
      </c>
      <c r="S7" s="306" t="str">
        <f>VLOOKUP(U7,'пр.взв.'!B7:E38,3,FALSE)</f>
        <v>26.08.1998 кмс</v>
      </c>
      <c r="T7" s="306" t="str">
        <f>VLOOKUP(U7,'пр.взв.'!B7:E38,4,FALSE)</f>
        <v>Новосибирская </v>
      </c>
      <c r="U7" s="392">
        <v>2</v>
      </c>
      <c r="Y7" s="4"/>
      <c r="Z7" s="4"/>
      <c r="AA7" s="4"/>
      <c r="AB7" s="4"/>
      <c r="AC7" s="4"/>
    </row>
    <row r="8" spans="1:29" ht="12.75" customHeight="1">
      <c r="A8" s="305"/>
      <c r="B8" s="307"/>
      <c r="C8" s="307"/>
      <c r="D8" s="307"/>
      <c r="E8" s="118">
        <v>1</v>
      </c>
      <c r="F8" s="119"/>
      <c r="G8" s="119"/>
      <c r="H8" s="65">
        <v>1</v>
      </c>
      <c r="I8" s="381" t="str">
        <f>VLOOKUP(H8,'пр.взв.'!B7:E38,2,FALSE)</f>
        <v>НАМАЗОВА Ольга</v>
      </c>
      <c r="J8" s="382"/>
      <c r="K8" s="382"/>
      <c r="L8" s="382"/>
      <c r="M8" s="383"/>
      <c r="N8" s="117"/>
      <c r="O8" s="117"/>
      <c r="P8" s="117"/>
      <c r="Q8" s="118">
        <v>2</v>
      </c>
      <c r="R8" s="307"/>
      <c r="S8" s="307"/>
      <c r="T8" s="307"/>
      <c r="U8" s="390"/>
      <c r="Y8" s="4"/>
      <c r="Z8" s="4"/>
      <c r="AA8" s="4"/>
      <c r="AB8" s="4"/>
      <c r="AC8" s="4"/>
    </row>
    <row r="9" spans="1:29" ht="12.75" customHeight="1" thickBot="1">
      <c r="A9" s="305">
        <v>9</v>
      </c>
      <c r="B9" s="309" t="str">
        <f>VLOOKUP(A9,'пр.взв.'!B9:C40,2,FALSE)</f>
        <v>СОБОЛЕВА Марина Александровна</v>
      </c>
      <c r="C9" s="309" t="str">
        <f>VLOOKUP(A9,'пр.взв.'!B7:F38,3,FALSE)</f>
        <v>07.04.1988 мс</v>
      </c>
      <c r="D9" s="309" t="str">
        <f>VLOOKUP(A9,'пр.взв.'!B7:G38,4,FALSE)</f>
        <v>Хабаровский.</v>
      </c>
      <c r="E9" s="16" t="s">
        <v>91</v>
      </c>
      <c r="F9" s="120"/>
      <c r="G9" s="119"/>
      <c r="H9" s="105"/>
      <c r="I9" s="384"/>
      <c r="J9" s="385"/>
      <c r="K9" s="385"/>
      <c r="L9" s="385"/>
      <c r="M9" s="386"/>
      <c r="N9" s="117"/>
      <c r="O9" s="117"/>
      <c r="P9" s="121"/>
      <c r="Q9" s="16"/>
      <c r="R9" s="373">
        <f>VLOOKUP(U9,'пр.взв.'!B9:E40,2,FALSE)</f>
        <v>0</v>
      </c>
      <c r="S9" s="373">
        <f>VLOOKUP(U9,'пр.взв.'!B9:E40,3,FALSE)</f>
        <v>0</v>
      </c>
      <c r="T9" s="373">
        <f>VLOOKUP(U9,'пр.взв.'!B9:E40,4,FALSE)</f>
        <v>0</v>
      </c>
      <c r="U9" s="390">
        <v>10</v>
      </c>
      <c r="Y9" s="4"/>
      <c r="Z9" s="4"/>
      <c r="AA9" s="4"/>
      <c r="AB9" s="4"/>
      <c r="AC9" s="4"/>
    </row>
    <row r="10" spans="1:29" ht="12.75" customHeight="1" thickBot="1">
      <c r="A10" s="308"/>
      <c r="B10" s="310"/>
      <c r="C10" s="310"/>
      <c r="D10" s="310"/>
      <c r="E10" s="122"/>
      <c r="F10" s="123"/>
      <c r="G10" s="118">
        <v>1</v>
      </c>
      <c r="H10" s="105"/>
      <c r="I10" s="72"/>
      <c r="J10" s="72"/>
      <c r="K10" s="72"/>
      <c r="L10" s="72"/>
      <c r="M10" s="117"/>
      <c r="N10" s="117"/>
      <c r="O10" s="118">
        <v>6</v>
      </c>
      <c r="P10" s="124"/>
      <c r="Q10" s="72"/>
      <c r="R10" s="374"/>
      <c r="S10" s="374"/>
      <c r="T10" s="374"/>
      <c r="U10" s="391"/>
      <c r="Y10" s="4"/>
      <c r="Z10" s="4"/>
      <c r="AA10" s="4"/>
      <c r="AB10" s="4"/>
      <c r="AC10" s="4"/>
    </row>
    <row r="11" spans="1:29" ht="12.75" customHeight="1" thickBot="1">
      <c r="A11" s="304">
        <v>5</v>
      </c>
      <c r="B11" s="306" t="str">
        <f>VLOOKUP(A11,'пр.взв.'!B11:C42,2,FALSE)</f>
        <v>ЧЕМЕРСКАЯ Анна Владимировна</v>
      </c>
      <c r="C11" s="306" t="str">
        <f>VLOOKUP(A11,'пр.взв.'!B7:E38,3,FALSE)</f>
        <v>08.08.1994 мс</v>
      </c>
      <c r="D11" s="306" t="str">
        <f>VLOOKUP(A11,'пр.взв.'!B7:E38,4,FALSE)</f>
        <v>Новосибирская </v>
      </c>
      <c r="E11" s="116"/>
      <c r="F11" s="123"/>
      <c r="G11" s="16" t="s">
        <v>92</v>
      </c>
      <c r="H11" s="125"/>
      <c r="I11" s="105"/>
      <c r="J11" s="72"/>
      <c r="K11" s="72"/>
      <c r="L11" s="72"/>
      <c r="M11" s="117"/>
      <c r="N11" s="121"/>
      <c r="O11" s="16" t="s">
        <v>92</v>
      </c>
      <c r="P11" s="124"/>
      <c r="Q11" s="72"/>
      <c r="R11" s="306" t="str">
        <f>VLOOKUP(U11,'пр.взв.'!B11:E42,2,FALSE)</f>
        <v>ФИЛИППОВИЧ Анастасия Юрьевна</v>
      </c>
      <c r="S11" s="306" t="str">
        <f>VLOOKUP(U11,'пр.взв.'!B11:E42,3,FALSE)</f>
        <v>15.07.1993 мс</v>
      </c>
      <c r="T11" s="306" t="str">
        <f>VLOOKUP(U11,'пр.взв.'!B11:E42,4,FALSE)</f>
        <v>Смоленская </v>
      </c>
      <c r="U11" s="389">
        <v>6</v>
      </c>
      <c r="Y11" s="4"/>
      <c r="Z11" s="4"/>
      <c r="AA11" s="4"/>
      <c r="AB11" s="4"/>
      <c r="AC11" s="4"/>
    </row>
    <row r="12" spans="1:29" ht="12.75" customHeight="1">
      <c r="A12" s="305"/>
      <c r="B12" s="307"/>
      <c r="C12" s="307"/>
      <c r="D12" s="307"/>
      <c r="E12" s="118">
        <v>5</v>
      </c>
      <c r="F12" s="126"/>
      <c r="G12" s="119"/>
      <c r="H12" s="127"/>
      <c r="I12" s="105"/>
      <c r="J12" s="343" t="s">
        <v>21</v>
      </c>
      <c r="K12" s="343"/>
      <c r="L12" s="343"/>
      <c r="M12" s="117"/>
      <c r="N12" s="124"/>
      <c r="O12" s="117"/>
      <c r="P12" s="128"/>
      <c r="Q12" s="118">
        <v>6</v>
      </c>
      <c r="R12" s="307"/>
      <c r="S12" s="307"/>
      <c r="T12" s="307"/>
      <c r="U12" s="390"/>
      <c r="Y12" s="4"/>
      <c r="Z12" s="4"/>
      <c r="AA12" s="4"/>
      <c r="AB12" s="4"/>
      <c r="AC12" s="4"/>
    </row>
    <row r="13" spans="1:29" ht="12.75" customHeight="1" thickBot="1">
      <c r="A13" s="305">
        <v>13</v>
      </c>
      <c r="B13" s="373">
        <f>VLOOKUP(A13,'пр.взв.'!B7:C38,2,FALSE)</f>
        <v>0</v>
      </c>
      <c r="C13" s="373">
        <f>VLOOKUP(A13,'пр.взв.'!B7:E38,3,FALSE)</f>
        <v>0</v>
      </c>
      <c r="D13" s="373">
        <f>VLOOKUP(A13,'пр.взв.'!B7:E38,4,FALSE)</f>
        <v>0</v>
      </c>
      <c r="E13" s="16"/>
      <c r="F13" s="119"/>
      <c r="G13" s="119"/>
      <c r="H13" s="127"/>
      <c r="I13" s="129"/>
      <c r="J13" s="130"/>
      <c r="K13" s="130"/>
      <c r="L13" s="105"/>
      <c r="M13" s="117"/>
      <c r="N13" s="124"/>
      <c r="O13" s="117"/>
      <c r="P13" s="117"/>
      <c r="Q13" s="16"/>
      <c r="R13" s="373">
        <f>VLOOKUP(U13,'пр.взв.'!B13:E44,2,FALSE)</f>
        <v>0</v>
      </c>
      <c r="S13" s="373">
        <f>VLOOKUP(U13,'пр.взв.'!B13:E44,3,FALSE)</f>
        <v>0</v>
      </c>
      <c r="T13" s="373">
        <f>VLOOKUP(U13,'пр.взв.'!B13:E44,4,FALSE)</f>
        <v>0</v>
      </c>
      <c r="U13" s="390">
        <v>14</v>
      </c>
      <c r="Y13" s="4"/>
      <c r="Z13" s="4"/>
      <c r="AA13" s="4"/>
      <c r="AB13" s="4"/>
      <c r="AC13" s="4"/>
    </row>
    <row r="14" spans="1:29" ht="12.75" customHeight="1" thickBot="1">
      <c r="A14" s="308"/>
      <c r="B14" s="374"/>
      <c r="C14" s="374"/>
      <c r="D14" s="374"/>
      <c r="E14" s="122"/>
      <c r="F14" s="387"/>
      <c r="G14" s="387"/>
      <c r="H14" s="127"/>
      <c r="I14" s="118">
        <v>1</v>
      </c>
      <c r="J14" s="105"/>
      <c r="K14" s="105"/>
      <c r="L14" s="105"/>
      <c r="M14" s="118">
        <v>4</v>
      </c>
      <c r="N14" s="129"/>
      <c r="O14" s="117"/>
      <c r="P14" s="117"/>
      <c r="Q14" s="72"/>
      <c r="R14" s="374"/>
      <c r="S14" s="374"/>
      <c r="T14" s="374"/>
      <c r="U14" s="393"/>
      <c r="Y14" s="4"/>
      <c r="Z14" s="4"/>
      <c r="AA14" s="4"/>
      <c r="AB14" s="4"/>
      <c r="AC14" s="4"/>
    </row>
    <row r="15" spans="1:29" ht="12.75" customHeight="1" thickBot="1">
      <c r="A15" s="304">
        <v>3</v>
      </c>
      <c r="B15" s="306" t="str">
        <f>VLOOKUP(A15,'пр.взв.'!B7:C38,2,FALSE)</f>
        <v>БОНДАРЕНКО Валерия Сергеевна</v>
      </c>
      <c r="C15" s="306" t="str">
        <f>VLOOKUP(A15,'пр.взв.'!B7:E38,3,FALSE)</f>
        <v>18.02.1998 мс</v>
      </c>
      <c r="D15" s="306" t="str">
        <f>VLOOKUP(A15,'пр.взв.'!B7:E38,4,FALSE)</f>
        <v>Белгородская</v>
      </c>
      <c r="E15" s="116"/>
      <c r="F15" s="119"/>
      <c r="G15" s="119"/>
      <c r="H15" s="127"/>
      <c r="I15" s="16" t="s">
        <v>92</v>
      </c>
      <c r="J15" s="105"/>
      <c r="K15" s="105"/>
      <c r="L15" s="105"/>
      <c r="M15" s="16" t="s">
        <v>98</v>
      </c>
      <c r="N15" s="124"/>
      <c r="O15" s="117"/>
      <c r="P15" s="117"/>
      <c r="Q15" s="72"/>
      <c r="R15" s="306" t="str">
        <f>VLOOKUP(U15,'пр.взв.'!B7:C38,2,FALSE)</f>
        <v>АМБАРЦУМЯН Галина Самсоновна</v>
      </c>
      <c r="S15" s="306" t="str">
        <f>VLOOKUP(U15,'пр.взв.'!B7:E38,3,FALSE)</f>
        <v>11.03.1991 мсмк</v>
      </c>
      <c r="T15" s="306" t="str">
        <f>VLOOKUP(U15,'пр.взв.'!B7:E38,4,FALSE)</f>
        <v>Москва</v>
      </c>
      <c r="U15" s="392">
        <v>4</v>
      </c>
      <c r="Y15" s="4"/>
      <c r="Z15" s="4"/>
      <c r="AA15" s="4"/>
      <c r="AB15" s="4"/>
      <c r="AC15" s="4"/>
    </row>
    <row r="16" spans="1:29" ht="12.75" customHeight="1">
      <c r="A16" s="305"/>
      <c r="B16" s="307"/>
      <c r="C16" s="307"/>
      <c r="D16" s="307"/>
      <c r="E16" s="118">
        <v>3</v>
      </c>
      <c r="F16" s="119"/>
      <c r="G16" s="119"/>
      <c r="H16" s="127"/>
      <c r="I16" s="105"/>
      <c r="J16" s="105"/>
      <c r="K16" s="105"/>
      <c r="L16" s="105"/>
      <c r="M16" s="117"/>
      <c r="N16" s="124"/>
      <c r="O16" s="117"/>
      <c r="P16" s="117"/>
      <c r="Q16" s="118">
        <v>4</v>
      </c>
      <c r="R16" s="307"/>
      <c r="S16" s="307"/>
      <c r="T16" s="307"/>
      <c r="U16" s="390"/>
      <c r="Y16" s="4"/>
      <c r="Z16" s="4"/>
      <c r="AA16" s="4"/>
      <c r="AB16" s="4"/>
      <c r="AC16" s="4"/>
    </row>
    <row r="17" spans="1:29" ht="12.75" customHeight="1" thickBot="1">
      <c r="A17" s="305">
        <v>11</v>
      </c>
      <c r="B17" s="373">
        <f>VLOOKUP(A17,'пр.взв.'!B17:C47,2,FALSE)</f>
        <v>0</v>
      </c>
      <c r="C17" s="373">
        <f>VLOOKUP(A17,'пр.взв.'!B7:E38,3,FALSE)</f>
        <v>0</v>
      </c>
      <c r="D17" s="373">
        <f>VLOOKUP(A17,'пр.взв.'!B7:F38,4,FALSE)</f>
        <v>0</v>
      </c>
      <c r="E17" s="16"/>
      <c r="F17" s="120"/>
      <c r="G17" s="119"/>
      <c r="H17" s="127"/>
      <c r="I17" s="105"/>
      <c r="J17" s="105"/>
      <c r="K17" s="105"/>
      <c r="L17" s="105"/>
      <c r="M17" s="117"/>
      <c r="N17" s="124"/>
      <c r="O17" s="117"/>
      <c r="P17" s="121"/>
      <c r="Q17" s="16"/>
      <c r="R17" s="373">
        <f>VLOOKUP(U17,'пр.взв.'!B17:E47,2,FALSE)</f>
        <v>0</v>
      </c>
      <c r="S17" s="373">
        <f>VLOOKUP(U17,'пр.взв.'!B17:E47,3,FALSE)</f>
        <v>0</v>
      </c>
      <c r="T17" s="373">
        <f>VLOOKUP(U17,'пр.взв.'!B17:E47,4,FALSE)</f>
        <v>0</v>
      </c>
      <c r="U17" s="390">
        <v>12</v>
      </c>
      <c r="Y17" s="4"/>
      <c r="Z17" s="4"/>
      <c r="AA17" s="4"/>
      <c r="AB17" s="4"/>
      <c r="AC17" s="4"/>
    </row>
    <row r="18" spans="1:21" ht="12.75" customHeight="1" thickBot="1">
      <c r="A18" s="308"/>
      <c r="B18" s="374"/>
      <c r="C18" s="374"/>
      <c r="D18" s="374"/>
      <c r="E18" s="122"/>
      <c r="F18" s="123"/>
      <c r="G18" s="118">
        <v>7</v>
      </c>
      <c r="H18" s="131"/>
      <c r="I18" s="66" t="s">
        <v>30</v>
      </c>
      <c r="J18" s="105"/>
      <c r="K18" s="105"/>
      <c r="L18" s="105"/>
      <c r="M18" s="117"/>
      <c r="N18" s="128"/>
      <c r="O18" s="118">
        <v>4</v>
      </c>
      <c r="P18" s="124"/>
      <c r="Q18" s="72"/>
      <c r="R18" s="374"/>
      <c r="S18" s="374"/>
      <c r="T18" s="374"/>
      <c r="U18" s="391"/>
    </row>
    <row r="19" spans="1:21" ht="12.75" customHeight="1" thickBot="1">
      <c r="A19" s="304">
        <v>7</v>
      </c>
      <c r="B19" s="388" t="str">
        <f>'пр.взв.'!C7</f>
        <v>МЕДВЕДЕВА Алеся Сергеевна</v>
      </c>
      <c r="C19" s="388" t="str">
        <f>VLOOKUP(A19,'пр.взв.'!B7:E38,3,FALSE)</f>
        <v>04.07.1995 кмс</v>
      </c>
      <c r="D19" s="388" t="str">
        <f>VLOOKUP(A19,'пр.взв.'!B7:E38,4,FALSE)</f>
        <v>Московская </v>
      </c>
      <c r="E19" s="116"/>
      <c r="F19" s="132"/>
      <c r="G19" s="16" t="s">
        <v>92</v>
      </c>
      <c r="H19" s="65"/>
      <c r="I19" s="72"/>
      <c r="J19" s="72"/>
      <c r="K19" s="72"/>
      <c r="L19" s="72"/>
      <c r="M19" s="72"/>
      <c r="N19" s="117"/>
      <c r="O19" s="16" t="s">
        <v>94</v>
      </c>
      <c r="P19" s="124"/>
      <c r="Q19" s="72"/>
      <c r="R19" s="306" t="str">
        <f>VLOOKUP(U19,'пр.взв.'!B19:E49,2,FALSE)</f>
        <v>МАЛЫШЕВА Екатерина Алексеевна</v>
      </c>
      <c r="S19" s="306" t="str">
        <f>VLOOKUP(U19,'пр.взв.'!B19:E49,3,FALSE)</f>
        <v>16.09.1993 мс</v>
      </c>
      <c r="T19" s="306" t="str">
        <f>VLOOKUP(U19,'пр.взв.'!B19:E49,4,FALSE)</f>
        <v>Владимирская</v>
      </c>
      <c r="U19" s="389">
        <v>8</v>
      </c>
    </row>
    <row r="20" spans="1:21" ht="12.75" customHeight="1">
      <c r="A20" s="305"/>
      <c r="B20" s="309"/>
      <c r="C20" s="309"/>
      <c r="D20" s="309"/>
      <c r="E20" s="118">
        <v>7</v>
      </c>
      <c r="F20" s="133"/>
      <c r="G20" s="122"/>
      <c r="H20" s="65">
        <v>4</v>
      </c>
      <c r="I20" s="351" t="str">
        <f>VLOOKUP(H20,'пр.взв.'!B18:E49,2,FALSE)</f>
        <v>АМБАРЦУМЯН Галина Самсоновна</v>
      </c>
      <c r="J20" s="352"/>
      <c r="K20" s="352"/>
      <c r="L20" s="352"/>
      <c r="M20" s="353"/>
      <c r="N20" s="117"/>
      <c r="O20" s="117"/>
      <c r="P20" s="134"/>
      <c r="Q20" s="118">
        <v>8</v>
      </c>
      <c r="R20" s="307"/>
      <c r="S20" s="307"/>
      <c r="T20" s="307"/>
      <c r="U20" s="390"/>
    </row>
    <row r="21" spans="1:21" ht="12.75" customHeight="1" thickBot="1">
      <c r="A21" s="305">
        <v>15</v>
      </c>
      <c r="B21" s="373">
        <f>VLOOKUP(A21,'пр.взв.'!B21:C51,2,FALSE)</f>
        <v>0</v>
      </c>
      <c r="C21" s="373">
        <f>VLOOKUP(A21,'пр.взв.'!B7:E38,3,FALSE)</f>
        <v>0</v>
      </c>
      <c r="D21" s="373">
        <f>VLOOKUP(A21,'пр.взв.'!B7:E38,4,FALSE)</f>
        <v>0</v>
      </c>
      <c r="E21" s="16"/>
      <c r="F21" s="122"/>
      <c r="G21" s="122"/>
      <c r="H21" s="87"/>
      <c r="I21" s="354"/>
      <c r="J21" s="355"/>
      <c r="K21" s="355"/>
      <c r="L21" s="355"/>
      <c r="M21" s="356"/>
      <c r="N21" s="117"/>
      <c r="O21" s="117"/>
      <c r="P21" s="117"/>
      <c r="Q21" s="16"/>
      <c r="R21" s="373">
        <f>VLOOKUP(U21,'пр.взв.'!B21:E51,2,FALSE)</f>
        <v>0</v>
      </c>
      <c r="S21" s="373">
        <f>VLOOKUP(U21,'пр.взв.'!B21:E51,3,FALSE)</f>
        <v>0</v>
      </c>
      <c r="T21" s="373">
        <f>VLOOKUP(U21,'пр.взв.'!B7:E38,4,FALSE)</f>
        <v>0</v>
      </c>
      <c r="U21" s="390">
        <v>16</v>
      </c>
    </row>
    <row r="22" spans="1:21" ht="12.75" customHeight="1" thickBot="1">
      <c r="A22" s="308"/>
      <c r="B22" s="374"/>
      <c r="C22" s="374"/>
      <c r="D22" s="374"/>
      <c r="E22" s="122"/>
      <c r="F22" s="116"/>
      <c r="G22" s="116"/>
      <c r="H22" s="72"/>
      <c r="I22" s="72"/>
      <c r="J22" s="72"/>
      <c r="K22" s="72"/>
      <c r="L22" s="72"/>
      <c r="M22" s="72"/>
      <c r="N22" s="72"/>
      <c r="O22" s="105"/>
      <c r="P22" s="105"/>
      <c r="Q22" s="72"/>
      <c r="R22" s="374"/>
      <c r="S22" s="374"/>
      <c r="T22" s="374"/>
      <c r="U22" s="391"/>
    </row>
    <row r="23" spans="1:20" ht="12.75" customHeight="1">
      <c r="A23" s="1"/>
      <c r="B23" s="1"/>
      <c r="C23" s="7"/>
      <c r="D23" s="4"/>
      <c r="E23" s="71"/>
      <c r="F23" s="71"/>
      <c r="G23" s="71"/>
      <c r="H23" s="344" t="s">
        <v>28</v>
      </c>
      <c r="I23" s="344"/>
      <c r="J23" s="344"/>
      <c r="K23" s="344"/>
      <c r="L23" s="344"/>
      <c r="M23" s="344"/>
      <c r="N23" s="344"/>
      <c r="O23" s="135"/>
      <c r="P23" s="135"/>
      <c r="Q23" s="72"/>
      <c r="R23" s="31"/>
      <c r="S23" s="31"/>
      <c r="T23" s="31"/>
    </row>
    <row r="24" spans="4:22" ht="12" customHeight="1" thickBot="1">
      <c r="D24" s="61" t="s">
        <v>2</v>
      </c>
      <c r="K24" s="4"/>
      <c r="L24" s="4"/>
      <c r="M24" s="4"/>
      <c r="N24" s="4"/>
      <c r="O24" s="61" t="s">
        <v>3</v>
      </c>
      <c r="P24" s="4"/>
      <c r="Q24" s="4"/>
      <c r="R24" s="4"/>
      <c r="S24" s="4"/>
      <c r="T24" s="4"/>
      <c r="U24" s="62"/>
      <c r="V24" s="4"/>
    </row>
    <row r="25" spans="1:22" ht="12.75" customHeight="1">
      <c r="A25" s="89">
        <v>9</v>
      </c>
      <c r="B25" s="363" t="str">
        <f>VLOOKUP(A25,'пр.взв.'!B7:E38,2,FALSE)</f>
        <v>СОБОЛЕВА Марина Александровна</v>
      </c>
      <c r="I25" s="92">
        <v>2</v>
      </c>
      <c r="J25" s="345" t="str">
        <f>VLOOKUP(I25,'пр.взв.'!B5:D38,2,FALSE)</f>
        <v>ЛИЩЕНКО Тамара Владимировна</v>
      </c>
      <c r="K25" s="346"/>
      <c r="L25" s="347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89"/>
      <c r="B26" s="365"/>
      <c r="C26" s="136" t="s">
        <v>97</v>
      </c>
      <c r="D26" s="34"/>
      <c r="E26" s="36"/>
      <c r="F26" s="36"/>
      <c r="G26" s="36"/>
      <c r="H26" s="36"/>
      <c r="I26" s="93"/>
      <c r="J26" s="348"/>
      <c r="K26" s="349"/>
      <c r="L26" s="350"/>
      <c r="M26" s="15" t="s">
        <v>96</v>
      </c>
      <c r="N26" s="34"/>
      <c r="O26" s="34"/>
      <c r="P26" s="34"/>
      <c r="Q26" s="34"/>
      <c r="R26" s="63"/>
      <c r="S26" s="34"/>
      <c r="T26" s="34"/>
      <c r="U26" s="62"/>
      <c r="V26" s="4"/>
    </row>
    <row r="27" spans="1:22" ht="12.75" customHeight="1">
      <c r="A27" s="90">
        <v>5</v>
      </c>
      <c r="B27" s="366" t="str">
        <f>VLOOKUP(A27,'пр.взв.'!B7:D38,2,FALSE)</f>
        <v>ЧЕМЕРСКАЯ Анна Владимировна</v>
      </c>
      <c r="C27" s="137"/>
      <c r="D27" s="34"/>
      <c r="E27" s="67"/>
      <c r="F27" s="67"/>
      <c r="G27" s="67"/>
      <c r="H27" s="67"/>
      <c r="I27" s="405">
        <v>0</v>
      </c>
      <c r="J27" s="406" t="e">
        <f>VLOOKUP(I27,'пр.взв.'!B7:D38,2,FALSE)</f>
        <v>#N/A</v>
      </c>
      <c r="K27" s="407"/>
      <c r="L27" s="408"/>
      <c r="M27" s="20"/>
      <c r="N27" s="66"/>
      <c r="O27" s="66"/>
      <c r="P27" s="66"/>
      <c r="Q27" s="66"/>
      <c r="R27" s="34"/>
      <c r="S27" s="34"/>
      <c r="T27" s="34"/>
      <c r="U27" s="4"/>
      <c r="V27" s="4"/>
    </row>
    <row r="28" spans="1:22" ht="12.75" customHeight="1" thickBot="1">
      <c r="A28" s="90"/>
      <c r="B28" s="364"/>
      <c r="C28" s="138"/>
      <c r="D28" s="34"/>
      <c r="E28" s="66"/>
      <c r="F28" s="66"/>
      <c r="G28" s="67"/>
      <c r="H28" s="67"/>
      <c r="I28" s="405"/>
      <c r="J28" s="409"/>
      <c r="K28" s="410"/>
      <c r="L28" s="411"/>
      <c r="M28" s="21"/>
      <c r="N28" s="66"/>
      <c r="O28" s="66"/>
      <c r="P28" s="66"/>
      <c r="Q28" s="66"/>
      <c r="R28" s="34"/>
      <c r="S28" s="34"/>
      <c r="T28" s="34"/>
      <c r="U28" s="4"/>
      <c r="V28" s="4"/>
    </row>
    <row r="29" spans="1:22" ht="12.75" customHeight="1">
      <c r="A29" s="4"/>
      <c r="B29" s="13"/>
      <c r="C29" s="138"/>
      <c r="D29" s="105">
        <v>3</v>
      </c>
      <c r="E29" s="66"/>
      <c r="F29" s="66"/>
      <c r="G29" s="67"/>
      <c r="H29" s="67"/>
      <c r="I29" s="94"/>
      <c r="J29" s="87"/>
      <c r="K29" s="13"/>
      <c r="L29" s="8"/>
      <c r="M29" s="21"/>
      <c r="N29" s="85"/>
      <c r="O29" s="106">
        <v>2</v>
      </c>
      <c r="P29" s="66"/>
      <c r="Q29" s="66"/>
      <c r="R29" s="34"/>
      <c r="S29" s="34"/>
      <c r="T29" s="34"/>
      <c r="U29" s="4"/>
      <c r="V29" s="4"/>
    </row>
    <row r="30" spans="1:22" ht="12.75" customHeight="1" thickBot="1">
      <c r="A30" s="4"/>
      <c r="B30" s="88"/>
      <c r="C30" s="138"/>
      <c r="D30" s="26"/>
      <c r="E30" s="66"/>
      <c r="F30" t="s">
        <v>49</v>
      </c>
      <c r="G30" s="67"/>
      <c r="H30" s="67"/>
      <c r="I30" s="94"/>
      <c r="J30" s="87"/>
      <c r="K30" s="88"/>
      <c r="L30" s="8"/>
      <c r="M30" s="21"/>
      <c r="N30" s="66"/>
      <c r="O30" s="66"/>
      <c r="P30" s="39"/>
      <c r="Q30" s="66"/>
      <c r="R30" t="s">
        <v>49</v>
      </c>
      <c r="S30" s="34"/>
      <c r="T30" s="34"/>
      <c r="U30" s="4"/>
      <c r="V30" s="4"/>
    </row>
    <row r="31" spans="1:22" ht="13.5" thickBot="1">
      <c r="A31" s="91">
        <v>3</v>
      </c>
      <c r="B31" s="394" t="str">
        <f>VLOOKUP(A31,'пр.взв.'!B7:D38,2,FALSE)</f>
        <v>БОНДАРЕНКО Валерия Сергеевна</v>
      </c>
      <c r="C31" s="139"/>
      <c r="D31" s="25"/>
      <c r="E31" s="65"/>
      <c r="F31" s="66"/>
      <c r="G31" s="66"/>
      <c r="H31" s="66"/>
      <c r="I31" s="65">
        <v>8</v>
      </c>
      <c r="J31" s="399" t="str">
        <f>VLOOKUP(I31,'пр.взв.'!B7:D38,2,FALSE)</f>
        <v>МАЛЫШЕВА Екатерина Алексеевна</v>
      </c>
      <c r="K31" s="400"/>
      <c r="L31" s="401"/>
      <c r="M31" s="142"/>
      <c r="N31" s="66"/>
      <c r="O31" s="66"/>
      <c r="P31" s="41"/>
      <c r="Q31" s="66"/>
      <c r="R31" s="34"/>
      <c r="S31" s="34"/>
      <c r="T31" s="34"/>
      <c r="U31" s="4"/>
      <c r="V31" s="4"/>
    </row>
    <row r="32" spans="1:22" ht="13.5" customHeight="1">
      <c r="A32" s="91"/>
      <c r="B32" s="395"/>
      <c r="C32" s="140" t="s">
        <v>93</v>
      </c>
      <c r="D32" s="25"/>
      <c r="E32" s="84">
        <v>6</v>
      </c>
      <c r="F32" s="367" t="str">
        <f>VLOOKUP(E32,'пр.взв.'!B7:D38,2,FALSE)</f>
        <v>ФИЛИППОВИЧ Анастасия Юрьевна</v>
      </c>
      <c r="G32" s="368"/>
      <c r="H32" s="369"/>
      <c r="I32" s="95"/>
      <c r="J32" s="402"/>
      <c r="K32" s="403"/>
      <c r="L32" s="404"/>
      <c r="M32" s="143" t="s">
        <v>95</v>
      </c>
      <c r="N32" s="86"/>
      <c r="O32" s="86"/>
      <c r="P32" s="41"/>
      <c r="Q32" s="84">
        <v>2</v>
      </c>
      <c r="R32" s="341" t="str">
        <f>VLOOKUP(Q32,'пр.взв.'!B7:D38,2,FALSE)</f>
        <v>ЛИЩЕНКО Тамара Владимировна</v>
      </c>
      <c r="S32" s="86"/>
      <c r="T32" s="86"/>
      <c r="U32" s="86"/>
      <c r="V32" s="4"/>
    </row>
    <row r="33" spans="1:22" ht="13.5" customHeight="1" thickBot="1">
      <c r="A33" s="396">
        <v>0</v>
      </c>
      <c r="B33" s="397" t="e">
        <f>VLOOKUP(A33,'пр.взв.'!B7:E38,2,FALSE)</f>
        <v>#N/A</v>
      </c>
      <c r="C33" s="14"/>
      <c r="D33" s="25"/>
      <c r="E33" s="68"/>
      <c r="F33" s="370"/>
      <c r="G33" s="371"/>
      <c r="H33" s="372"/>
      <c r="I33" s="412">
        <v>0</v>
      </c>
      <c r="J33" s="406" t="e">
        <f>VLOOKUP(I33,'пр.взв.'!B7:D38,2,FALSE)</f>
        <v>#N/A</v>
      </c>
      <c r="K33" s="407"/>
      <c r="L33" s="408"/>
      <c r="M33" s="141"/>
      <c r="N33" s="86"/>
      <c r="O33" s="86"/>
      <c r="P33" s="41"/>
      <c r="Q33" s="66"/>
      <c r="R33" s="342"/>
      <c r="S33" s="86"/>
      <c r="T33" s="86"/>
      <c r="U33" s="86"/>
      <c r="V33" s="4"/>
    </row>
    <row r="34" spans="1:22" ht="13.5" customHeight="1" thickBot="1">
      <c r="A34" s="396"/>
      <c r="B34" s="398"/>
      <c r="C34" s="34"/>
      <c r="D34" s="25"/>
      <c r="E34" s="66"/>
      <c r="F34" s="66"/>
      <c r="G34" s="66"/>
      <c r="H34" s="66"/>
      <c r="I34" s="413"/>
      <c r="J34" s="409"/>
      <c r="K34" s="410"/>
      <c r="L34" s="411"/>
      <c r="M34" s="66"/>
      <c r="N34" s="66"/>
      <c r="O34" s="66"/>
      <c r="P34" s="41"/>
      <c r="Q34" s="66"/>
      <c r="R34" s="34"/>
      <c r="S34" s="34"/>
      <c r="T34" s="34"/>
      <c r="U34" s="4"/>
      <c r="V34" s="4"/>
    </row>
    <row r="35" spans="1:22" ht="12.75">
      <c r="A35" s="4"/>
      <c r="B35" s="34"/>
      <c r="C35" s="65">
        <v>6</v>
      </c>
      <c r="D35" s="363" t="str">
        <f>VLOOKUP(C35,'пр.взв.'!B7:D38,2,FALSE)</f>
        <v>ФИЛИППОВИЧ Анастасия Юрьевна</v>
      </c>
      <c r="E35" s="66"/>
      <c r="F35" s="66"/>
      <c r="G35" s="66"/>
      <c r="H35" s="66"/>
      <c r="I35" s="65"/>
      <c r="J35" s="67"/>
      <c r="K35" s="66"/>
      <c r="L35" s="66"/>
      <c r="M35" s="65">
        <v>7</v>
      </c>
      <c r="N35" s="345" t="str">
        <f>VLOOKUP(M35,'пр.взв.'!B7:D38,2,FALSE)</f>
        <v>МЕДВЕДЕВА Алеся Сергеевна</v>
      </c>
      <c r="O35" s="358"/>
      <c r="P35" s="359"/>
      <c r="Q35" s="66"/>
      <c r="R35" s="34"/>
      <c r="S35" s="34"/>
      <c r="T35" s="34"/>
      <c r="U35" s="4"/>
      <c r="V35" s="4"/>
    </row>
    <row r="36" spans="2:22" ht="13.5" thickBot="1">
      <c r="B36" s="34"/>
      <c r="C36" s="34"/>
      <c r="D36" s="364"/>
      <c r="E36" s="66"/>
      <c r="F36" s="66"/>
      <c r="G36" s="66"/>
      <c r="H36" s="66"/>
      <c r="I36" s="66"/>
      <c r="J36" s="67"/>
      <c r="K36" s="66"/>
      <c r="L36" s="66"/>
      <c r="M36" s="66"/>
      <c r="N36" s="360"/>
      <c r="O36" s="361"/>
      <c r="P36" s="362"/>
      <c r="Q36" s="66"/>
      <c r="R36" s="34"/>
      <c r="S36" s="34"/>
      <c r="T36" s="34"/>
      <c r="U36" s="4"/>
      <c r="V36" s="4"/>
    </row>
    <row r="37" spans="1:22" ht="12.75">
      <c r="A37" s="30"/>
      <c r="B37" s="64"/>
      <c r="C37" s="64"/>
      <c r="D37" s="96"/>
      <c r="E37" s="69"/>
      <c r="F37" s="69"/>
      <c r="G37" s="69"/>
      <c r="H37" s="70"/>
      <c r="I37" s="70"/>
      <c r="J37" s="70"/>
      <c r="K37" s="69"/>
      <c r="L37" s="69"/>
      <c r="M37" s="69"/>
      <c r="N37" s="69"/>
      <c r="O37" s="69"/>
      <c r="P37" s="69"/>
      <c r="Q37" s="69"/>
      <c r="R37" s="64"/>
      <c r="S37" s="64"/>
      <c r="T37" s="64"/>
      <c r="U37" s="64"/>
      <c r="V37" s="64"/>
    </row>
    <row r="38" spans="1:22" ht="15.75">
      <c r="A38" s="357" t="str">
        <f>HYPERLINK('[1]реквизиты'!$A$6)</f>
        <v>Гл. судья, судья МК (ВК)</v>
      </c>
      <c r="B38" s="357"/>
      <c r="C38" s="357"/>
      <c r="E38" s="76"/>
      <c r="F38" s="77"/>
      <c r="J38" s="79" t="str">
        <f>'[1]реквизиты'!$G$6</f>
        <v>А.А.Лебедев</v>
      </c>
      <c r="K38" s="5"/>
      <c r="N38" s="71"/>
      <c r="O38" s="80" t="str">
        <f>'[1]реквизиты'!$G$7</f>
        <v>/Москва/</v>
      </c>
      <c r="P38" s="71"/>
      <c r="Q38" s="71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1"/>
      <c r="F39" s="71"/>
      <c r="G39" s="71"/>
      <c r="H39" s="71"/>
      <c r="I39" s="71"/>
      <c r="J39" s="72"/>
      <c r="K39" s="72"/>
      <c r="L39" s="72"/>
      <c r="M39" s="72"/>
      <c r="N39" s="72"/>
      <c r="O39" s="72"/>
      <c r="P39" s="72"/>
      <c r="Q39" s="72"/>
    </row>
    <row r="40" spans="1:16" ht="15.75">
      <c r="A40" s="97" t="str">
        <f>HYPERLINK('[1]реквизиты'!$A$8)</f>
        <v>Гл. секретарь, судья ВК</v>
      </c>
      <c r="B40" s="98"/>
      <c r="C40" s="99"/>
      <c r="D40" s="81"/>
      <c r="E40" s="81"/>
      <c r="F40" s="4"/>
      <c r="G40" s="4"/>
      <c r="H40" s="4"/>
      <c r="I40" s="4"/>
      <c r="J40" s="79" t="str">
        <f>'[1]реквизиты'!$G$8</f>
        <v>А.С.Тимошин</v>
      </c>
      <c r="K40" s="71"/>
      <c r="L40" s="71"/>
      <c r="M40" s="71"/>
      <c r="O40" s="80" t="str">
        <f>'[1]реквизиты'!$G$9</f>
        <v>/Рыбинск/</v>
      </c>
      <c r="P40" s="72"/>
    </row>
    <row r="41" spans="4:20" ht="15">
      <c r="D41" s="77"/>
      <c r="E41" s="77"/>
      <c r="F41" s="77"/>
      <c r="G41" s="81"/>
      <c r="H41" s="81"/>
      <c r="I41" s="4"/>
      <c r="J41" s="4"/>
      <c r="K41" s="4"/>
      <c r="L41" s="4"/>
      <c r="M41" s="71"/>
      <c r="N41" s="71"/>
      <c r="O41" s="71"/>
      <c r="P41" s="71"/>
      <c r="Q41" s="4"/>
      <c r="R41" s="5"/>
      <c r="S41" s="72"/>
      <c r="T41" s="72"/>
    </row>
    <row r="42" spans="4:20" ht="15">
      <c r="D42" s="76"/>
      <c r="E42" s="76"/>
      <c r="F42" s="77"/>
      <c r="G42" s="81"/>
      <c r="H42" s="81"/>
      <c r="I42" s="4"/>
      <c r="J42" s="4"/>
      <c r="K42" s="4"/>
      <c r="L42" s="4"/>
      <c r="M42" s="71"/>
      <c r="N42" s="71"/>
      <c r="O42" s="71"/>
      <c r="P42" s="71"/>
      <c r="Q42" s="81"/>
      <c r="R42" s="5"/>
      <c r="S42" s="72"/>
      <c r="T42" s="72"/>
    </row>
    <row r="43" spans="10:20" ht="12.75">
      <c r="J43" s="4"/>
      <c r="K43" s="4"/>
      <c r="L43" s="4"/>
      <c r="M43" s="4"/>
      <c r="N43" s="4"/>
      <c r="O43" s="4"/>
      <c r="P43" s="4"/>
      <c r="Q43" s="4"/>
      <c r="S43" s="72"/>
      <c r="T43" s="72"/>
    </row>
    <row r="44" spans="2:18" ht="15">
      <c r="B44" s="54">
        <f>HYPERLINK('[1]реквизиты'!$A$22)</f>
      </c>
      <c r="C44" s="51"/>
      <c r="D44" s="76"/>
      <c r="E44" s="76"/>
      <c r="F44" s="76"/>
      <c r="G44" s="5"/>
      <c r="H44" s="5"/>
      <c r="M44" s="55">
        <f>HYPERLINK('[1]реквизиты'!$G$23)</f>
      </c>
      <c r="O44" s="72"/>
      <c r="P44" s="72"/>
      <c r="R44" s="5"/>
    </row>
    <row r="45" spans="5:17" ht="12.75"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M5:O5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2017-08-21T16:46:32Z</cp:lastPrinted>
  <dcterms:created xsi:type="dcterms:W3CDTF">1996-10-08T23:32:33Z</dcterms:created>
  <dcterms:modified xsi:type="dcterms:W3CDTF">2017-08-21T16:46:35Z</dcterms:modified>
  <cp:category/>
  <cp:version/>
  <cp:contentType/>
  <cp:contentStatus/>
</cp:coreProperties>
</file>