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<sst xmlns="http://schemas.openxmlformats.org/spreadsheetml/2006/main" count="186" uniqueCount="71">
  <si>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</si>
  <si>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</si>
  <si>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</si>
  <si>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</si>
  <si>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</si>
  <si>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</si>
  <si>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</si>
  <si>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</si>
  <si>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</si>
  <si>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</si>
  <si>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</si>
  <si>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</si>
  <si>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</si>
  <si>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</si>
  <si>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</si>
  <si>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</si>
  <si>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</si>
  <si>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</si>
  <si>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</si>
  <si>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</si>
  <si>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</si>
  <si>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</si>
  <si>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</si>
  <si>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</si>
  <si>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</si>
  <si>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</si>
  <si>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</si>
  <si>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</si>
  <si>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</si>
  <si>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</si>
  <si>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</si>
  <si>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</si>
  <si>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</si>
  <si>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</si>
  <si>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</si>
  <si>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</si>
  <si>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</si>
  <si>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</si>
  <si>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</si>
  <si>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</si>
  <si>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</si>
  <si>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</si>
  <si>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</si>
  <si>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</si>
  <si>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</si>
  <si>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</si>
  <si>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</si>
  <si>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</si>
  <si>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</si>
  <si>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</si>
  <si>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Тренер победителя:</t>
  </si>
  <si>
    <t>ТИМОШЕНКО Светлана</t>
  </si>
  <si>
    <t>02.07.84, мсмк</t>
  </si>
  <si>
    <t>Р.Беларусь</t>
  </si>
  <si>
    <t>Кот ВС</t>
  </si>
  <si>
    <t xml:space="preserve">КАЗАНЦЕВА Наталья Александровна </t>
  </si>
  <si>
    <t>10.04.1981 мсмк</t>
  </si>
  <si>
    <t>Омская обл.г Омск</t>
  </si>
  <si>
    <t>Казанцев АН.,Паршин ЮА</t>
  </si>
  <si>
    <t>АМБАРЦУМОВА Дайна Сергеевна</t>
  </si>
  <si>
    <t>20.01.1991 мсмк</t>
  </si>
  <si>
    <t>Тверская обл.г Тверь</t>
  </si>
  <si>
    <t>Каверзин ПИ</t>
  </si>
  <si>
    <t>КОНДРАТЬЕВА Мария</t>
  </si>
  <si>
    <t>23.05.97, мс</t>
  </si>
  <si>
    <t>КАЛУПИНА Анна Анатольевна</t>
  </si>
  <si>
    <t>20.07.1988 кмс</t>
  </si>
  <si>
    <t xml:space="preserve">Московская </t>
  </si>
  <si>
    <t>Шмаков ОВ</t>
  </si>
  <si>
    <t>в.к. 80ж  кг</t>
  </si>
  <si>
    <t>4/0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</si>
</sst>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29" fillId="24" borderId="26" xfId="42" applyFont="1" applyFill="1" applyBorder="1" applyAlignment="1" applyProtection="1">
      <alignment horizontal="center" vertical="center" wrapText="1"/>
      <protection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6" fillId="0" borderId="33" xfId="0" applyNumberFormat="1" applyFont="1" applyBorder="1" applyAlignment="1">
      <alignment horizontal="center" vertical="center" wrapText="1"/>
    </xf>
    <xf numFmtId="0" fontId="46" fillId="0" borderId="34" xfId="0" applyNumberFormat="1" applyFont="1" applyBorder="1" applyAlignment="1">
      <alignment horizontal="center" vertical="center" wrapText="1"/>
    </xf>
    <xf numFmtId="0" fontId="46" fillId="0" borderId="3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6" fillId="0" borderId="32" xfId="0" applyNumberFormat="1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42" applyFont="1" applyFill="1" applyBorder="1" applyAlignment="1" applyProtection="1">
      <alignment horizontal="center" vertical="center" wrapText="1"/>
      <protection/>
    </xf>
    <xf numFmtId="0" fontId="4" fillId="0" borderId="37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19" xfId="42" applyFont="1" applyFill="1" applyBorder="1" applyAlignment="1" applyProtection="1">
      <alignment horizontal="center" vertical="center" wrapText="1"/>
      <protection/>
    </xf>
    <xf numFmtId="0" fontId="4" fillId="0" borderId="46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38" xfId="42" applyFont="1" applyFill="1" applyBorder="1" applyAlignment="1" applyProtection="1">
      <alignment horizontal="center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4" fillId="17" borderId="47" xfId="0" applyFont="1" applyFill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4" fillId="0" borderId="35" xfId="42" applyFont="1" applyFill="1" applyBorder="1" applyAlignment="1" applyProtection="1">
      <alignment horizontal="left" vertical="center" wrapText="1"/>
      <protection/>
    </xf>
    <xf numFmtId="0" fontId="4" fillId="0" borderId="34" xfId="42" applyFont="1" applyFill="1" applyBorder="1" applyAlignment="1" applyProtection="1">
      <alignment horizontal="left" vertical="center" wrapText="1"/>
      <protection/>
    </xf>
    <xf numFmtId="0" fontId="4" fillId="25" borderId="47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49" fontId="0" fillId="0" borderId="47" xfId="42" applyNumberFormat="1" applyFont="1" applyBorder="1" applyAlignment="1" applyProtection="1">
      <alignment horizontal="center" vertical="center" wrapText="1"/>
      <protection/>
    </xf>
    <xf numFmtId="0" fontId="4" fillId="0" borderId="47" xfId="42" applyFont="1" applyFill="1" applyBorder="1" applyAlignment="1" applyProtection="1">
      <alignment horizontal="left" vertical="center" wrapText="1"/>
      <protection/>
    </xf>
    <xf numFmtId="0" fontId="29" fillId="0" borderId="49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14" fontId="6" fillId="0" borderId="35" xfId="0" applyNumberFormat="1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49" fontId="44" fillId="0" borderId="31" xfId="0" applyNumberFormat="1" applyFont="1" applyBorder="1" applyAlignment="1">
      <alignment horizontal="center" vertical="center" wrapText="1"/>
    </xf>
    <xf numFmtId="49" fontId="44" fillId="0" borderId="32" xfId="0" applyNumberFormat="1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49" fontId="44" fillId="0" borderId="57" xfId="0" applyNumberFormat="1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0" fillId="0" borderId="51" xfId="42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0" fillId="0" borderId="51" xfId="42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31" xfId="42" applyFont="1" applyBorder="1" applyAlignment="1">
      <alignment horizontal="left" vertical="center" wrapText="1"/>
    </xf>
    <xf numFmtId="0" fontId="0" fillId="0" borderId="34" xfId="42" applyFont="1" applyBorder="1" applyAlignment="1">
      <alignment horizontal="left" vertical="center" wrapText="1"/>
    </xf>
    <xf numFmtId="0" fontId="42" fillId="0" borderId="52" xfId="0" applyFont="1" applyBorder="1" applyAlignment="1">
      <alignment horizontal="center" vertical="center" wrapText="1"/>
    </xf>
    <xf numFmtId="0" fontId="0" fillId="0" borderId="35" xfId="42" applyFont="1" applyBorder="1" applyAlignment="1">
      <alignment horizontal="left" vertical="center" wrapText="1"/>
    </xf>
    <xf numFmtId="0" fontId="0" fillId="0" borderId="32" xfId="42" applyFont="1" applyBorder="1" applyAlignment="1">
      <alignment horizontal="left" vertical="center" wrapText="1"/>
    </xf>
    <xf numFmtId="0" fontId="0" fillId="0" borderId="31" xfId="42" applyFont="1" applyBorder="1" applyAlignment="1">
      <alignment horizontal="center" vertical="center" wrapText="1"/>
    </xf>
    <xf numFmtId="0" fontId="0" fillId="0" borderId="34" xfId="42" applyFont="1" applyBorder="1" applyAlignment="1">
      <alignment horizontal="center" vertical="center" wrapText="1"/>
    </xf>
    <xf numFmtId="0" fontId="0" fillId="0" borderId="47" xfId="42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0" fillId="0" borderId="47" xfId="42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5" xfId="42" applyFont="1" applyBorder="1" applyAlignment="1">
      <alignment horizontal="center" vertical="center" wrapText="1"/>
    </xf>
    <xf numFmtId="0" fontId="0" fillId="0" borderId="32" xfId="4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42" fillId="0" borderId="34" xfId="0" applyNumberFormat="1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1" fillId="0" borderId="35" xfId="0" applyNumberFormat="1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2" fillId="0" borderId="51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4" fillId="0" borderId="43" xfId="42" applyFont="1" applyBorder="1" applyAlignment="1" applyProtection="1">
      <alignment horizontal="left" vertical="center" wrapText="1"/>
      <protection/>
    </xf>
    <xf numFmtId="0" fontId="4" fillId="0" borderId="60" xfId="0" applyFont="1" applyBorder="1" applyAlignment="1">
      <alignment horizontal="left" vertical="center" wrapText="1"/>
    </xf>
    <xf numFmtId="0" fontId="4" fillId="0" borderId="43" xfId="42" applyFont="1" applyBorder="1" applyAlignment="1" applyProtection="1">
      <alignment horizontal="center" vertical="center" wrapText="1"/>
      <protection/>
    </xf>
    <xf numFmtId="0" fontId="4" fillId="0" borderId="60" xfId="0" applyFont="1" applyBorder="1" applyAlignment="1">
      <alignment horizontal="center" vertical="center" wrapText="1"/>
    </xf>
    <xf numFmtId="0" fontId="3" fillId="0" borderId="61" xfId="42" applyFont="1" applyBorder="1" applyAlignment="1" applyProtection="1">
      <alignment horizontal="center" vertical="center" wrapText="1"/>
      <protection/>
    </xf>
    <xf numFmtId="0" fontId="3" fillId="0" borderId="36" xfId="42" applyFont="1" applyBorder="1" applyAlignment="1" applyProtection="1">
      <alignment horizontal="center" vertical="center" wrapText="1"/>
      <protection/>
    </xf>
    <xf numFmtId="0" fontId="3" fillId="0" borderId="62" xfId="42" applyFont="1" applyBorder="1" applyAlignment="1" applyProtection="1">
      <alignment horizontal="center" vertical="center" wrapText="1"/>
      <protection/>
    </xf>
    <xf numFmtId="0" fontId="1" fillId="0" borderId="6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64" xfId="42" applyFont="1" applyBorder="1" applyAlignment="1" applyProtection="1">
      <alignment horizontal="center" vertical="center" wrapText="1"/>
      <protection/>
    </xf>
    <xf numFmtId="0" fontId="1" fillId="0" borderId="65" xfId="0" applyFont="1" applyBorder="1" applyAlignment="1">
      <alignment horizontal="center" vertical="center" wrapText="1"/>
    </xf>
    <xf numFmtId="0" fontId="4" fillId="0" borderId="64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29" fillId="0" borderId="50" xfId="42" applyFont="1" applyBorder="1" applyAlignment="1" applyProtection="1">
      <alignment horizontal="center" vertical="center" wrapText="1"/>
      <protection/>
    </xf>
    <xf numFmtId="0" fontId="29" fillId="24" borderId="27" xfId="42" applyFont="1" applyFill="1" applyBorder="1" applyAlignment="1" applyProtection="1">
      <alignment horizontal="center" vertical="center" wrapText="1"/>
      <protection/>
    </xf>
    <xf numFmtId="0" fontId="29" fillId="24" borderId="28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26" xfId="42" applyFont="1" applyFill="1" applyBorder="1" applyAlignment="1">
      <alignment horizontal="center" vertical="center"/>
    </xf>
    <xf numFmtId="0" fontId="37" fillId="25" borderId="27" xfId="42" applyFont="1" applyFill="1" applyBorder="1" applyAlignment="1">
      <alignment horizontal="center" vertical="center"/>
    </xf>
    <xf numFmtId="0" fontId="37" fillId="25" borderId="28" xfId="42" applyFont="1" applyFill="1" applyBorder="1" applyAlignment="1">
      <alignment horizontal="center" vertical="center"/>
    </xf>
    <xf numFmtId="0" fontId="38" fillId="17" borderId="61" xfId="0" applyFont="1" applyFill="1" applyBorder="1" applyAlignment="1">
      <alignment horizontal="center" vertical="center"/>
    </xf>
    <xf numFmtId="0" fontId="38" fillId="17" borderId="66" xfId="0" applyFont="1" applyFill="1" applyBorder="1" applyAlignment="1">
      <alignment horizontal="center" vertical="center"/>
    </xf>
    <xf numFmtId="0" fontId="38" fillId="17" borderId="49" xfId="0" applyFont="1" applyFill="1" applyBorder="1" applyAlignment="1">
      <alignment horizontal="center" vertical="center"/>
    </xf>
    <xf numFmtId="0" fontId="39" fillId="0" borderId="3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67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8" fillId="25" borderId="61" xfId="0" applyFont="1" applyFill="1" applyBorder="1" applyAlignment="1">
      <alignment horizontal="center" vertical="center"/>
    </xf>
    <xf numFmtId="0" fontId="38" fillId="25" borderId="66" xfId="0" applyFont="1" applyFill="1" applyBorder="1" applyAlignment="1">
      <alignment horizontal="center" vertical="center"/>
    </xf>
    <xf numFmtId="0" fontId="38" fillId="25" borderId="49" xfId="0" applyFont="1" applyFill="1" applyBorder="1" applyAlignment="1">
      <alignment horizontal="center" vertical="center"/>
    </xf>
    <xf numFmtId="0" fontId="38" fillId="26" borderId="61" xfId="0" applyFont="1" applyFill="1" applyBorder="1" applyAlignment="1">
      <alignment horizontal="center" vertical="center"/>
    </xf>
    <xf numFmtId="0" fontId="38" fillId="26" borderId="66" xfId="0" applyFont="1" applyFill="1" applyBorder="1" applyAlignment="1">
      <alignment horizontal="center" vertical="center"/>
    </xf>
    <xf numFmtId="0" fontId="38" fillId="26" borderId="49" xfId="0" applyFont="1" applyFill="1" applyBorder="1" applyAlignment="1">
      <alignment horizontal="center" vertical="center"/>
    </xf>
    <xf numFmtId="0" fontId="35" fillId="0" borderId="61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26" xfId="42" applyFont="1" applyBorder="1" applyAlignment="1">
      <alignment horizontal="center" vertical="center"/>
    </xf>
    <xf numFmtId="0" fontId="1" fillId="0" borderId="27" xfId="42" applyFont="1" applyBorder="1" applyAlignment="1">
      <alignment horizontal="center" vertical="center"/>
    </xf>
    <xf numFmtId="0" fontId="1" fillId="0" borderId="28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6" fillId="0" borderId="43" xfId="42" applyFont="1" applyBorder="1" applyAlignment="1" applyProtection="1">
      <alignment horizontal="center" vertical="center" wrapText="1"/>
      <protection/>
    </xf>
    <xf numFmtId="0" fontId="46" fillId="0" borderId="41" xfId="0" applyFont="1" applyBorder="1" applyAlignment="1">
      <alignment horizontal="center" vertical="center" wrapText="1"/>
    </xf>
    <xf numFmtId="0" fontId="46" fillId="0" borderId="43" xfId="42" applyFont="1" applyBorder="1" applyAlignment="1" applyProtection="1">
      <alignment horizontal="left" vertical="center" wrapText="1"/>
      <protection/>
    </xf>
    <xf numFmtId="0" fontId="46" fillId="0" borderId="60" xfId="0" applyFont="1" applyBorder="1" applyAlignment="1">
      <alignment horizontal="left" vertical="center" wrapText="1"/>
    </xf>
    <xf numFmtId="0" fontId="34" fillId="0" borderId="68" xfId="0" applyNumberFormat="1" applyFont="1" applyBorder="1" applyAlignment="1">
      <alignment horizontal="center" vertical="center" wrapText="1"/>
    </xf>
    <xf numFmtId="0" fontId="34" fillId="0" borderId="69" xfId="0" applyNumberFormat="1" applyFont="1" applyBorder="1" applyAlignment="1">
      <alignment horizontal="center" vertical="center" wrapText="1"/>
    </xf>
    <xf numFmtId="0" fontId="34" fillId="0" borderId="70" xfId="0" applyNumberFormat="1" applyFont="1" applyBorder="1" applyAlignment="1">
      <alignment horizontal="center" vertical="center" wrapText="1"/>
    </xf>
    <xf numFmtId="0" fontId="34" fillId="0" borderId="71" xfId="0" applyNumberFormat="1" applyFont="1" applyBorder="1" applyAlignment="1">
      <alignment horizontal="center" vertical="center" wrapText="1"/>
    </xf>
    <xf numFmtId="0" fontId="34" fillId="0" borderId="72" xfId="0" applyNumberFormat="1" applyFont="1" applyBorder="1" applyAlignment="1">
      <alignment horizontal="center" vertical="center" wrapText="1"/>
    </xf>
    <xf numFmtId="0" fontId="34" fillId="0" borderId="73" xfId="0" applyNumberFormat="1" applyFont="1" applyBorder="1" applyAlignment="1">
      <alignment horizontal="center" vertical="center" wrapText="1"/>
    </xf>
    <xf numFmtId="0" fontId="46" fillId="0" borderId="41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6" fillId="0" borderId="6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1" fillId="0" borderId="80" xfId="42" applyFont="1" applyBorder="1" applyAlignment="1" applyProtection="1">
      <alignment horizontal="center" vertical="center" wrapText="1"/>
      <protection/>
    </xf>
    <xf numFmtId="0" fontId="11" fillId="0" borderId="81" xfId="42" applyFont="1" applyBorder="1" applyAlignment="1" applyProtection="1">
      <alignment horizontal="center" vertical="center" wrapText="1"/>
      <protection/>
    </xf>
    <xf numFmtId="0" fontId="11" fillId="0" borderId="82" xfId="42" applyFont="1" applyBorder="1" applyAlignment="1" applyProtection="1">
      <alignment horizontal="center" vertical="center" wrapText="1"/>
      <protection/>
    </xf>
    <xf numFmtId="0" fontId="11" fillId="0" borderId="83" xfId="42" applyFont="1" applyBorder="1" applyAlignment="1" applyProtection="1">
      <alignment horizontal="center" vertical="center" wrapText="1"/>
      <protection/>
    </xf>
    <xf numFmtId="0" fontId="11" fillId="0" borderId="84" xfId="42" applyFont="1" applyBorder="1" applyAlignment="1" applyProtection="1">
      <alignment horizontal="center" vertical="center" wrapText="1"/>
      <protection/>
    </xf>
    <xf numFmtId="0" fontId="11" fillId="0" borderId="85" xfId="42" applyFont="1" applyBorder="1" applyAlignment="1" applyProtection="1">
      <alignment horizontal="center" vertical="center" wrapText="1"/>
      <protection/>
    </xf>
    <xf numFmtId="0" fontId="4" fillId="0" borderId="61" xfId="42" applyFont="1" applyBorder="1" applyAlignment="1" applyProtection="1">
      <alignment horizontal="left" vertical="center" wrapText="1"/>
      <protection/>
    </xf>
    <xf numFmtId="0" fontId="4" fillId="0" borderId="62" xfId="42" applyFont="1" applyBorder="1" applyAlignment="1" applyProtection="1">
      <alignment horizontal="left" vertical="center" wrapText="1"/>
      <protection/>
    </xf>
    <xf numFmtId="0" fontId="4" fillId="0" borderId="49" xfId="42" applyFont="1" applyBorder="1" applyAlignment="1" applyProtection="1">
      <alignment horizontal="left" vertical="center" wrapText="1"/>
      <protection/>
    </xf>
    <xf numFmtId="0" fontId="4" fillId="0" borderId="50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/>
    </xf>
    <xf numFmtId="0" fontId="46" fillId="0" borderId="44" xfId="42" applyFont="1" applyBorder="1" applyAlignment="1" applyProtection="1">
      <alignment horizontal="center" vertical="center" wrapText="1"/>
      <protection/>
    </xf>
    <xf numFmtId="0" fontId="46" fillId="0" borderId="12" xfId="42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0" fillId="0" borderId="86" xfId="0" applyBorder="1" applyAlignment="1">
      <alignment horizontal="left"/>
    </xf>
    <xf numFmtId="0" fontId="0" fillId="0" borderId="87" xfId="0" applyBorder="1" applyAlignment="1">
      <alignment/>
    </xf>
    <xf numFmtId="49" fontId="47" fillId="0" borderId="0" xfId="0" applyNumberFormat="1" applyFont="1" applyBorder="1" applyAlignment="1">
      <alignment horizontal="center" vertical="center"/>
    </xf>
    <xf numFmtId="0" fontId="46" fillId="0" borderId="0" xfId="42" applyFont="1" applyBorder="1" applyAlignment="1" applyProtection="1">
      <alignment horizontal="center" vertical="center" wrapText="1"/>
      <protection/>
    </xf>
    <xf numFmtId="0" fontId="47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/>
    </xf>
    <xf numFmtId="0" fontId="46" fillId="0" borderId="0" xfId="42" applyFont="1" applyBorder="1" applyAlignment="1" applyProtection="1">
      <alignment horizontal="left" vertical="center" wrapText="1"/>
      <protection/>
    </xf>
    <xf numFmtId="0" fontId="46" fillId="0" borderId="0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II Международный турнир по самбо "Мемориал М.Бурдикова"</v>
          </cell>
        </row>
        <row r="3">
          <cell r="A3" t="str">
            <v>20-22 августа 2017 г.     г.Кстово</v>
          </cell>
        </row>
        <row r="6">
          <cell r="A6" t="str">
            <v>Гл. судья, судья МК (ВК)</v>
          </cell>
          <cell r="G6" t="str">
            <v>А.А.Лебедев</v>
          </cell>
        </row>
        <row r="7">
          <cell r="G7" t="str">
            <v>/Москва/</v>
          </cell>
        </row>
        <row r="8">
          <cell r="A8" t="str">
            <v>Гл. секретарь, судья ВК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0"/>
  <sheetViews>
    <sheetView tabSelected="1" zoomScalePageLayoutView="0" workbookViewId="0" topLeftCell="A1">
      <selection activeCell="A1" sqref="A1:H29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97" t="s">
        <v>28</v>
      </c>
      <c r="B1" s="97"/>
      <c r="C1" s="97"/>
      <c r="D1" s="97"/>
      <c r="E1" s="97"/>
      <c r="F1" s="97"/>
      <c r="G1" s="97"/>
      <c r="H1" s="97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8" ht="22.5" customHeight="1" thickBot="1">
      <c r="A2" s="98" t="s">
        <v>25</v>
      </c>
      <c r="B2" s="99"/>
      <c r="C2" s="99"/>
      <c r="D2" s="99"/>
      <c r="E2" s="99"/>
      <c r="F2" s="99"/>
      <c r="G2" s="99"/>
      <c r="H2" s="99"/>
    </row>
    <row r="3" spans="1:8" ht="31.5" customHeight="1" thickBot="1">
      <c r="A3" s="102" t="str">
        <f>'пр.хода'!C3</f>
        <v>II Международный турнир по самбо "Мемориал М.Бурдикова"</v>
      </c>
      <c r="B3" s="103"/>
      <c r="C3" s="103"/>
      <c r="D3" s="103"/>
      <c r="E3" s="103"/>
      <c r="F3" s="103"/>
      <c r="G3" s="103"/>
      <c r="H3" s="104"/>
    </row>
    <row r="4" spans="1:8" ht="21.75" customHeight="1">
      <c r="A4" s="114" t="str">
        <f>'пр.хода'!C4</f>
        <v>20-22 августа 2017 г.     г.Кстово</v>
      </c>
      <c r="B4" s="114"/>
      <c r="C4" s="114"/>
      <c r="D4" s="114"/>
      <c r="E4" s="114"/>
      <c r="F4" s="114"/>
      <c r="G4" s="114"/>
      <c r="H4" s="114"/>
    </row>
    <row r="5" spans="4:6" ht="20.25" customHeight="1" thickBot="1">
      <c r="D5" s="115" t="str">
        <f>HYPERLINK('пр.взв.'!D4)</f>
        <v>в.к. 80ж  кг</v>
      </c>
      <c r="E5" s="115"/>
      <c r="F5" s="115"/>
    </row>
    <row r="6" spans="1:8" ht="12.75" customHeight="1">
      <c r="A6" s="116" t="s">
        <v>11</v>
      </c>
      <c r="B6" s="118" t="s">
        <v>5</v>
      </c>
      <c r="C6" s="120" t="s">
        <v>6</v>
      </c>
      <c r="D6" s="122" t="s">
        <v>7</v>
      </c>
      <c r="E6" s="124" t="s">
        <v>8</v>
      </c>
      <c r="F6" s="122"/>
      <c r="G6" s="109" t="s">
        <v>10</v>
      </c>
      <c r="H6" s="106" t="s">
        <v>9</v>
      </c>
    </row>
    <row r="7" spans="1:8" ht="13.5" thickBot="1">
      <c r="A7" s="117"/>
      <c r="B7" s="119"/>
      <c r="C7" s="121"/>
      <c r="D7" s="123"/>
      <c r="E7" s="125"/>
      <c r="F7" s="123"/>
      <c r="G7" s="110"/>
      <c r="H7" s="107"/>
    </row>
    <row r="8" spans="1:8" ht="12.75" customHeight="1">
      <c r="A8" s="132">
        <v>1</v>
      </c>
      <c r="B8" s="133">
        <f>'пр.хода'!H9</f>
        <v>2</v>
      </c>
      <c r="C8" s="134" t="str">
        <f>VLOOKUP(B8,'пр.взв.'!B7:H22,2,FALSE)</f>
        <v>КАЗАНЦЕВА Наталья Александровна </v>
      </c>
      <c r="D8" s="135" t="str">
        <f>VLOOKUP(B8,'пр.взв.'!B7:H22,3,FALSE)</f>
        <v>10.04.1981 мсмк</v>
      </c>
      <c r="E8" s="140" t="str">
        <f>VLOOKUP(B8,'пр.взв.'!B7:H22,4,FALSE)</f>
        <v>Омская обл.г Омск</v>
      </c>
      <c r="F8" s="141"/>
      <c r="G8" s="111">
        <f>VLOOKUP(B8,'пр.взв.'!B7:H22,6,FALSE)</f>
        <v>0</v>
      </c>
      <c r="H8" s="108" t="str">
        <f>VLOOKUP(B8,'пр.взв.'!B7:H22,7,FALSE)</f>
        <v>Казанцев АН.,Паршин ЮА</v>
      </c>
    </row>
    <row r="9" spans="1:8" ht="12.75">
      <c r="A9" s="126"/>
      <c r="B9" s="127"/>
      <c r="C9" s="129"/>
      <c r="D9" s="131"/>
      <c r="E9" s="142"/>
      <c r="F9" s="143"/>
      <c r="G9" s="112"/>
      <c r="H9" s="105"/>
    </row>
    <row r="10" spans="1:8" ht="12.75" customHeight="1">
      <c r="A10" s="126">
        <v>2</v>
      </c>
      <c r="B10" s="127">
        <f>'пр.хода'!H14</f>
        <v>3</v>
      </c>
      <c r="C10" s="128" t="str">
        <f>VLOOKUP(B10,'пр.взв.'!B7:H22,2,FALSE)</f>
        <v>АМБАРЦУМОВА Дайна Сергеевна</v>
      </c>
      <c r="D10" s="130" t="str">
        <f>VLOOKUP(B10,'пр.взв.'!B7:H22,3,FALSE)</f>
        <v>20.01.1991 мсмк</v>
      </c>
      <c r="E10" s="144" t="str">
        <f>VLOOKUP(B10,'пр.взв.'!B1:H24,4,FALSE)</f>
        <v>Тверская обл.г Тверь</v>
      </c>
      <c r="F10" s="145"/>
      <c r="G10" s="113">
        <f>VLOOKUP(B10,'пр.взв.'!B7:H22,6,FALSE)</f>
        <v>0</v>
      </c>
      <c r="H10" s="100" t="str">
        <f>VLOOKUP(B10,'пр.взв.'!B7:H22,7,FALSE)</f>
        <v>Каверзин ПИ</v>
      </c>
    </row>
    <row r="11" spans="1:8" ht="12.75">
      <c r="A11" s="126"/>
      <c r="B11" s="127"/>
      <c r="C11" s="129"/>
      <c r="D11" s="131"/>
      <c r="E11" s="142"/>
      <c r="F11" s="143"/>
      <c r="G11" s="112"/>
      <c r="H11" s="105"/>
    </row>
    <row r="12" spans="1:8" ht="12.75" customHeight="1">
      <c r="A12" s="126">
        <v>3</v>
      </c>
      <c r="B12" s="127">
        <f>'пр.хода'!E25</f>
        <v>4</v>
      </c>
      <c r="C12" s="128" t="str">
        <f>VLOOKUP(B12,'пр.взв.'!B7:H22,2,FALSE)</f>
        <v>КОНДРАТЬЕВА Мария</v>
      </c>
      <c r="D12" s="130" t="str">
        <f>VLOOKUP(B12,'пр.взв.'!B7:H22,3,FALSE)</f>
        <v>23.05.97, мс</v>
      </c>
      <c r="E12" s="144" t="str">
        <f>VLOOKUP(B12,'пр.взв.'!B3:H26,4,FALSE)</f>
        <v>Р.Беларусь</v>
      </c>
      <c r="F12" s="145"/>
      <c r="G12" s="113">
        <f>VLOOKUP(B12,'пр.взв.'!B7:H22,6,FALSE)</f>
        <v>0</v>
      </c>
      <c r="H12" s="100" t="str">
        <f>VLOOKUP(B12,'пр.взв.'!B7:H22,7,FALSE)</f>
        <v>Кот ВС</v>
      </c>
    </row>
    <row r="13" spans="1:8" ht="12.75">
      <c r="A13" s="126"/>
      <c r="B13" s="127"/>
      <c r="C13" s="129"/>
      <c r="D13" s="131"/>
      <c r="E13" s="142"/>
      <c r="F13" s="143"/>
      <c r="G13" s="112"/>
      <c r="H13" s="105"/>
    </row>
    <row r="14" spans="1:8" ht="12.75" customHeight="1">
      <c r="A14" s="126">
        <v>3</v>
      </c>
      <c r="B14" s="127">
        <f>'пр.хода'!Q25</f>
        <v>1</v>
      </c>
      <c r="C14" s="128" t="str">
        <f>VLOOKUP(B14,'пр.взв.'!B7:H22,2,FALSE)</f>
        <v>ТИМОШЕНКО Светлана</v>
      </c>
      <c r="D14" s="130" t="str">
        <f>VLOOKUP(B14,'пр.взв.'!B7:H22,3,FALSE)</f>
        <v>02.07.84, мсмк</v>
      </c>
      <c r="E14" s="144" t="str">
        <f>VLOOKUP(B14,'пр.взв.'!B1:H28,4,FALSE)</f>
        <v>Р.Беларусь</v>
      </c>
      <c r="F14" s="145"/>
      <c r="G14" s="113">
        <f>VLOOKUP(B14,'пр.взв.'!B7:H22,6,FALSE)</f>
        <v>0</v>
      </c>
      <c r="H14" s="100" t="str">
        <f>VLOOKUP(B14,'пр.взв.'!B7:H22,7,FALSE)</f>
        <v>Кот ВС</v>
      </c>
    </row>
    <row r="15" spans="1:8" ht="12.75">
      <c r="A15" s="126"/>
      <c r="B15" s="127"/>
      <c r="C15" s="129"/>
      <c r="D15" s="131"/>
      <c r="E15" s="142"/>
      <c r="F15" s="143"/>
      <c r="G15" s="112"/>
      <c r="H15" s="105"/>
    </row>
    <row r="16" spans="1:8" ht="12.75" customHeight="1">
      <c r="A16" s="126">
        <v>5</v>
      </c>
      <c r="B16" s="127">
        <v>5</v>
      </c>
      <c r="C16" s="128" t="str">
        <f>VLOOKUP(B16,'пр.взв.'!B7:H30,2,FALSE)</f>
        <v>КАЛУПИНА Анна Анатольевна</v>
      </c>
      <c r="D16" s="130" t="str">
        <f>VLOOKUP(B16,'пр.взв.'!B7:H22,3,FALSE)</f>
        <v>20.07.1988 кмс</v>
      </c>
      <c r="E16" s="144" t="str">
        <f>VLOOKUP(B16,'пр.взв.'!B1:H30,4,FALSE)</f>
        <v>Московская </v>
      </c>
      <c r="F16" s="145"/>
      <c r="G16" s="113">
        <f>VLOOKUP(B16,'пр.взв.'!B7:H22,6,FALSE)</f>
        <v>0</v>
      </c>
      <c r="H16" s="100" t="str">
        <f>VLOOKUP(B16,'пр.взв.'!B7:H22,7,FALSE)</f>
        <v>Шмаков ОВ</v>
      </c>
    </row>
    <row r="17" spans="1:8" ht="13.5" thickBot="1">
      <c r="A17" s="346"/>
      <c r="B17" s="137"/>
      <c r="C17" s="138"/>
      <c r="D17" s="139"/>
      <c r="E17" s="146"/>
      <c r="F17" s="147"/>
      <c r="G17" s="136"/>
      <c r="H17" s="101"/>
    </row>
    <row r="19" ht="12" customHeight="1"/>
    <row r="20" ht="12.75" hidden="1"/>
    <row r="21" ht="12.75" hidden="1"/>
    <row r="22" ht="12.75" hidden="1"/>
    <row r="23" spans="1:8" ht="12.75" hidden="1">
      <c r="A23" s="6"/>
      <c r="B23" s="6"/>
      <c r="C23" s="6"/>
      <c r="D23" s="6"/>
      <c r="E23" s="6"/>
      <c r="F23" s="6"/>
      <c r="G23" s="6"/>
      <c r="H23" s="6"/>
    </row>
    <row r="24" spans="1:8" ht="15">
      <c r="A24" s="58"/>
      <c r="B24" s="58"/>
      <c r="C24" s="58"/>
      <c r="D24" s="6"/>
      <c r="E24" s="6"/>
      <c r="F24" s="6"/>
      <c r="G24" s="6"/>
      <c r="H24" s="6"/>
    </row>
    <row r="25" spans="1:11" ht="15">
      <c r="A25" s="56" t="str">
        <f>'[2]реквизиты'!$A$6</f>
        <v>Гл. судья, судья МК (ВК)</v>
      </c>
      <c r="B25" s="58"/>
      <c r="C25" s="59"/>
      <c r="D25" s="55"/>
      <c r="E25" s="55"/>
      <c r="F25" s="55"/>
      <c r="G25" s="57" t="str">
        <f>'[2]реквизиты'!$G$6</f>
        <v>А.А.Лебедев</v>
      </c>
      <c r="I25" s="6"/>
      <c r="J25" s="3"/>
      <c r="K25" s="3"/>
    </row>
    <row r="26" spans="1:12" ht="15">
      <c r="A26" s="58"/>
      <c r="B26" s="58"/>
      <c r="C26" s="59"/>
      <c r="D26" s="6"/>
      <c r="E26" s="6"/>
      <c r="F26" s="6"/>
      <c r="G26" s="5" t="str">
        <f>'[2]реквизиты'!$G$7</f>
        <v>/Москва/</v>
      </c>
      <c r="I26" s="6"/>
      <c r="J26" s="3"/>
      <c r="K26" s="3"/>
      <c r="L26" s="3"/>
    </row>
    <row r="27" spans="1:12" ht="15">
      <c r="A27" s="58"/>
      <c r="B27" s="58"/>
      <c r="C27" s="59"/>
      <c r="D27" s="6"/>
      <c r="E27" s="6"/>
      <c r="F27" s="6"/>
      <c r="G27" s="6"/>
      <c r="I27" s="6"/>
      <c r="J27" s="3"/>
      <c r="K27" s="3"/>
      <c r="L27" s="3"/>
    </row>
    <row r="28" spans="1:11" ht="15">
      <c r="A28" s="56" t="str">
        <f>'[2]реквизиты'!$A$8</f>
        <v>Гл. секретарь, судья ВК</v>
      </c>
      <c r="B28" s="58"/>
      <c r="C28" s="59"/>
      <c r="D28" s="55"/>
      <c r="E28" s="55"/>
      <c r="F28" s="55"/>
      <c r="G28" s="57" t="str">
        <f>'[2]реквизиты'!$G$8</f>
        <v>А.С.Тимошин</v>
      </c>
      <c r="I28" s="6"/>
      <c r="J28" s="14"/>
      <c r="K28" s="14"/>
    </row>
    <row r="29" spans="1:8" ht="15">
      <c r="A29" s="58"/>
      <c r="B29" s="58"/>
      <c r="C29" s="58"/>
      <c r="D29" s="6"/>
      <c r="E29" s="6"/>
      <c r="F29" s="6"/>
      <c r="G29" s="5" t="str">
        <f>'[2]реквизиты'!$G$9</f>
        <v>/Рыбинск/</v>
      </c>
      <c r="H29" s="6"/>
    </row>
    <row r="30" spans="1:8" ht="12.75">
      <c r="A30" s="6"/>
      <c r="B30" s="6"/>
      <c r="C30" s="6"/>
      <c r="D30" s="6"/>
      <c r="E30" s="6"/>
      <c r="F30" s="6"/>
      <c r="G30" s="6"/>
      <c r="H30" s="6"/>
    </row>
  </sheetData>
  <sheetProtection/>
  <mergeCells count="47">
    <mergeCell ref="E16:F17"/>
    <mergeCell ref="E8:F9"/>
    <mergeCell ref="E10:F11"/>
    <mergeCell ref="E12:F13"/>
    <mergeCell ref="E14:F15"/>
    <mergeCell ref="G16:G17"/>
    <mergeCell ref="A16:A17"/>
    <mergeCell ref="B16:B17"/>
    <mergeCell ref="C16:C17"/>
    <mergeCell ref="D16:D17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H4"/>
    <mergeCell ref="D5:F5"/>
    <mergeCell ref="A6:A7"/>
    <mergeCell ref="B6:B7"/>
    <mergeCell ref="C6:C7"/>
    <mergeCell ref="D6:D7"/>
    <mergeCell ref="E6:F7"/>
    <mergeCell ref="H10:H11"/>
    <mergeCell ref="H12:H13"/>
    <mergeCell ref="G6:G7"/>
    <mergeCell ref="G8:G9"/>
    <mergeCell ref="G10:G11"/>
    <mergeCell ref="G12:G13"/>
    <mergeCell ref="A1:H1"/>
    <mergeCell ref="A2:H2"/>
    <mergeCell ref="A3:H3"/>
    <mergeCell ref="H14:H15"/>
    <mergeCell ref="H16:H17"/>
    <mergeCell ref="H6:H7"/>
    <mergeCell ref="H8:H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">
      <selection activeCell="A1" sqref="A1:I13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67" t="str">
        <f>'пр.хода'!C3</f>
        <v>II Международный турнир по самбо "Мемориал М.Бурдикова"</v>
      </c>
      <c r="B1" s="168"/>
      <c r="C1" s="168"/>
      <c r="D1" s="168"/>
      <c r="E1" s="168"/>
      <c r="F1" s="168"/>
      <c r="G1" s="168"/>
      <c r="H1" s="168"/>
      <c r="I1" s="168"/>
    </row>
    <row r="2" spans="4:6" ht="27.75" customHeight="1">
      <c r="D2" s="50" t="s">
        <v>20</v>
      </c>
      <c r="E2" s="50"/>
      <c r="F2" s="63" t="str">
        <f>HYPERLINK('пр.взв.'!D4)</f>
        <v>в.к. 80ж  кг</v>
      </c>
    </row>
    <row r="3" ht="12.75">
      <c r="C3" s="12" t="s">
        <v>23</v>
      </c>
    </row>
    <row r="4" ht="12.75">
      <c r="C4" s="48" t="s">
        <v>12</v>
      </c>
    </row>
    <row r="5" spans="1:9" ht="12.75">
      <c r="A5" s="154" t="s">
        <v>13</v>
      </c>
      <c r="B5" s="154" t="s">
        <v>5</v>
      </c>
      <c r="C5" s="156" t="s">
        <v>6</v>
      </c>
      <c r="D5" s="154" t="s">
        <v>14</v>
      </c>
      <c r="E5" s="148" t="s">
        <v>15</v>
      </c>
      <c r="F5" s="149"/>
      <c r="G5" s="154" t="s">
        <v>16</v>
      </c>
      <c r="H5" s="154" t="s">
        <v>17</v>
      </c>
      <c r="I5" s="154" t="s">
        <v>18</v>
      </c>
    </row>
    <row r="6" spans="1:9" ht="12.75">
      <c r="A6" s="155"/>
      <c r="B6" s="155"/>
      <c r="C6" s="155"/>
      <c r="D6" s="155"/>
      <c r="E6" s="152"/>
      <c r="F6" s="153"/>
      <c r="G6" s="155"/>
      <c r="H6" s="155"/>
      <c r="I6" s="155"/>
    </row>
    <row r="7" spans="1:9" ht="12.75">
      <c r="A7" s="159"/>
      <c r="B7" s="160">
        <f>'пр.хода'!C22</f>
        <v>5</v>
      </c>
      <c r="C7" s="161" t="str">
        <f>VLOOKUP(B7,'пр.взв.'!B7:D22,2,FALSE)</f>
        <v>КАЛУПИНА Анна Анатольевна</v>
      </c>
      <c r="D7" s="161" t="str">
        <f>VLOOKUP(B7,'пр.взв.'!B7:F22,3,FALSE)</f>
        <v>20.07.1988 кмс</v>
      </c>
      <c r="E7" s="144" t="str">
        <f>VLOOKUP(B7,'пр.взв.'!B7:F22,4,FALSE)</f>
        <v>Московская </v>
      </c>
      <c r="F7" s="145"/>
      <c r="G7" s="157"/>
      <c r="H7" s="158"/>
      <c r="I7" s="154"/>
    </row>
    <row r="8" spans="1:9" ht="12.75">
      <c r="A8" s="159"/>
      <c r="B8" s="154"/>
      <c r="C8" s="162"/>
      <c r="D8" s="162"/>
      <c r="E8" s="142"/>
      <c r="F8" s="143"/>
      <c r="G8" s="157"/>
      <c r="H8" s="158"/>
      <c r="I8" s="154"/>
    </row>
    <row r="9" spans="1:9" ht="12.75">
      <c r="A9" s="163"/>
      <c r="B9" s="160">
        <f>'пр.хода'!B27</f>
        <v>4</v>
      </c>
      <c r="C9" s="161" t="str">
        <f>VLOOKUP(B9,'пр.взв.'!B7:D24,2,FALSE)</f>
        <v>КОНДРАТЬЕВА Мария</v>
      </c>
      <c r="D9" s="161" t="str">
        <f>VLOOKUP(B9,'пр.взв.'!B7:F24,3,FALSE)</f>
        <v>23.05.97, мс</v>
      </c>
      <c r="E9" s="144" t="str">
        <f>VLOOKUP(B9,'пр.взв.'!B9:F24,4,FALSE)</f>
        <v>Р.Беларусь</v>
      </c>
      <c r="F9" s="145"/>
      <c r="G9" s="157"/>
      <c r="H9" s="154"/>
      <c r="I9" s="154"/>
    </row>
    <row r="10" spans="1:9" ht="12.75">
      <c r="A10" s="163"/>
      <c r="B10" s="154"/>
      <c r="C10" s="162"/>
      <c r="D10" s="162"/>
      <c r="E10" s="142"/>
      <c r="F10" s="143"/>
      <c r="G10" s="157"/>
      <c r="H10" s="154"/>
      <c r="I10" s="154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23</v>
      </c>
    </row>
    <row r="16" spans="3:6" ht="24" customHeight="1">
      <c r="C16" s="48" t="s">
        <v>22</v>
      </c>
      <c r="F16" s="63" t="str">
        <f>HYPERLINK('пр.взв.'!D4)</f>
        <v>в.к. 80ж  кг</v>
      </c>
    </row>
    <row r="17" spans="1:9" ht="12.75">
      <c r="A17" s="154" t="s">
        <v>13</v>
      </c>
      <c r="B17" s="154" t="s">
        <v>5</v>
      </c>
      <c r="C17" s="156" t="s">
        <v>6</v>
      </c>
      <c r="D17" s="154" t="s">
        <v>14</v>
      </c>
      <c r="E17" s="148" t="s">
        <v>15</v>
      </c>
      <c r="F17" s="149"/>
      <c r="G17" s="154" t="s">
        <v>16</v>
      </c>
      <c r="H17" s="154" t="s">
        <v>17</v>
      </c>
      <c r="I17" s="154" t="s">
        <v>18</v>
      </c>
    </row>
    <row r="18" spans="1:9" ht="12.75">
      <c r="A18" s="155"/>
      <c r="B18" s="155"/>
      <c r="C18" s="155"/>
      <c r="D18" s="155"/>
      <c r="E18" s="152"/>
      <c r="F18" s="153"/>
      <c r="G18" s="155"/>
      <c r="H18" s="155"/>
      <c r="I18" s="155"/>
    </row>
    <row r="19" spans="1:9" ht="12.75" customHeight="1">
      <c r="A19" s="159"/>
      <c r="B19" s="165">
        <f>'пр.хода'!R22</f>
        <v>0</v>
      </c>
      <c r="C19" s="166" t="e">
        <f>VLOOKUP(B19,'пр.взв.'!B7:F22,2,FALSE)</f>
        <v>#N/A</v>
      </c>
      <c r="D19" s="166" t="e">
        <f>VLOOKUP(B19,'пр.взв.'!B7:G22,3,FALSE)</f>
        <v>#N/A</v>
      </c>
      <c r="E19" s="144" t="e">
        <f>VLOOKUP(B19,'пр.взв.'!B1:F34,4,FALSE)</f>
        <v>#N/A</v>
      </c>
      <c r="F19" s="145"/>
      <c r="G19" s="164"/>
      <c r="H19" s="158"/>
      <c r="I19" s="154"/>
    </row>
    <row r="20" spans="1:9" ht="12.75">
      <c r="A20" s="159"/>
      <c r="B20" s="154"/>
      <c r="C20" s="166"/>
      <c r="D20" s="166"/>
      <c r="E20" s="142"/>
      <c r="F20" s="143"/>
      <c r="G20" s="164"/>
      <c r="H20" s="158"/>
      <c r="I20" s="154"/>
    </row>
    <row r="21" spans="1:9" ht="12.75" customHeight="1">
      <c r="A21" s="163"/>
      <c r="B21" s="160">
        <f>'пр.хода'!S27</f>
        <v>0</v>
      </c>
      <c r="C21" s="166" t="e">
        <f>VLOOKUP(B21,'пр.взв.'!B7:F24,2,FALSE)</f>
        <v>#N/A</v>
      </c>
      <c r="D21" s="166" t="e">
        <f>VLOOKUP(B21,'пр.взв.'!B7:G24,3,FALSE)</f>
        <v>#N/A</v>
      </c>
      <c r="E21" s="144" t="e">
        <f>VLOOKUP(B21,'пр.взв.'!B2:F36,4,FALSE)</f>
        <v>#N/A</v>
      </c>
      <c r="F21" s="145"/>
      <c r="G21" s="164"/>
      <c r="H21" s="154"/>
      <c r="I21" s="154"/>
    </row>
    <row r="22" spans="1:9" ht="12.75">
      <c r="A22" s="163"/>
      <c r="B22" s="154"/>
      <c r="C22" s="166"/>
      <c r="D22" s="166"/>
      <c r="E22" s="142"/>
      <c r="F22" s="143"/>
      <c r="G22" s="164"/>
      <c r="H22" s="154"/>
      <c r="I22" s="154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19</v>
      </c>
      <c r="F29" s="63" t="str">
        <f>HYPERLINK('пр.взв.'!D4)</f>
        <v>в.к. 80ж  кг</v>
      </c>
    </row>
    <row r="30" spans="1:9" ht="12.75">
      <c r="A30" s="154" t="s">
        <v>13</v>
      </c>
      <c r="B30" s="154" t="s">
        <v>5</v>
      </c>
      <c r="C30" s="156" t="s">
        <v>6</v>
      </c>
      <c r="D30" s="154" t="s">
        <v>14</v>
      </c>
      <c r="E30" s="148" t="s">
        <v>15</v>
      </c>
      <c r="F30" s="149"/>
      <c r="G30" s="154" t="s">
        <v>16</v>
      </c>
      <c r="H30" s="154" t="s">
        <v>17</v>
      </c>
      <c r="I30" s="154" t="s">
        <v>18</v>
      </c>
    </row>
    <row r="31" spans="1:9" ht="12.75">
      <c r="A31" s="155"/>
      <c r="B31" s="155"/>
      <c r="C31" s="155"/>
      <c r="D31" s="155"/>
      <c r="E31" s="150"/>
      <c r="F31" s="151"/>
      <c r="G31" s="155"/>
      <c r="H31" s="155"/>
      <c r="I31" s="155"/>
    </row>
    <row r="32" spans="1:9" ht="12.75" customHeight="1">
      <c r="A32" s="159"/>
      <c r="B32" s="165">
        <f>'пр.хода'!G11</f>
        <v>3</v>
      </c>
      <c r="C32" s="166" t="str">
        <f>VLOOKUP(B32,'пр.взв.'!B7:F35,2,FALSE)</f>
        <v>АМБАРЦУМОВА Дайна Сергеевна</v>
      </c>
      <c r="D32" s="166" t="str">
        <f>VLOOKUP(B32,'пр.взв.'!B7:G35,3,FALSE)</f>
        <v>20.01.1991 мсмк</v>
      </c>
      <c r="E32" s="144" t="str">
        <f>VLOOKUP(B32,'пр.взв.'!B2:F47,4,FALSE)</f>
        <v>Тверская обл.г Тверь</v>
      </c>
      <c r="F32" s="145"/>
      <c r="G32" s="164"/>
      <c r="H32" s="158"/>
      <c r="I32" s="154"/>
    </row>
    <row r="33" spans="1:9" ht="12.75">
      <c r="A33" s="159"/>
      <c r="B33" s="154"/>
      <c r="C33" s="166"/>
      <c r="D33" s="166"/>
      <c r="E33" s="142"/>
      <c r="F33" s="143"/>
      <c r="G33" s="164"/>
      <c r="H33" s="158"/>
      <c r="I33" s="154"/>
    </row>
    <row r="34" spans="1:9" ht="12.75" customHeight="1">
      <c r="A34" s="163"/>
      <c r="B34" s="165">
        <f>'пр.хода'!O11</f>
        <v>2</v>
      </c>
      <c r="C34" s="166" t="str">
        <f>VLOOKUP(B34,'пр.взв.'!B7:F37,2,FALSE)</f>
        <v>КАЗАНЦЕВА Наталья Александровна </v>
      </c>
      <c r="D34" s="166" t="str">
        <f>VLOOKUP(B34,'пр.взв.'!B7:G37,3,FALSE)</f>
        <v>10.04.1981 мсмк</v>
      </c>
      <c r="E34" s="144" t="str">
        <f>VLOOKUP(B34,'пр.взв.'!B3:F49,4,FALSE)</f>
        <v>Омская обл.г Омск</v>
      </c>
      <c r="F34" s="145"/>
      <c r="G34" s="164"/>
      <c r="H34" s="154"/>
      <c r="I34" s="154"/>
    </row>
    <row r="35" spans="1:9" ht="12.75">
      <c r="A35" s="163"/>
      <c r="B35" s="154"/>
      <c r="C35" s="166"/>
      <c r="D35" s="166"/>
      <c r="E35" s="142"/>
      <c r="F35" s="143"/>
      <c r="G35" s="164"/>
      <c r="H35" s="154"/>
      <c r="I35" s="154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96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3">
    <mergeCell ref="A1:I1"/>
    <mergeCell ref="G34:G35"/>
    <mergeCell ref="H34:H35"/>
    <mergeCell ref="I34:I35"/>
    <mergeCell ref="A34:A35"/>
    <mergeCell ref="B34:B35"/>
    <mergeCell ref="C34:C35"/>
    <mergeCell ref="D34:D35"/>
    <mergeCell ref="G32:G33"/>
    <mergeCell ref="H32:H33"/>
    <mergeCell ref="I32:I33"/>
    <mergeCell ref="A32:A33"/>
    <mergeCell ref="B32:B33"/>
    <mergeCell ref="C32:C33"/>
    <mergeCell ref="D32:D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F10"/>
    <mergeCell ref="G7:G8"/>
    <mergeCell ref="H7:H8"/>
    <mergeCell ref="I7:I8"/>
    <mergeCell ref="A7:A8"/>
    <mergeCell ref="B7:B8"/>
    <mergeCell ref="C7:C8"/>
    <mergeCell ref="D7:D8"/>
    <mergeCell ref="E7:F8"/>
    <mergeCell ref="A5:A6"/>
    <mergeCell ref="B5:B6"/>
    <mergeCell ref="C5:C6"/>
    <mergeCell ref="D5:D6"/>
    <mergeCell ref="G5:G6"/>
    <mergeCell ref="H5:H6"/>
    <mergeCell ref="I5:I6"/>
    <mergeCell ref="E5:F6"/>
    <mergeCell ref="E34:F35"/>
    <mergeCell ref="E30:F31"/>
    <mergeCell ref="E17:F18"/>
    <mergeCell ref="E19:F20"/>
    <mergeCell ref="E21:F22"/>
    <mergeCell ref="E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G7" sqref="G7:G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98" t="s">
        <v>24</v>
      </c>
      <c r="B1" s="99"/>
      <c r="C1" s="99"/>
      <c r="D1" s="99"/>
      <c r="E1" s="99"/>
      <c r="F1" s="99"/>
      <c r="G1" s="99"/>
      <c r="H1" s="99"/>
    </row>
    <row r="2" spans="1:8" ht="33.75" customHeight="1" thickBot="1">
      <c r="A2" s="167" t="str">
        <f>'пр.хода'!C3</f>
        <v>II Международный турнир по самбо "Мемориал М.Бурдикова"</v>
      </c>
      <c r="B2" s="173"/>
      <c r="C2" s="173"/>
      <c r="D2" s="173"/>
      <c r="E2" s="173"/>
      <c r="F2" s="173"/>
      <c r="G2" s="173"/>
      <c r="H2" s="174"/>
    </row>
    <row r="3" spans="1:12" ht="17.25" customHeight="1">
      <c r="A3" s="114" t="str">
        <f>HYPERLINK('[1]реквизиты'!$A$3)</f>
        <v>дата и место проведения</v>
      </c>
      <c r="B3" s="114"/>
      <c r="C3" s="114"/>
      <c r="D3" s="114"/>
      <c r="E3" s="114"/>
      <c r="F3" s="114"/>
      <c r="G3" s="114"/>
      <c r="H3" s="114"/>
      <c r="I3" s="13"/>
      <c r="J3" s="13"/>
      <c r="K3" s="13"/>
      <c r="L3" s="14"/>
    </row>
    <row r="4" spans="4:11" ht="19.5" customHeight="1">
      <c r="D4" s="177" t="s">
        <v>69</v>
      </c>
      <c r="E4" s="177"/>
      <c r="F4" s="177"/>
      <c r="I4" s="15"/>
      <c r="J4" s="15"/>
      <c r="K4" s="15"/>
    </row>
    <row r="5" spans="1:8" ht="12.75" customHeight="1">
      <c r="A5" s="155" t="s">
        <v>4</v>
      </c>
      <c r="B5" s="185" t="s">
        <v>5</v>
      </c>
      <c r="C5" s="155" t="s">
        <v>6</v>
      </c>
      <c r="D5" s="155" t="s">
        <v>7</v>
      </c>
      <c r="E5" s="169" t="s">
        <v>8</v>
      </c>
      <c r="F5" s="130"/>
      <c r="G5" s="155" t="s">
        <v>10</v>
      </c>
      <c r="H5" s="155" t="s">
        <v>9</v>
      </c>
    </row>
    <row r="6" spans="1:8" ht="12.75">
      <c r="A6" s="156"/>
      <c r="B6" s="186"/>
      <c r="C6" s="156"/>
      <c r="D6" s="156"/>
      <c r="E6" s="170"/>
      <c r="F6" s="131"/>
      <c r="G6" s="156"/>
      <c r="H6" s="156"/>
    </row>
    <row r="7" spans="1:8" ht="12.75" customHeight="1">
      <c r="A7" s="154"/>
      <c r="B7" s="175">
        <v>1</v>
      </c>
      <c r="C7" s="171" t="s">
        <v>51</v>
      </c>
      <c r="D7" s="184" t="s">
        <v>52</v>
      </c>
      <c r="E7" s="180" t="s">
        <v>53</v>
      </c>
      <c r="F7" s="182"/>
      <c r="G7" s="171"/>
      <c r="H7" s="171" t="s">
        <v>54</v>
      </c>
    </row>
    <row r="8" spans="1:8" ht="12.75">
      <c r="A8" s="154"/>
      <c r="B8" s="175"/>
      <c r="C8" s="172"/>
      <c r="D8" s="181"/>
      <c r="E8" s="181"/>
      <c r="F8" s="183"/>
      <c r="G8" s="172"/>
      <c r="H8" s="172"/>
    </row>
    <row r="9" spans="1:8" ht="12.75" customHeight="1">
      <c r="A9" s="154"/>
      <c r="B9" s="175">
        <v>2</v>
      </c>
      <c r="C9" s="171" t="s">
        <v>55</v>
      </c>
      <c r="D9" s="184" t="s">
        <v>56</v>
      </c>
      <c r="E9" s="180" t="s">
        <v>57</v>
      </c>
      <c r="F9" s="182"/>
      <c r="G9" s="171"/>
      <c r="H9" s="171" t="s">
        <v>58</v>
      </c>
    </row>
    <row r="10" spans="1:8" ht="12.75" customHeight="1">
      <c r="A10" s="154"/>
      <c r="B10" s="175"/>
      <c r="C10" s="172"/>
      <c r="D10" s="181"/>
      <c r="E10" s="181"/>
      <c r="F10" s="183"/>
      <c r="G10" s="172"/>
      <c r="H10" s="172"/>
    </row>
    <row r="11" spans="1:8" ht="12.75" customHeight="1">
      <c r="A11" s="154"/>
      <c r="B11" s="175">
        <v>3</v>
      </c>
      <c r="C11" s="171" t="s">
        <v>59</v>
      </c>
      <c r="D11" s="184" t="s">
        <v>60</v>
      </c>
      <c r="E11" s="180" t="s">
        <v>61</v>
      </c>
      <c r="F11" s="182"/>
      <c r="G11" s="171"/>
      <c r="H11" s="171" t="s">
        <v>62</v>
      </c>
    </row>
    <row r="12" spans="1:8" ht="15" customHeight="1">
      <c r="A12" s="154"/>
      <c r="B12" s="175"/>
      <c r="C12" s="172"/>
      <c r="D12" s="181"/>
      <c r="E12" s="181"/>
      <c r="F12" s="183"/>
      <c r="G12" s="172"/>
      <c r="H12" s="172"/>
    </row>
    <row r="13" spans="1:8" ht="12.75" customHeight="1">
      <c r="A13" s="154"/>
      <c r="B13" s="175">
        <v>4</v>
      </c>
      <c r="C13" s="171" t="s">
        <v>63</v>
      </c>
      <c r="D13" s="184" t="s">
        <v>64</v>
      </c>
      <c r="E13" s="180" t="s">
        <v>53</v>
      </c>
      <c r="F13" s="182"/>
      <c r="G13" s="171"/>
      <c r="H13" s="171" t="s">
        <v>54</v>
      </c>
    </row>
    <row r="14" spans="1:8" ht="15" customHeight="1">
      <c r="A14" s="154"/>
      <c r="B14" s="175"/>
      <c r="C14" s="172"/>
      <c r="D14" s="181"/>
      <c r="E14" s="181"/>
      <c r="F14" s="183"/>
      <c r="G14" s="172"/>
      <c r="H14" s="172"/>
    </row>
    <row r="15" spans="1:8" ht="15" customHeight="1">
      <c r="A15" s="154"/>
      <c r="B15" s="175">
        <v>5</v>
      </c>
      <c r="C15" s="171" t="s">
        <v>65</v>
      </c>
      <c r="D15" s="184" t="s">
        <v>66</v>
      </c>
      <c r="E15" s="180" t="s">
        <v>67</v>
      </c>
      <c r="F15" s="182"/>
      <c r="G15" s="171"/>
      <c r="H15" s="171" t="s">
        <v>68</v>
      </c>
    </row>
    <row r="16" spans="1:8" ht="15.75" customHeight="1">
      <c r="A16" s="154"/>
      <c r="B16" s="175"/>
      <c r="C16" s="172"/>
      <c r="D16" s="181"/>
      <c r="E16" s="181"/>
      <c r="F16" s="183"/>
      <c r="G16" s="172"/>
      <c r="H16" s="172"/>
    </row>
    <row r="17" spans="1:8" ht="12.75" customHeight="1">
      <c r="A17" s="154"/>
      <c r="B17" s="178">
        <v>6</v>
      </c>
      <c r="C17" s="179"/>
      <c r="D17" s="176"/>
      <c r="E17" s="169"/>
      <c r="F17" s="130"/>
      <c r="G17" s="158"/>
      <c r="H17" s="176"/>
    </row>
    <row r="18" spans="1:8" ht="15" customHeight="1">
      <c r="A18" s="154"/>
      <c r="B18" s="178"/>
      <c r="C18" s="179"/>
      <c r="D18" s="176"/>
      <c r="E18" s="170"/>
      <c r="F18" s="131"/>
      <c r="G18" s="158"/>
      <c r="H18" s="176"/>
    </row>
    <row r="19" spans="1:8" ht="12.75" customHeight="1">
      <c r="A19" s="154"/>
      <c r="B19" s="178">
        <v>7</v>
      </c>
      <c r="C19" s="179"/>
      <c r="D19" s="176"/>
      <c r="E19" s="169"/>
      <c r="F19" s="130"/>
      <c r="G19" s="158"/>
      <c r="H19" s="176"/>
    </row>
    <row r="20" spans="1:8" ht="15" customHeight="1">
      <c r="A20" s="154"/>
      <c r="B20" s="178"/>
      <c r="C20" s="179"/>
      <c r="D20" s="176"/>
      <c r="E20" s="170"/>
      <c r="F20" s="131"/>
      <c r="G20" s="158"/>
      <c r="H20" s="176"/>
    </row>
    <row r="21" spans="1:8" ht="12.75" customHeight="1">
      <c r="A21" s="154"/>
      <c r="B21" s="178">
        <v>8</v>
      </c>
      <c r="C21" s="179"/>
      <c r="D21" s="176"/>
      <c r="E21" s="169"/>
      <c r="F21" s="130"/>
      <c r="G21" s="158"/>
      <c r="H21" s="176"/>
    </row>
    <row r="22" spans="1:8" ht="15" customHeight="1">
      <c r="A22" s="154"/>
      <c r="B22" s="178"/>
      <c r="C22" s="179"/>
      <c r="D22" s="176"/>
      <c r="E22" s="170"/>
      <c r="F22" s="131"/>
      <c r="G22" s="158"/>
      <c r="H22" s="176"/>
    </row>
    <row r="24" ht="15" customHeight="1"/>
    <row r="25" spans="6:7" ht="12.75">
      <c r="F25" s="8"/>
      <c r="G25" s="8"/>
    </row>
    <row r="26" spans="1:6" ht="24" customHeight="1">
      <c r="A26" s="16" t="e">
        <f>HYPERLINK('[1]реквизиты'!$A$20)</f>
        <v>#REF!</v>
      </c>
      <c r="B26" s="11"/>
      <c r="C26" s="11"/>
      <c r="D26" s="11"/>
      <c r="E26" s="11"/>
      <c r="F26" s="17" t="e">
        <f>HYPERLINK('[1]реквизиты'!$G$20)</f>
        <v>#REF!</v>
      </c>
    </row>
    <row r="27" spans="1:6" ht="19.5" customHeight="1">
      <c r="A27" s="11"/>
      <c r="B27" s="11"/>
      <c r="C27" s="11"/>
      <c r="D27" s="11"/>
      <c r="E27" s="11"/>
      <c r="F27" s="19" t="e">
        <f>HYPERLINK('[1]реквизиты'!$G$21)</f>
        <v>#REF!</v>
      </c>
    </row>
    <row r="28" spans="1:6" ht="26.25" customHeight="1">
      <c r="A28" s="17" t="e">
        <f>HYPERLINK('[1]реквизиты'!$A$22)</f>
        <v>#REF!</v>
      </c>
      <c r="B28" s="11"/>
      <c r="C28" s="11"/>
      <c r="D28" s="11"/>
      <c r="E28" s="11"/>
      <c r="F28" s="17" t="e">
        <f>HYPERLINK('[1]реквизиты'!$G$22)</f>
        <v>#REF!</v>
      </c>
    </row>
    <row r="29" spans="1:6" ht="17.25" customHeight="1">
      <c r="A29" s="10"/>
      <c r="B29" s="10"/>
      <c r="C29" s="11"/>
      <c r="D29" s="11"/>
      <c r="E29" s="11"/>
      <c r="F29" s="19" t="e">
        <f>HYPERLINK('[1]реквизиты'!$G$23)</f>
        <v>#REF!</v>
      </c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6:7" ht="15.75" customHeight="1"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2">
    <mergeCell ref="F11:F12"/>
    <mergeCell ref="B7:B8"/>
    <mergeCell ref="C7:C8"/>
    <mergeCell ref="G11:G12"/>
    <mergeCell ref="G9:G10"/>
    <mergeCell ref="C9:C10"/>
    <mergeCell ref="E7:E8"/>
    <mergeCell ref="F7:F8"/>
    <mergeCell ref="E9:E10"/>
    <mergeCell ref="F9:F10"/>
    <mergeCell ref="E11:E12"/>
    <mergeCell ref="A5:A6"/>
    <mergeCell ref="B5:B6"/>
    <mergeCell ref="C5:C6"/>
    <mergeCell ref="D5:D6"/>
    <mergeCell ref="G5:G6"/>
    <mergeCell ref="D9:D10"/>
    <mergeCell ref="A7:A8"/>
    <mergeCell ref="D13:D14"/>
    <mergeCell ref="D7:D8"/>
    <mergeCell ref="B11:B12"/>
    <mergeCell ref="C11:C12"/>
    <mergeCell ref="D11:D12"/>
    <mergeCell ref="A11:A12"/>
    <mergeCell ref="G13:G14"/>
    <mergeCell ref="E13:E14"/>
    <mergeCell ref="F13:F14"/>
    <mergeCell ref="G15:G16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C17:C18"/>
    <mergeCell ref="G17:G18"/>
    <mergeCell ref="A17:A18"/>
    <mergeCell ref="B17:B18"/>
    <mergeCell ref="A19:A20"/>
    <mergeCell ref="B19:B20"/>
    <mergeCell ref="C19:C20"/>
    <mergeCell ref="D19:D20"/>
    <mergeCell ref="E19:F20"/>
    <mergeCell ref="D17:D18"/>
    <mergeCell ref="E17:F18"/>
    <mergeCell ref="A1:H1"/>
    <mergeCell ref="D4:F4"/>
    <mergeCell ref="G21:G22"/>
    <mergeCell ref="A21:A22"/>
    <mergeCell ref="B21:B22"/>
    <mergeCell ref="C21:C22"/>
    <mergeCell ref="D21:D22"/>
    <mergeCell ref="G19:G20"/>
    <mergeCell ref="H11:H12"/>
    <mergeCell ref="H21:H22"/>
    <mergeCell ref="H13:H14"/>
    <mergeCell ref="H15:H16"/>
    <mergeCell ref="H17:H18"/>
    <mergeCell ref="H19:H20"/>
    <mergeCell ref="E21:F22"/>
    <mergeCell ref="H7:H8"/>
    <mergeCell ref="A2:H2"/>
    <mergeCell ref="H5:H6"/>
    <mergeCell ref="H9:H10"/>
    <mergeCell ref="A3:H3"/>
    <mergeCell ref="G7:G8"/>
    <mergeCell ref="A9:A10"/>
    <mergeCell ref="B9:B10"/>
    <mergeCell ref="E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A7">
      <selection activeCell="F33" sqref="F33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187" t="s">
        <v>41</v>
      </c>
      <c r="C1" s="187"/>
      <c r="D1" s="187"/>
      <c r="E1" s="187"/>
      <c r="F1" s="187"/>
      <c r="G1" s="187"/>
      <c r="H1" s="187"/>
      <c r="I1" s="187"/>
      <c r="K1" s="187" t="s">
        <v>41</v>
      </c>
      <c r="L1" s="187"/>
      <c r="M1" s="187"/>
      <c r="N1" s="187"/>
      <c r="O1" s="187"/>
      <c r="P1" s="187"/>
      <c r="Q1" s="187"/>
      <c r="R1" s="187"/>
    </row>
    <row r="2" spans="2:18" ht="15.75" customHeight="1">
      <c r="B2" s="188" t="str">
        <f>'пр.взв.'!D4</f>
        <v>в.к. 80ж  кг</v>
      </c>
      <c r="C2" s="189"/>
      <c r="D2" s="189"/>
      <c r="E2" s="189"/>
      <c r="F2" s="189"/>
      <c r="G2" s="189"/>
      <c r="H2" s="189"/>
      <c r="I2" s="189"/>
      <c r="K2" s="188" t="str">
        <f>'пр.взв.'!D4</f>
        <v>в.к. 80ж  кг</v>
      </c>
      <c r="L2" s="189"/>
      <c r="M2" s="189"/>
      <c r="N2" s="189"/>
      <c r="O2" s="189"/>
      <c r="P2" s="189"/>
      <c r="Q2" s="189"/>
      <c r="R2" s="189"/>
    </row>
    <row r="3" spans="2:18" ht="16.5" thickBot="1">
      <c r="B3" s="75" t="s">
        <v>37</v>
      </c>
      <c r="C3" s="77" t="s">
        <v>42</v>
      </c>
      <c r="D3" s="76" t="s">
        <v>40</v>
      </c>
      <c r="E3" s="77"/>
      <c r="F3" s="75"/>
      <c r="G3" s="77"/>
      <c r="H3" s="77"/>
      <c r="I3" s="77"/>
      <c r="K3" s="75" t="s">
        <v>1</v>
      </c>
      <c r="L3" s="77" t="s">
        <v>42</v>
      </c>
      <c r="M3" s="76" t="s">
        <v>40</v>
      </c>
      <c r="N3" s="77"/>
      <c r="O3" s="75"/>
      <c r="P3" s="77"/>
      <c r="Q3" s="77"/>
      <c r="R3" s="77"/>
    </row>
    <row r="4" spans="1:18" ht="12.75" customHeight="1">
      <c r="A4" s="196" t="s">
        <v>48</v>
      </c>
      <c r="B4" s="198" t="s">
        <v>5</v>
      </c>
      <c r="C4" s="190" t="s">
        <v>6</v>
      </c>
      <c r="D4" s="190" t="s">
        <v>14</v>
      </c>
      <c r="E4" s="190" t="s">
        <v>15</v>
      </c>
      <c r="F4" s="190" t="s">
        <v>16</v>
      </c>
      <c r="G4" s="192" t="s">
        <v>43</v>
      </c>
      <c r="H4" s="194" t="s">
        <v>44</v>
      </c>
      <c r="I4" s="200" t="s">
        <v>18</v>
      </c>
      <c r="J4" s="196" t="s">
        <v>48</v>
      </c>
      <c r="K4" s="198" t="s">
        <v>5</v>
      </c>
      <c r="L4" s="190" t="s">
        <v>6</v>
      </c>
      <c r="M4" s="190" t="s">
        <v>14</v>
      </c>
      <c r="N4" s="190" t="s">
        <v>15</v>
      </c>
      <c r="O4" s="190" t="s">
        <v>16</v>
      </c>
      <c r="P4" s="192" t="s">
        <v>43</v>
      </c>
      <c r="Q4" s="194" t="s">
        <v>44</v>
      </c>
      <c r="R4" s="200" t="s">
        <v>18</v>
      </c>
    </row>
    <row r="5" spans="1:18" ht="13.5" customHeight="1" thickBot="1">
      <c r="A5" s="197"/>
      <c r="B5" s="199" t="s">
        <v>38</v>
      </c>
      <c r="C5" s="191"/>
      <c r="D5" s="191"/>
      <c r="E5" s="191"/>
      <c r="F5" s="191"/>
      <c r="G5" s="193"/>
      <c r="H5" s="195"/>
      <c r="I5" s="201" t="s">
        <v>39</v>
      </c>
      <c r="J5" s="197"/>
      <c r="K5" s="199" t="s">
        <v>38</v>
      </c>
      <c r="L5" s="191"/>
      <c r="M5" s="191"/>
      <c r="N5" s="191"/>
      <c r="O5" s="191"/>
      <c r="P5" s="193"/>
      <c r="Q5" s="195"/>
      <c r="R5" s="201" t="s">
        <v>39</v>
      </c>
    </row>
    <row r="6" spans="1:18" ht="12.75">
      <c r="A6" s="202">
        <v>1</v>
      </c>
      <c r="B6" s="205">
        <v>1</v>
      </c>
      <c r="C6" s="207" t="str">
        <f>VLOOKUP(B6,'пр.взв.'!B7:F70,2,FALSE)</f>
        <v>ТИМОШЕНКО Светлана</v>
      </c>
      <c r="D6" s="209" t="str">
        <f>VLOOKUP(B6,'пр.взв.'!B7:G126,3,FALSE)</f>
        <v>02.07.84, мсмк</v>
      </c>
      <c r="E6" s="209" t="str">
        <f>VLOOKUP(B6,'пр.взв.'!B7:H126,4,FALSE)</f>
        <v>Р.Беларусь</v>
      </c>
      <c r="F6" s="210"/>
      <c r="G6" s="211"/>
      <c r="H6" s="212"/>
      <c r="I6" s="213"/>
      <c r="J6" s="214">
        <v>5</v>
      </c>
      <c r="K6" s="205">
        <v>2</v>
      </c>
      <c r="L6" s="217" t="str">
        <f>VLOOKUP(K6,'пр.взв.'!B7:F70,2,FALSE)</f>
        <v>КАЗАНЦЕВА Наталья Александровна </v>
      </c>
      <c r="M6" s="222" t="str">
        <f>VLOOKUP(K6,'пр.взв.'!B7:G126,3,FALSE)</f>
        <v>10.04.1981 мсмк</v>
      </c>
      <c r="N6" s="222" t="str">
        <f>VLOOKUP(K6,'пр.взв.'!B7:H126,4,FALSE)</f>
        <v>Омская обл.г Омск</v>
      </c>
      <c r="O6" s="210"/>
      <c r="P6" s="211"/>
      <c r="Q6" s="212"/>
      <c r="R6" s="213"/>
    </row>
    <row r="7" spans="1:18" ht="12.75">
      <c r="A7" s="203"/>
      <c r="B7" s="206"/>
      <c r="C7" s="208"/>
      <c r="D7" s="164"/>
      <c r="E7" s="164"/>
      <c r="F7" s="164"/>
      <c r="G7" s="164"/>
      <c r="H7" s="158"/>
      <c r="I7" s="154"/>
      <c r="J7" s="215"/>
      <c r="K7" s="206"/>
      <c r="L7" s="218"/>
      <c r="M7" s="223"/>
      <c r="N7" s="223"/>
      <c r="O7" s="164"/>
      <c r="P7" s="164"/>
      <c r="Q7" s="158"/>
      <c r="R7" s="154"/>
    </row>
    <row r="8" spans="1:18" ht="12.75">
      <c r="A8" s="203"/>
      <c r="B8" s="206">
        <v>5</v>
      </c>
      <c r="C8" s="224" t="str">
        <f>VLOOKUP(B8,'пр.взв.'!B7:F70,2,FALSE)</f>
        <v>КАЛУПИНА Анна Анатольевна</v>
      </c>
      <c r="D8" s="226" t="str">
        <f>VLOOKUP(B8,'пр.взв.'!B7:G128,3,FALSE)</f>
        <v>20.07.1988 кмс</v>
      </c>
      <c r="E8" s="226" t="str">
        <f>VLOOKUP(B8,'пр.взв.'!B7:H128,4,FALSE)</f>
        <v>Московская </v>
      </c>
      <c r="F8" s="180"/>
      <c r="G8" s="180"/>
      <c r="H8" s="155"/>
      <c r="I8" s="155"/>
      <c r="J8" s="215"/>
      <c r="K8" s="206">
        <v>6</v>
      </c>
      <c r="L8" s="220">
        <f>VLOOKUP(K8,'пр.взв.'!B7:F70,2,FALSE)</f>
        <v>0</v>
      </c>
      <c r="M8" s="229">
        <f>VLOOKUP(K8,'пр.взв.'!B7:G128,3,FALSE)</f>
        <v>0</v>
      </c>
      <c r="N8" s="229">
        <f>VLOOKUP(K8,'пр.взв.'!B7:H128,4,FALSE)</f>
        <v>0</v>
      </c>
      <c r="O8" s="180"/>
      <c r="P8" s="180"/>
      <c r="Q8" s="155"/>
      <c r="R8" s="155"/>
    </row>
    <row r="9" spans="1:18" ht="13.5" thickBot="1">
      <c r="A9" s="204"/>
      <c r="B9" s="219"/>
      <c r="C9" s="225"/>
      <c r="D9" s="227"/>
      <c r="E9" s="227"/>
      <c r="F9" s="228"/>
      <c r="G9" s="228"/>
      <c r="H9" s="110"/>
      <c r="I9" s="110"/>
      <c r="J9" s="216"/>
      <c r="K9" s="219"/>
      <c r="L9" s="221"/>
      <c r="M9" s="230"/>
      <c r="N9" s="230"/>
      <c r="O9" s="228"/>
      <c r="P9" s="228"/>
      <c r="Q9" s="110"/>
      <c r="R9" s="110"/>
    </row>
    <row r="10" spans="1:18" ht="12.75">
      <c r="A10" s="202">
        <v>2</v>
      </c>
      <c r="B10" s="205">
        <v>3</v>
      </c>
      <c r="C10" s="207" t="str">
        <f>VLOOKUP(B10,'пр.взв.'!B7:F70,2,FALSE)</f>
        <v>АМБАРЦУМОВА Дайна Сергеевна</v>
      </c>
      <c r="D10" s="223" t="str">
        <f>VLOOKUP(B10,'пр.взв.'!B7:G130,3,FALSE)</f>
        <v>20.01.1991 мсмк</v>
      </c>
      <c r="E10" s="223" t="str">
        <f>VLOOKUP(B10,'пр.взв.'!B7:H130,4,FALSE)</f>
        <v>Тверская обл.г Тверь</v>
      </c>
      <c r="F10" s="210"/>
      <c r="G10" s="211"/>
      <c r="H10" s="212"/>
      <c r="I10" s="209"/>
      <c r="J10" s="214">
        <v>6</v>
      </c>
      <c r="K10" s="205">
        <v>4</v>
      </c>
      <c r="L10" s="217" t="str">
        <f>VLOOKUP(K10,'пр.взв.'!B7:F70,2,FALSE)</f>
        <v>КОНДРАТЬЕВА Мария</v>
      </c>
      <c r="M10" s="222" t="str">
        <f>VLOOKUP(K10,'пр.взв.'!B7:G130,3,FALSE)</f>
        <v>23.05.97, мс</v>
      </c>
      <c r="N10" s="222" t="str">
        <f>VLOOKUP(K10,'пр.взв.'!B7:H130,4,FALSE)</f>
        <v>Р.Беларусь</v>
      </c>
      <c r="O10" s="210"/>
      <c r="P10" s="211"/>
      <c r="Q10" s="212"/>
      <c r="R10" s="209"/>
    </row>
    <row r="11" spans="1:18" ht="12.75">
      <c r="A11" s="203"/>
      <c r="B11" s="206"/>
      <c r="C11" s="208"/>
      <c r="D11" s="164"/>
      <c r="E11" s="164"/>
      <c r="F11" s="164"/>
      <c r="G11" s="164"/>
      <c r="H11" s="158"/>
      <c r="I11" s="154"/>
      <c r="J11" s="215"/>
      <c r="K11" s="206"/>
      <c r="L11" s="218"/>
      <c r="M11" s="223"/>
      <c r="N11" s="223"/>
      <c r="O11" s="164"/>
      <c r="P11" s="164"/>
      <c r="Q11" s="158"/>
      <c r="R11" s="154"/>
    </row>
    <row r="12" spans="1:18" ht="12.75">
      <c r="A12" s="203"/>
      <c r="B12" s="206">
        <v>7</v>
      </c>
      <c r="C12" s="224">
        <f>VLOOKUP(B12,'пр.взв.'!B7:F70,2,FALSE)</f>
        <v>0</v>
      </c>
      <c r="D12" s="226">
        <f>VLOOKUP(B12,'пр.взв.'!B7:G132,3,FALSE)</f>
        <v>0</v>
      </c>
      <c r="E12" s="223">
        <f>VLOOKUP(B12,'пр.взв.'!B2:H132,4,FALSE)</f>
        <v>0</v>
      </c>
      <c r="F12" s="180"/>
      <c r="G12" s="180"/>
      <c r="H12" s="155"/>
      <c r="I12" s="155"/>
      <c r="J12" s="215"/>
      <c r="K12" s="206">
        <v>8</v>
      </c>
      <c r="L12" s="220">
        <f>VLOOKUP(K12,'пр.взв.'!B7:F70,2,FALSE)</f>
        <v>0</v>
      </c>
      <c r="M12" s="229">
        <f>VLOOKUP(K12,'пр.взв.'!B7:G132,3,FALSE)</f>
        <v>0</v>
      </c>
      <c r="N12" s="229">
        <f>VLOOKUP(K12,'пр.взв.'!B7:H132,4,FALSE)</f>
        <v>0</v>
      </c>
      <c r="O12" s="180"/>
      <c r="P12" s="180"/>
      <c r="Q12" s="155"/>
      <c r="R12" s="155"/>
    </row>
    <row r="13" spans="1:18" ht="12.75">
      <c r="A13" s="231"/>
      <c r="B13" s="206"/>
      <c r="C13" s="208"/>
      <c r="D13" s="164"/>
      <c r="E13" s="164"/>
      <c r="F13" s="181"/>
      <c r="G13" s="181"/>
      <c r="H13" s="156"/>
      <c r="I13" s="156"/>
      <c r="J13" s="232"/>
      <c r="K13" s="206"/>
      <c r="L13" s="218"/>
      <c r="M13" s="223"/>
      <c r="N13" s="223"/>
      <c r="O13" s="181"/>
      <c r="P13" s="181"/>
      <c r="Q13" s="156"/>
      <c r="R13" s="156"/>
    </row>
    <row r="15" spans="2:18" ht="16.5" thickBot="1">
      <c r="B15" s="75" t="s">
        <v>37</v>
      </c>
      <c r="C15" s="79" t="s">
        <v>45</v>
      </c>
      <c r="D15" s="79"/>
      <c r="E15" s="79"/>
      <c r="F15" s="80" t="str">
        <f>'пр.взв.'!D4</f>
        <v>в.к. 80ж  кг</v>
      </c>
      <c r="G15" s="79"/>
      <c r="H15" s="79"/>
      <c r="I15" s="79"/>
      <c r="J15" s="78"/>
      <c r="K15" s="75" t="s">
        <v>1</v>
      </c>
      <c r="L15" s="79" t="s">
        <v>45</v>
      </c>
      <c r="M15" s="79"/>
      <c r="N15" s="79"/>
      <c r="O15" s="80" t="str">
        <f>'пр.взв.'!D4</f>
        <v>в.к. 80ж  кг</v>
      </c>
      <c r="P15" s="79"/>
      <c r="Q15" s="79"/>
      <c r="R15" s="79"/>
    </row>
    <row r="16" spans="1:18" ht="12.75" customHeight="1">
      <c r="A16" s="196" t="s">
        <v>48</v>
      </c>
      <c r="B16" s="198" t="s">
        <v>5</v>
      </c>
      <c r="C16" s="190" t="s">
        <v>6</v>
      </c>
      <c r="D16" s="190" t="s">
        <v>14</v>
      </c>
      <c r="E16" s="190" t="s">
        <v>15</v>
      </c>
      <c r="F16" s="190" t="s">
        <v>16</v>
      </c>
      <c r="G16" s="192" t="s">
        <v>43</v>
      </c>
      <c r="H16" s="194" t="s">
        <v>44</v>
      </c>
      <c r="I16" s="200" t="s">
        <v>18</v>
      </c>
      <c r="J16" s="196" t="s">
        <v>48</v>
      </c>
      <c r="K16" s="198" t="s">
        <v>5</v>
      </c>
      <c r="L16" s="190" t="s">
        <v>6</v>
      </c>
      <c r="M16" s="190" t="s">
        <v>14</v>
      </c>
      <c r="N16" s="190" t="s">
        <v>15</v>
      </c>
      <c r="O16" s="190" t="s">
        <v>16</v>
      </c>
      <c r="P16" s="192" t="s">
        <v>43</v>
      </c>
      <c r="Q16" s="194" t="s">
        <v>44</v>
      </c>
      <c r="R16" s="200" t="s">
        <v>18</v>
      </c>
    </row>
    <row r="17" spans="1:18" ht="13.5" customHeight="1" thickBot="1">
      <c r="A17" s="197"/>
      <c r="B17" s="199" t="s">
        <v>38</v>
      </c>
      <c r="C17" s="191"/>
      <c r="D17" s="191"/>
      <c r="E17" s="191"/>
      <c r="F17" s="191"/>
      <c r="G17" s="193"/>
      <c r="H17" s="195"/>
      <c r="I17" s="201" t="s">
        <v>39</v>
      </c>
      <c r="J17" s="197"/>
      <c r="K17" s="199" t="s">
        <v>38</v>
      </c>
      <c r="L17" s="191"/>
      <c r="M17" s="191"/>
      <c r="N17" s="191"/>
      <c r="O17" s="191"/>
      <c r="P17" s="193"/>
      <c r="Q17" s="195"/>
      <c r="R17" s="201" t="s">
        <v>39</v>
      </c>
    </row>
    <row r="18" spans="1:18" ht="12.75">
      <c r="A18" s="233">
        <v>1</v>
      </c>
      <c r="B18" s="236">
        <f>'пр.хода'!E9</f>
        <v>1</v>
      </c>
      <c r="C18" s="207" t="str">
        <f>VLOOKUP(B18,'пр.взв.'!B1:F82,2,FALSE)</f>
        <v>ТИМОШЕНКО Светлана</v>
      </c>
      <c r="D18" s="209" t="str">
        <f>VLOOKUP(B18,'пр.взв.'!B1:G138,3,FALSE)</f>
        <v>02.07.84, мсмк</v>
      </c>
      <c r="E18" s="209" t="str">
        <f>VLOOKUP(B18,'пр.взв.'!B1:H138,4,FALSE)</f>
        <v>Р.Беларусь</v>
      </c>
      <c r="F18" s="181"/>
      <c r="G18" s="183"/>
      <c r="H18" s="238"/>
      <c r="I18" s="156"/>
      <c r="J18" s="233">
        <v>2</v>
      </c>
      <c r="K18" s="236">
        <f>'пр.хода'!Q9</f>
        <v>2</v>
      </c>
      <c r="L18" s="217" t="str">
        <f>VLOOKUP(K18,'пр.взв.'!B1:F78,2,FALSE)</f>
        <v>КАЗАНЦЕВА Наталья Александровна </v>
      </c>
      <c r="M18" s="222" t="str">
        <f>VLOOKUP(K18,'пр.взв.'!B1:G138,3,FALSE)</f>
        <v>10.04.1981 мсмк</v>
      </c>
      <c r="N18" s="222" t="str">
        <f>VLOOKUP(K18,'пр.взв.'!B1:H138,4,FALSE)</f>
        <v>Омская обл.г Омск</v>
      </c>
      <c r="O18" s="181"/>
      <c r="P18" s="183"/>
      <c r="Q18" s="238"/>
      <c r="R18" s="156"/>
    </row>
    <row r="19" spans="1:18" ht="12.75">
      <c r="A19" s="234"/>
      <c r="B19" s="237"/>
      <c r="C19" s="208"/>
      <c r="D19" s="164"/>
      <c r="E19" s="164"/>
      <c r="F19" s="164"/>
      <c r="G19" s="164"/>
      <c r="H19" s="158"/>
      <c r="I19" s="154"/>
      <c r="J19" s="234"/>
      <c r="K19" s="237"/>
      <c r="L19" s="218"/>
      <c r="M19" s="223"/>
      <c r="N19" s="223"/>
      <c r="O19" s="164"/>
      <c r="P19" s="164"/>
      <c r="Q19" s="158"/>
      <c r="R19" s="154"/>
    </row>
    <row r="20" spans="1:18" ht="12.75">
      <c r="A20" s="234"/>
      <c r="B20" s="239">
        <f>'пр.хода'!E13</f>
        <v>3</v>
      </c>
      <c r="C20" s="224" t="str">
        <f>VLOOKUP(B20,'пр.взв.'!B1:F82,2,FALSE)</f>
        <v>АМБАРЦУМОВА Дайна Сергеевна</v>
      </c>
      <c r="D20" s="226" t="str">
        <f>VLOOKUP(B20,'пр.взв.'!B1:G140,3,FALSE)</f>
        <v>20.01.1991 мсмк</v>
      </c>
      <c r="E20" s="226" t="str">
        <f>VLOOKUP(B20,'пр.взв.'!B1:H140,4,FALSE)</f>
        <v>Тверская обл.г Тверь</v>
      </c>
      <c r="F20" s="180"/>
      <c r="G20" s="180"/>
      <c r="H20" s="155"/>
      <c r="I20" s="155"/>
      <c r="J20" s="234"/>
      <c r="K20" s="239">
        <f>'пр.хода'!Q13</f>
        <v>4</v>
      </c>
      <c r="L20" s="220" t="str">
        <f>VLOOKUP(K20,'пр.взв.'!B1:F78,2,FALSE)</f>
        <v>КОНДРАТЬЕВА Мария</v>
      </c>
      <c r="M20" s="229" t="str">
        <f>VLOOKUP(K20,'пр.взв.'!B1:G140,3,FALSE)</f>
        <v>23.05.97, мс</v>
      </c>
      <c r="N20" s="229" t="str">
        <f>VLOOKUP(K20,'пр.взв.'!B1:H140,4,FALSE)</f>
        <v>Р.Беларусь</v>
      </c>
      <c r="O20" s="180"/>
      <c r="P20" s="180"/>
      <c r="Q20" s="155"/>
      <c r="R20" s="155"/>
    </row>
    <row r="21" spans="1:18" ht="12.75">
      <c r="A21" s="235"/>
      <c r="B21" s="240"/>
      <c r="C21" s="208"/>
      <c r="D21" s="164"/>
      <c r="E21" s="164"/>
      <c r="F21" s="181"/>
      <c r="G21" s="181"/>
      <c r="H21" s="156"/>
      <c r="I21" s="156"/>
      <c r="J21" s="235"/>
      <c r="K21" s="240"/>
      <c r="L21" s="218"/>
      <c r="M21" s="223"/>
      <c r="N21" s="223"/>
      <c r="O21" s="181"/>
      <c r="P21" s="181"/>
      <c r="Q21" s="156"/>
      <c r="R21" s="156"/>
    </row>
    <row r="23" spans="1:18" ht="15">
      <c r="A23" s="241" t="s">
        <v>46</v>
      </c>
      <c r="B23" s="241"/>
      <c r="C23" s="241"/>
      <c r="D23" s="241"/>
      <c r="E23" s="241"/>
      <c r="F23" s="241"/>
      <c r="G23" s="241"/>
      <c r="H23" s="241"/>
      <c r="I23" s="241"/>
      <c r="J23" s="241" t="s">
        <v>47</v>
      </c>
      <c r="K23" s="241"/>
      <c r="L23" s="241"/>
      <c r="M23" s="241"/>
      <c r="N23" s="241"/>
      <c r="O23" s="241"/>
      <c r="P23" s="241"/>
      <c r="Q23" s="241"/>
      <c r="R23" s="241"/>
    </row>
    <row r="24" spans="2:18" ht="16.5" thickBot="1">
      <c r="B24" s="75" t="s">
        <v>37</v>
      </c>
      <c r="C24" s="81"/>
      <c r="D24" s="81"/>
      <c r="E24" s="81"/>
      <c r="F24" s="81" t="str">
        <f>'пр.взв.'!D4</f>
        <v>в.к. 80ж  кг</v>
      </c>
      <c r="G24" s="81"/>
      <c r="H24" s="81"/>
      <c r="I24" s="81"/>
      <c r="J24" s="82"/>
      <c r="K24" s="83" t="s">
        <v>1</v>
      </c>
      <c r="L24" s="81"/>
      <c r="M24" s="81"/>
      <c r="N24" s="81"/>
      <c r="O24" s="81" t="str">
        <f>'пр.взв.'!D4</f>
        <v>в.к. 80ж  кг</v>
      </c>
      <c r="P24" s="78"/>
      <c r="Q24" s="78"/>
      <c r="R24" s="78"/>
    </row>
    <row r="25" spans="1:18" ht="12.75" customHeight="1">
      <c r="A25" s="196" t="s">
        <v>48</v>
      </c>
      <c r="B25" s="198" t="s">
        <v>5</v>
      </c>
      <c r="C25" s="190" t="s">
        <v>6</v>
      </c>
      <c r="D25" s="190" t="s">
        <v>14</v>
      </c>
      <c r="E25" s="190" t="s">
        <v>15</v>
      </c>
      <c r="F25" s="190" t="s">
        <v>16</v>
      </c>
      <c r="G25" s="192" t="s">
        <v>43</v>
      </c>
      <c r="H25" s="194" t="s">
        <v>44</v>
      </c>
      <c r="I25" s="200" t="s">
        <v>18</v>
      </c>
      <c r="J25" s="196" t="s">
        <v>48</v>
      </c>
      <c r="K25" s="198" t="s">
        <v>5</v>
      </c>
      <c r="L25" s="190" t="s">
        <v>6</v>
      </c>
      <c r="M25" s="190" t="s">
        <v>14</v>
      </c>
      <c r="N25" s="190" t="s">
        <v>15</v>
      </c>
      <c r="O25" s="190" t="s">
        <v>16</v>
      </c>
      <c r="P25" s="192" t="s">
        <v>43</v>
      </c>
      <c r="Q25" s="194" t="s">
        <v>44</v>
      </c>
      <c r="R25" s="200" t="s">
        <v>18</v>
      </c>
    </row>
    <row r="26" spans="1:18" ht="13.5" customHeight="1" thickBot="1">
      <c r="A26" s="197"/>
      <c r="B26" s="199" t="s">
        <v>38</v>
      </c>
      <c r="C26" s="191"/>
      <c r="D26" s="191"/>
      <c r="E26" s="191"/>
      <c r="F26" s="191"/>
      <c r="G26" s="193"/>
      <c r="H26" s="195"/>
      <c r="I26" s="201" t="s">
        <v>39</v>
      </c>
      <c r="J26" s="197"/>
      <c r="K26" s="199" t="s">
        <v>38</v>
      </c>
      <c r="L26" s="191"/>
      <c r="M26" s="191"/>
      <c r="N26" s="191"/>
      <c r="O26" s="191"/>
      <c r="P26" s="193"/>
      <c r="Q26" s="195"/>
      <c r="R26" s="201" t="s">
        <v>39</v>
      </c>
    </row>
    <row r="27" spans="1:18" ht="12.75">
      <c r="A27" s="214">
        <v>1</v>
      </c>
      <c r="B27" s="242">
        <f>'пр.хода'!A21</f>
        <v>5</v>
      </c>
      <c r="C27" s="207" t="str">
        <f>VLOOKUP(B27,'пр.взв.'!B2:F91,2,FALSE)</f>
        <v>КАЛУПИНА Анна Анатольевна</v>
      </c>
      <c r="D27" s="209" t="str">
        <f>VLOOKUP(B27,'пр.взв.'!B2:G147,3,FALSE)</f>
        <v>20.07.1988 кмс</v>
      </c>
      <c r="E27" s="209" t="str">
        <f>VLOOKUP(B27,'пр.взв.'!B2:H147,4,FALSE)</f>
        <v>Московская </v>
      </c>
      <c r="F27" s="210"/>
      <c r="G27" s="211"/>
      <c r="H27" s="212"/>
      <c r="I27" s="213"/>
      <c r="J27" s="214">
        <v>2</v>
      </c>
      <c r="K27" s="242">
        <f>'пр.хода'!U21</f>
        <v>0</v>
      </c>
      <c r="L27" s="217" t="e">
        <f>VLOOKUP(K27,'пр.взв.'!B2:F91,2,FALSE)</f>
        <v>#N/A</v>
      </c>
      <c r="M27" s="222" t="e">
        <f>VLOOKUP(K27,'пр.взв.'!B2:G147,3,FALSE)</f>
        <v>#N/A</v>
      </c>
      <c r="N27" s="222" t="e">
        <f>VLOOKUP(K27,'пр.взв.'!B2:H147,4,FALSE)</f>
        <v>#N/A</v>
      </c>
      <c r="O27" s="210"/>
      <c r="P27" s="211"/>
      <c r="Q27" s="212"/>
      <c r="R27" s="213"/>
    </row>
    <row r="28" spans="1:18" ht="12.75">
      <c r="A28" s="215"/>
      <c r="B28" s="237"/>
      <c r="C28" s="208"/>
      <c r="D28" s="164"/>
      <c r="E28" s="164"/>
      <c r="F28" s="164"/>
      <c r="G28" s="164"/>
      <c r="H28" s="158"/>
      <c r="I28" s="154"/>
      <c r="J28" s="215"/>
      <c r="K28" s="237"/>
      <c r="L28" s="218"/>
      <c r="M28" s="223"/>
      <c r="N28" s="223"/>
      <c r="O28" s="164"/>
      <c r="P28" s="164"/>
      <c r="Q28" s="158"/>
      <c r="R28" s="154"/>
    </row>
    <row r="29" spans="1:18" ht="12.75">
      <c r="A29" s="215"/>
      <c r="B29" s="243">
        <f>'пр.хода'!A23</f>
        <v>0</v>
      </c>
      <c r="C29" s="224" t="e">
        <f>VLOOKUP(B29,'пр.взв.'!B2:F91,2,FALSE)</f>
        <v>#N/A</v>
      </c>
      <c r="D29" s="226" t="e">
        <f>VLOOKUP(B29,'пр.взв.'!B2:G149,3,FALSE)</f>
        <v>#N/A</v>
      </c>
      <c r="E29" s="226" t="e">
        <f>VLOOKUP(B29,'пр.взв.'!B2:H149,4,FALSE)</f>
        <v>#N/A</v>
      </c>
      <c r="F29" s="180"/>
      <c r="G29" s="180"/>
      <c r="H29" s="155"/>
      <c r="I29" s="155"/>
      <c r="J29" s="215"/>
      <c r="K29" s="243">
        <f>'пр.хода'!U23</f>
        <v>0</v>
      </c>
      <c r="L29" s="220" t="e">
        <f>VLOOKUP(K29,'пр.взв.'!B2:F91,2,FALSE)</f>
        <v>#N/A</v>
      </c>
      <c r="M29" s="229" t="e">
        <f>VLOOKUP(K29,'пр.взв.'!B2:G149,3,FALSE)</f>
        <v>#N/A</v>
      </c>
      <c r="N29" s="229" t="e">
        <f>VLOOKUP(K29,'пр.взв.'!B2:H149,4,FALSE)</f>
        <v>#N/A</v>
      </c>
      <c r="O29" s="180"/>
      <c r="P29" s="180"/>
      <c r="Q29" s="155"/>
      <c r="R29" s="155"/>
    </row>
    <row r="30" spans="1:18" ht="12.75">
      <c r="A30" s="232"/>
      <c r="B30" s="240"/>
      <c r="C30" s="208"/>
      <c r="D30" s="164"/>
      <c r="E30" s="164"/>
      <c r="F30" s="181"/>
      <c r="G30" s="181"/>
      <c r="H30" s="156"/>
      <c r="I30" s="156"/>
      <c r="J30" s="232"/>
      <c r="K30" s="240"/>
      <c r="L30" s="218"/>
      <c r="M30" s="223"/>
      <c r="N30" s="223"/>
      <c r="O30" s="181"/>
      <c r="P30" s="181"/>
      <c r="Q30" s="156"/>
      <c r="R30" s="156"/>
    </row>
  </sheetData>
  <mergeCells count="196">
    <mergeCell ref="Q29:Q30"/>
    <mergeCell ref="R29:R30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Q20:Q21"/>
    <mergeCell ref="R20:R21"/>
    <mergeCell ref="A23:I23"/>
    <mergeCell ref="J23:R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Q12:Q13"/>
    <mergeCell ref="R12:R13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scale="98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50" t="s">
        <v>26</v>
      </c>
      <c r="D1" s="251"/>
      <c r="E1" s="251"/>
      <c r="F1" s="251"/>
      <c r="G1" s="251"/>
      <c r="H1" s="251"/>
      <c r="I1" s="251"/>
      <c r="J1" s="252"/>
    </row>
    <row r="2" spans="1:36" ht="26.25" customHeight="1" thickBot="1">
      <c r="A2" s="6"/>
      <c r="B2" s="6"/>
      <c r="C2" s="167" t="str">
        <f>HYPERLINK('[1]реквизиты'!$A$2)</f>
        <v>Наименование соревнования</v>
      </c>
      <c r="D2" s="168"/>
      <c r="E2" s="168"/>
      <c r="F2" s="168"/>
      <c r="G2" s="168"/>
      <c r="H2" s="168"/>
      <c r="I2" s="168"/>
      <c r="J2" s="261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1"/>
      <c r="B4" s="61"/>
      <c r="C4" s="61"/>
      <c r="D4" s="61"/>
      <c r="E4" s="61"/>
      <c r="F4" s="63" t="str">
        <f>HYPERLINK('пр.взв.'!D4)</f>
        <v>в.к. 80ж  кг</v>
      </c>
      <c r="G4" s="62"/>
      <c r="H4" s="62"/>
      <c r="I4" s="62"/>
      <c r="J4" s="62"/>
      <c r="K4" s="62"/>
      <c r="L4" s="61"/>
      <c r="M4" s="61"/>
    </row>
    <row r="5" spans="1:13" ht="16.5" thickBot="1">
      <c r="A5" s="259" t="s">
        <v>0</v>
      </c>
      <c r="B5" s="259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57">
        <v>1</v>
      </c>
      <c r="B6" s="258" t="str">
        <f>VLOOKUP('стартвый '!A6:A7,'пр.взв.'!B6:C21,2,FALSE)</f>
        <v>ТИМОШЕНКО Светлана</v>
      </c>
      <c r="C6" s="256" t="str">
        <f>VLOOKUP(A6,'пр.взв.'!B6:H21,3,FALSE)</f>
        <v>02.07.84, мсмк</v>
      </c>
      <c r="D6" s="256" t="str">
        <f>VLOOKUP(A6,'пр.взв.'!B6:H21,4,FALSE)</f>
        <v>Р.Беларусь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53"/>
      <c r="B7" s="254"/>
      <c r="C7" s="255"/>
      <c r="D7" s="255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44">
        <v>5</v>
      </c>
      <c r="B8" s="246" t="str">
        <f>VLOOKUP('стартвый '!A8:A9,'пр.взв.'!B8:C23,2,FALSE)</f>
        <v>КАЛУПИНА Анна Анатольевна</v>
      </c>
      <c r="C8" s="248" t="str">
        <f>VLOOKUP(A8,'пр.взв.'!B6:H21,3,FALSE)</f>
        <v>20.07.1988 кмс</v>
      </c>
      <c r="D8" s="248" t="str">
        <f>VLOOKUP(A8,'пр.взв.'!B6:H21,4,FALSE)</f>
        <v>Московская 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53"/>
      <c r="B9" s="254"/>
      <c r="C9" s="255"/>
      <c r="D9" s="255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57">
        <v>3</v>
      </c>
      <c r="B10" s="258" t="str">
        <f>VLOOKUP('стартвый '!A10:A11,'пр.взв.'!B10:C25,2,FALSE)</f>
        <v>АМБАРЦУМОВА Дайна Сергеевна</v>
      </c>
      <c r="C10" s="256" t="str">
        <f>VLOOKUP(A10,'пр.взв.'!B6:H21,3,FALSE)</f>
        <v>20.01.1991 мсмк</v>
      </c>
      <c r="D10" s="256" t="str">
        <f>VLOOKUP(A10,'пр.взв.'!B6:H21,4,FALSE)</f>
        <v>Тверская обл.г Тверь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53"/>
      <c r="B11" s="254"/>
      <c r="C11" s="255"/>
      <c r="D11" s="255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44">
        <v>7</v>
      </c>
      <c r="B12" s="246">
        <f>VLOOKUP('стартвый '!A12:A13,'пр.взв.'!B12:C27,2,FALSE)</f>
        <v>0</v>
      </c>
      <c r="C12" s="248">
        <f>VLOOKUP(A12,'пр.взв.'!B6:H21,3,FALSE)</f>
        <v>0</v>
      </c>
      <c r="D12" s="248">
        <f>VLOOKUP(A12,'пр.взв.'!B6:H21,4,FALSE)</f>
        <v>0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45"/>
      <c r="B13" s="247"/>
      <c r="C13" s="249"/>
      <c r="D13" s="249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59" t="s">
        <v>1</v>
      </c>
      <c r="B16" s="259"/>
      <c r="E16" s="23"/>
      <c r="F16" s="23"/>
      <c r="G16" s="23"/>
      <c r="H16" s="23"/>
      <c r="I16" s="45"/>
      <c r="J16" s="3"/>
    </row>
    <row r="17" spans="1:10" ht="13.5" thickBot="1">
      <c r="A17" s="257">
        <v>2</v>
      </c>
      <c r="B17" s="258" t="str">
        <f>VLOOKUP(A17,'пр.взв.'!B7:H22,2,FALSE)</f>
        <v>КАЗАНЦЕВА Наталья Александровна </v>
      </c>
      <c r="C17" s="256" t="str">
        <f>VLOOKUP(A17,'пр.взв.'!B7:H22,3,FALSE)</f>
        <v>10.04.1981 мсмк</v>
      </c>
      <c r="D17" s="256" t="str">
        <f>VLOOKUP(A17,'пр.взв.'!B7:H22,4,FALSE)</f>
        <v>Омская обл.г Омск</v>
      </c>
      <c r="E17" s="23"/>
      <c r="F17" s="23"/>
      <c r="G17" s="23"/>
      <c r="H17" s="23"/>
      <c r="I17" s="38"/>
      <c r="J17" s="3"/>
    </row>
    <row r="18" spans="1:10" ht="12.75">
      <c r="A18" s="253"/>
      <c r="B18" s="254"/>
      <c r="C18" s="255"/>
      <c r="D18" s="255"/>
      <c r="E18" s="25"/>
      <c r="F18" s="23"/>
      <c r="G18" s="30"/>
      <c r="H18" s="27"/>
      <c r="I18" s="38"/>
      <c r="J18" s="3"/>
    </row>
    <row r="19" spans="1:10" ht="13.5" thickBot="1">
      <c r="A19" s="244">
        <v>6</v>
      </c>
      <c r="B19" s="246">
        <f>VLOOKUP('стартвый '!A19:A20,'пр.взв.'!B7:H22,2,FALSE)</f>
        <v>0</v>
      </c>
      <c r="C19" s="248">
        <f>VLOOKUP(A19,'пр.взв.'!B7:H22,3,FALSE)</f>
        <v>0</v>
      </c>
      <c r="D19" s="248">
        <f>VLOOKUP(A19,'пр.взв.'!B7:H22,4,FALSE)</f>
        <v>0</v>
      </c>
      <c r="E19" s="24"/>
      <c r="F19" s="26"/>
      <c r="G19" s="29"/>
      <c r="H19" s="27"/>
      <c r="I19" s="38"/>
      <c r="J19" s="3"/>
    </row>
    <row r="20" spans="1:10" ht="13.5" thickBot="1">
      <c r="A20" s="253"/>
      <c r="B20" s="254"/>
      <c r="C20" s="255"/>
      <c r="D20" s="255"/>
      <c r="E20" s="23"/>
      <c r="F20" s="27"/>
      <c r="G20" s="25"/>
      <c r="H20" s="31"/>
      <c r="I20" s="38"/>
      <c r="J20" s="3"/>
    </row>
    <row r="21" spans="1:8" ht="13.5" thickBot="1">
      <c r="A21" s="257">
        <v>4</v>
      </c>
      <c r="B21" s="258" t="str">
        <f>VLOOKUP('стартвый '!A21:A22,'пр.взв.'!B7:H22,2,FALSE)</f>
        <v>КОНДРАТЬЕВА Мария</v>
      </c>
      <c r="C21" s="256" t="str">
        <f>VLOOKUP(A21,'пр.взв.'!B7:H22,3,FALSE)</f>
        <v>23.05.97, мс</v>
      </c>
      <c r="D21" s="256" t="str">
        <f>VLOOKUP(A21,'пр.взв.'!B7:H22,4,FALSE)</f>
        <v>Р.Беларусь</v>
      </c>
      <c r="E21" s="23"/>
      <c r="F21" s="27"/>
      <c r="G21" s="24"/>
      <c r="H21" s="3"/>
    </row>
    <row r="22" spans="1:8" ht="12.75">
      <c r="A22" s="253"/>
      <c r="B22" s="254"/>
      <c r="C22" s="255"/>
      <c r="D22" s="255"/>
      <c r="E22" s="25"/>
      <c r="F22" s="28"/>
      <c r="G22" s="29"/>
      <c r="H22" s="27"/>
    </row>
    <row r="23" spans="1:8" ht="13.5" thickBot="1">
      <c r="A23" s="244">
        <v>8</v>
      </c>
      <c r="B23" s="246">
        <f>VLOOKUP('стартвый '!A23:A24,'пр.взв.'!B7:H22,2,FALSE)</f>
        <v>0</v>
      </c>
      <c r="C23" s="248">
        <f>VLOOKUP(A23,'пр.взв.'!B7:H22,3,FALSE)</f>
        <v>0</v>
      </c>
      <c r="D23" s="248">
        <f>VLOOKUP(A23,'пр.взв.'!B7:H22,4,FALSE)</f>
        <v>0</v>
      </c>
      <c r="E23" s="24"/>
      <c r="F23" s="23"/>
      <c r="G23" s="30"/>
      <c r="H23" s="27"/>
    </row>
    <row r="24" spans="1:8" ht="13.5" thickBot="1">
      <c r="A24" s="245"/>
      <c r="B24" s="247"/>
      <c r="C24" s="249"/>
      <c r="D24" s="249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7:A18"/>
    <mergeCell ref="A16:B16"/>
    <mergeCell ref="B17:B18"/>
    <mergeCell ref="C17:C18"/>
    <mergeCell ref="A21:A22"/>
    <mergeCell ref="B21:B22"/>
    <mergeCell ref="C21:C22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21">
      <selection activeCell="A1" sqref="A1:H36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2" t="str">
        <f>'пр.хода'!C3</f>
        <v>II Международный турнир по самбо "Мемориал М.Бурдикова"</v>
      </c>
      <c r="B1" s="262"/>
      <c r="C1" s="262"/>
      <c r="D1" s="262"/>
      <c r="E1" s="262"/>
      <c r="F1" s="262"/>
      <c r="G1" s="262"/>
      <c r="H1" s="263"/>
    </row>
    <row r="2" spans="1:8" ht="12.75">
      <c r="A2" s="264" t="str">
        <f>'пр.хода'!C4</f>
        <v>20-22 августа 2017 г.     г.Кстово</v>
      </c>
      <c r="B2" s="264"/>
      <c r="C2" s="264"/>
      <c r="D2" s="264"/>
      <c r="E2" s="264"/>
      <c r="F2" s="264"/>
      <c r="G2" s="264"/>
      <c r="H2" s="264"/>
    </row>
    <row r="3" spans="1:8" ht="18.75" thickBot="1">
      <c r="A3" s="265" t="s">
        <v>32</v>
      </c>
      <c r="B3" s="265"/>
      <c r="C3" s="265"/>
      <c r="D3" s="265"/>
      <c r="E3" s="265"/>
      <c r="F3" s="265"/>
      <c r="G3" s="265"/>
      <c r="H3" s="265"/>
    </row>
    <row r="4" spans="2:8" ht="18.75" thickBot="1">
      <c r="B4" s="69"/>
      <c r="C4" s="70"/>
      <c r="D4" s="266" t="str">
        <f>HYPERLINK('пр.взв.'!D4)</f>
        <v>в.к. 80ж  кг</v>
      </c>
      <c r="E4" s="267"/>
      <c r="F4" s="268"/>
      <c r="G4" s="70"/>
      <c r="H4" s="70"/>
    </row>
    <row r="5" spans="1:8" ht="18.75" thickBot="1">
      <c r="A5" s="70"/>
      <c r="B5" s="70"/>
      <c r="C5" s="70"/>
      <c r="D5" s="70"/>
      <c r="E5" s="70"/>
      <c r="F5" s="70"/>
      <c r="G5" s="70"/>
      <c r="H5" s="70"/>
    </row>
    <row r="6" spans="1:10" ht="18">
      <c r="A6" s="269" t="s">
        <v>33</v>
      </c>
      <c r="B6" s="272" t="str">
        <f>VLOOKUP(J6,'пр.взв.'!B6:H133,2,FALSE)</f>
        <v>КАЗАНЦЕВА Наталья Александровна </v>
      </c>
      <c r="C6" s="272"/>
      <c r="D6" s="272"/>
      <c r="E6" s="272"/>
      <c r="F6" s="272"/>
      <c r="G6" s="272"/>
      <c r="H6" s="274" t="str">
        <f>VLOOKUP(J6,'пр.взв.'!B6:H133,3,FALSE)</f>
        <v>10.04.1981 мсмк</v>
      </c>
      <c r="I6" s="70"/>
      <c r="J6" s="71">
        <f>'пр.хода'!H9</f>
        <v>2</v>
      </c>
    </row>
    <row r="7" spans="1:10" ht="9.75" customHeight="1">
      <c r="A7" s="270"/>
      <c r="B7" s="273"/>
      <c r="C7" s="273"/>
      <c r="D7" s="273"/>
      <c r="E7" s="273"/>
      <c r="F7" s="273"/>
      <c r="G7" s="273"/>
      <c r="H7" s="275"/>
      <c r="I7" s="70"/>
      <c r="J7" s="71"/>
    </row>
    <row r="8" spans="1:10" ht="18">
      <c r="A8" s="270"/>
      <c r="B8" s="276" t="str">
        <f>VLOOKUP(J6,'пр.взв.'!B6:H133,4,FALSE)</f>
        <v>Омская обл.г Омск</v>
      </c>
      <c r="C8" s="276"/>
      <c r="D8" s="276"/>
      <c r="E8" s="276"/>
      <c r="F8" s="276"/>
      <c r="G8" s="276"/>
      <c r="H8" s="275"/>
      <c r="I8" s="70"/>
      <c r="J8" s="71"/>
    </row>
    <row r="9" spans="1:10" ht="9" customHeight="1" thickBot="1">
      <c r="A9" s="271"/>
      <c r="B9" s="277"/>
      <c r="C9" s="277"/>
      <c r="D9" s="277"/>
      <c r="E9" s="277"/>
      <c r="F9" s="277"/>
      <c r="G9" s="277"/>
      <c r="H9" s="278"/>
      <c r="I9" s="70"/>
      <c r="J9" s="71"/>
    </row>
    <row r="10" spans="1:10" ht="18.75" thickBot="1">
      <c r="A10" s="70"/>
      <c r="B10" s="70"/>
      <c r="C10" s="70"/>
      <c r="D10" s="70"/>
      <c r="E10" s="70"/>
      <c r="F10" s="70"/>
      <c r="G10" s="70"/>
      <c r="H10" s="70"/>
      <c r="I10" s="70"/>
      <c r="J10" s="71"/>
    </row>
    <row r="11" spans="1:10" ht="18">
      <c r="A11" s="279" t="s">
        <v>34</v>
      </c>
      <c r="B11" s="272" t="str">
        <f>VLOOKUP(J11,'пр.взв.'!B6:H133,2,FALSE)</f>
        <v>АМБАРЦУМОВА Дайна Сергеевна</v>
      </c>
      <c r="C11" s="272"/>
      <c r="D11" s="272"/>
      <c r="E11" s="272"/>
      <c r="F11" s="272"/>
      <c r="G11" s="272"/>
      <c r="H11" s="274" t="str">
        <f>VLOOKUP(J11,'пр.взв.'!B6:H133,3,FALSE)</f>
        <v>20.01.1991 мсмк</v>
      </c>
      <c r="I11" s="70"/>
      <c r="J11" s="71">
        <f>'пр.хода'!H14</f>
        <v>3</v>
      </c>
    </row>
    <row r="12" spans="1:10" ht="11.25" customHeight="1">
      <c r="A12" s="280"/>
      <c r="B12" s="273"/>
      <c r="C12" s="273"/>
      <c r="D12" s="273"/>
      <c r="E12" s="273"/>
      <c r="F12" s="273"/>
      <c r="G12" s="273"/>
      <c r="H12" s="275"/>
      <c r="I12" s="70"/>
      <c r="J12" s="71"/>
    </row>
    <row r="13" spans="1:10" ht="18">
      <c r="A13" s="280"/>
      <c r="B13" s="276" t="str">
        <f>VLOOKUP(J11,'пр.взв.'!B6:H133,4,FALSE)</f>
        <v>Тверская обл.г Тверь</v>
      </c>
      <c r="C13" s="276"/>
      <c r="D13" s="276"/>
      <c r="E13" s="276"/>
      <c r="F13" s="276"/>
      <c r="G13" s="276"/>
      <c r="H13" s="275"/>
      <c r="I13" s="70"/>
      <c r="J13" s="71"/>
    </row>
    <row r="14" spans="1:10" ht="9" customHeight="1" thickBot="1">
      <c r="A14" s="281"/>
      <c r="B14" s="277"/>
      <c r="C14" s="277"/>
      <c r="D14" s="277"/>
      <c r="E14" s="277"/>
      <c r="F14" s="277"/>
      <c r="G14" s="277"/>
      <c r="H14" s="278"/>
      <c r="I14" s="70"/>
      <c r="J14" s="71"/>
    </row>
    <row r="15" spans="1:10" ht="18.75" thickBot="1">
      <c r="A15" s="70"/>
      <c r="B15" s="70"/>
      <c r="C15" s="70"/>
      <c r="D15" s="70"/>
      <c r="E15" s="70"/>
      <c r="F15" s="70"/>
      <c r="G15" s="70"/>
      <c r="H15" s="70"/>
      <c r="I15" s="70"/>
      <c r="J15" s="71"/>
    </row>
    <row r="16" spans="1:10" ht="18">
      <c r="A16" s="282" t="s">
        <v>35</v>
      </c>
      <c r="B16" s="272" t="str">
        <f>VLOOKUP(J16,'пр.взв.'!B6:H133,2,FALSE)</f>
        <v>КОНДРАТЬЕВА Мария</v>
      </c>
      <c r="C16" s="272"/>
      <c r="D16" s="272"/>
      <c r="E16" s="272"/>
      <c r="F16" s="272"/>
      <c r="G16" s="272"/>
      <c r="H16" s="274" t="str">
        <f>VLOOKUP(J16,'пр.взв.'!B6:H133,3,FALSE)</f>
        <v>23.05.97, мс</v>
      </c>
      <c r="I16" s="70"/>
      <c r="J16" s="71">
        <f>'пр.хода'!E25</f>
        <v>4</v>
      </c>
    </row>
    <row r="17" spans="1:10" ht="10.5" customHeight="1">
      <c r="A17" s="283"/>
      <c r="B17" s="273"/>
      <c r="C17" s="273"/>
      <c r="D17" s="273"/>
      <c r="E17" s="273"/>
      <c r="F17" s="273"/>
      <c r="G17" s="273"/>
      <c r="H17" s="275"/>
      <c r="I17" s="70"/>
      <c r="J17" s="71"/>
    </row>
    <row r="18" spans="1:10" ht="18">
      <c r="A18" s="283"/>
      <c r="B18" s="276" t="str">
        <f>VLOOKUP(J16,'пр.взв.'!B6:H133,4,FALSE)</f>
        <v>Р.Беларусь</v>
      </c>
      <c r="C18" s="276"/>
      <c r="D18" s="276"/>
      <c r="E18" s="276"/>
      <c r="F18" s="276"/>
      <c r="G18" s="276"/>
      <c r="H18" s="275"/>
      <c r="I18" s="70"/>
      <c r="J18" s="71"/>
    </row>
    <row r="19" spans="1:10" ht="9" customHeight="1" thickBot="1">
      <c r="A19" s="284"/>
      <c r="B19" s="277"/>
      <c r="C19" s="277"/>
      <c r="D19" s="277"/>
      <c r="E19" s="277"/>
      <c r="F19" s="277"/>
      <c r="G19" s="277"/>
      <c r="H19" s="278"/>
      <c r="I19" s="70"/>
      <c r="J19" s="71"/>
    </row>
    <row r="20" spans="1:10" ht="18.75" thickBot="1">
      <c r="A20" s="70"/>
      <c r="B20" s="70"/>
      <c r="C20" s="70"/>
      <c r="D20" s="70"/>
      <c r="E20" s="70"/>
      <c r="F20" s="70"/>
      <c r="G20" s="70"/>
      <c r="H20" s="70"/>
      <c r="I20" s="70"/>
      <c r="J20" s="71"/>
    </row>
    <row r="21" spans="1:10" ht="18">
      <c r="A21" s="282" t="s">
        <v>35</v>
      </c>
      <c r="B21" s="272" t="str">
        <f>VLOOKUP(J21,'пр.взв.'!B6:H133,2,FALSE)</f>
        <v>ТИМОШЕНКО Светлана</v>
      </c>
      <c r="C21" s="272"/>
      <c r="D21" s="272"/>
      <c r="E21" s="272"/>
      <c r="F21" s="272"/>
      <c r="G21" s="272"/>
      <c r="H21" s="274" t="str">
        <f>VLOOKUP(J21,'пр.взв.'!B7:H138,3,FALSE)</f>
        <v>02.07.84, мсмк</v>
      </c>
      <c r="I21" s="70"/>
      <c r="J21" s="71">
        <f>'пр.хода'!Q25</f>
        <v>1</v>
      </c>
    </row>
    <row r="22" spans="1:10" ht="11.25" customHeight="1">
      <c r="A22" s="283"/>
      <c r="B22" s="273"/>
      <c r="C22" s="273"/>
      <c r="D22" s="273"/>
      <c r="E22" s="273"/>
      <c r="F22" s="273"/>
      <c r="G22" s="273"/>
      <c r="H22" s="275"/>
      <c r="I22" s="70"/>
      <c r="J22" s="71"/>
    </row>
    <row r="23" spans="1:9" ht="18">
      <c r="A23" s="283"/>
      <c r="B23" s="276" t="str">
        <f>VLOOKUP(J21,'пр.взв.'!B6:H133,4,FALSE)</f>
        <v>Р.Беларусь</v>
      </c>
      <c r="C23" s="276"/>
      <c r="D23" s="276"/>
      <c r="E23" s="276"/>
      <c r="F23" s="276"/>
      <c r="G23" s="276"/>
      <c r="H23" s="275"/>
      <c r="I23" s="70"/>
    </row>
    <row r="24" spans="1:9" ht="9" customHeight="1" thickBot="1">
      <c r="A24" s="284"/>
      <c r="B24" s="277"/>
      <c r="C24" s="277"/>
      <c r="D24" s="277"/>
      <c r="E24" s="277"/>
      <c r="F24" s="277"/>
      <c r="G24" s="277"/>
      <c r="H24" s="278"/>
      <c r="I24" s="70"/>
    </row>
    <row r="25" spans="1:8" ht="9.75" customHeight="1">
      <c r="A25" s="70"/>
      <c r="B25" s="70"/>
      <c r="C25" s="70"/>
      <c r="D25" s="70"/>
      <c r="E25" s="70"/>
      <c r="F25" s="70"/>
      <c r="G25" s="70"/>
      <c r="H25" s="70"/>
    </row>
    <row r="26" spans="1:8" ht="18">
      <c r="A26" s="70" t="s">
        <v>50</v>
      </c>
      <c r="B26" s="70"/>
      <c r="C26" s="70"/>
      <c r="D26" s="70"/>
      <c r="E26" s="70"/>
      <c r="F26" s="70"/>
      <c r="G26" s="70"/>
      <c r="H26" s="70"/>
    </row>
    <row r="27" ht="13.5" thickBot="1"/>
    <row r="28" spans="1:10" ht="12.75">
      <c r="A28" s="285" t="str">
        <f>VLOOKUP(J28,'пр.взв.'!B7:H133,7,FALSE)</f>
        <v>Казанцев АН.,Паршин ЮА</v>
      </c>
      <c r="B28" s="286"/>
      <c r="C28" s="286"/>
      <c r="D28" s="286"/>
      <c r="E28" s="286"/>
      <c r="F28" s="286"/>
      <c r="G28" s="286"/>
      <c r="H28" s="274"/>
      <c r="J28">
        <f>'пр.хода'!H9</f>
        <v>2</v>
      </c>
    </row>
    <row r="29" spans="1:8" ht="13.5" thickBot="1">
      <c r="A29" s="287"/>
      <c r="B29" s="277"/>
      <c r="C29" s="277"/>
      <c r="D29" s="277"/>
      <c r="E29" s="277"/>
      <c r="F29" s="277"/>
      <c r="G29" s="277"/>
      <c r="H29" s="278"/>
    </row>
    <row r="31" ht="2.25" customHeight="1"/>
    <row r="32" spans="1:8" ht="18">
      <c r="A32" s="70" t="s">
        <v>36</v>
      </c>
      <c r="B32" s="70"/>
      <c r="C32" s="70"/>
      <c r="D32" s="70"/>
      <c r="E32" s="70"/>
      <c r="F32" s="70"/>
      <c r="G32" s="70"/>
      <c r="H32" s="70"/>
    </row>
    <row r="33" spans="1:8" ht="7.5" customHeight="1">
      <c r="A33" s="70"/>
      <c r="B33" s="70"/>
      <c r="C33" s="70"/>
      <c r="D33" s="70"/>
      <c r="E33" s="70"/>
      <c r="F33" s="70"/>
      <c r="G33" s="70"/>
      <c r="H33" s="70"/>
    </row>
    <row r="34" spans="1:8" ht="18">
      <c r="A34" s="70"/>
      <c r="B34" s="70"/>
      <c r="C34" s="70"/>
      <c r="D34" s="70"/>
      <c r="E34" s="70"/>
      <c r="F34" s="70"/>
      <c r="G34" s="70"/>
      <c r="H34" s="70"/>
    </row>
    <row r="35" spans="1:8" ht="18">
      <c r="A35" s="72"/>
      <c r="B35" s="72"/>
      <c r="C35" s="72"/>
      <c r="D35" s="72"/>
      <c r="E35" s="72"/>
      <c r="F35" s="72"/>
      <c r="G35" s="72"/>
      <c r="H35" s="72"/>
    </row>
    <row r="36" spans="1:8" ht="18">
      <c r="A36" s="73"/>
      <c r="B36" s="73"/>
      <c r="C36" s="73"/>
      <c r="D36" s="73"/>
      <c r="E36" s="73"/>
      <c r="F36" s="73"/>
      <c r="G36" s="73"/>
      <c r="H36" s="73"/>
    </row>
    <row r="37" spans="1:8" ht="18">
      <c r="A37" s="72"/>
      <c r="B37" s="72"/>
      <c r="C37" s="72"/>
      <c r="D37" s="72"/>
      <c r="E37" s="72"/>
      <c r="F37" s="72"/>
      <c r="G37" s="72"/>
      <c r="H37" s="72"/>
    </row>
    <row r="38" spans="1:8" ht="18">
      <c r="A38" s="74"/>
      <c r="B38" s="74"/>
      <c r="C38" s="74"/>
      <c r="D38" s="74"/>
      <c r="E38" s="74"/>
      <c r="F38" s="74"/>
      <c r="G38" s="74"/>
      <c r="H38" s="74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4"/>
      <c r="B40" s="74"/>
      <c r="C40" s="74"/>
      <c r="D40" s="74"/>
      <c r="E40" s="74"/>
      <c r="F40" s="74"/>
      <c r="G40" s="74"/>
      <c r="H40" s="74"/>
    </row>
    <row r="41" spans="1:8" ht="18">
      <c r="A41" s="72"/>
      <c r="B41" s="72"/>
      <c r="C41" s="72"/>
      <c r="D41" s="72"/>
      <c r="E41" s="72"/>
      <c r="F41" s="72"/>
      <c r="G41" s="72"/>
      <c r="H41" s="72"/>
    </row>
    <row r="42" spans="1:8" ht="18">
      <c r="A42" s="74"/>
      <c r="B42" s="74"/>
      <c r="C42" s="74"/>
      <c r="D42" s="74"/>
      <c r="E42" s="74"/>
      <c r="F42" s="74"/>
      <c r="G42" s="74"/>
      <c r="H42" s="74"/>
    </row>
    <row r="43" spans="1:8" ht="18">
      <c r="A43" s="72"/>
      <c r="B43" s="72"/>
      <c r="C43" s="72"/>
      <c r="D43" s="72"/>
      <c r="E43" s="72"/>
      <c r="F43" s="72"/>
      <c r="G43" s="72"/>
      <c r="H43" s="72"/>
    </row>
    <row r="44" spans="1:8" ht="18">
      <c r="A44" s="74"/>
      <c r="B44" s="74"/>
      <c r="C44" s="74"/>
      <c r="D44" s="74"/>
      <c r="E44" s="74"/>
      <c r="F44" s="74"/>
      <c r="G44" s="74"/>
      <c r="H44" s="74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97" t="s">
        <v>28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3:18" ht="26.25" customHeight="1" thickBot="1">
      <c r="C2" s="98" t="s">
        <v>27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30.75" customHeight="1" thickBot="1">
      <c r="A3" s="6"/>
      <c r="B3" s="6"/>
      <c r="C3" s="102" t="str">
        <f>'[2]реквизиты'!$A$2</f>
        <v>II Международный турнир по самбо "Мемориал М.Бурдикова"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3"/>
    </row>
    <row r="4" spans="1:18" ht="26.25" customHeight="1" thickBot="1">
      <c r="A4" s="41"/>
      <c r="B4" s="41"/>
      <c r="C4" s="260" t="str">
        <f>'[2]реквизиты'!$A$3</f>
        <v>20-22 августа 2017 г.     г.Кстово</v>
      </c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</row>
    <row r="5" spans="8:17" ht="27.75" customHeight="1" thickBot="1">
      <c r="H5" s="289" t="str">
        <f>HYPERLINK('пр.взв.'!D4)</f>
        <v>в.к. 80ж  кг</v>
      </c>
      <c r="I5" s="290"/>
      <c r="J5" s="290"/>
      <c r="K5" s="290"/>
      <c r="L5" s="290"/>
      <c r="M5" s="290"/>
      <c r="N5" s="291"/>
      <c r="O5" s="304"/>
      <c r="P5" s="305"/>
      <c r="Q5" s="306"/>
    </row>
    <row r="6" spans="5:17" ht="15" customHeight="1">
      <c r="E6" s="82"/>
      <c r="F6" s="82"/>
      <c r="G6" s="82"/>
      <c r="H6" s="84"/>
      <c r="I6" s="85"/>
      <c r="J6" s="85"/>
      <c r="K6" s="85"/>
      <c r="L6" s="85"/>
      <c r="M6" s="85"/>
      <c r="N6" s="82"/>
      <c r="O6" s="82"/>
      <c r="P6" s="82"/>
      <c r="Q6" s="82"/>
    </row>
    <row r="7" spans="1:21" ht="18" customHeight="1" thickBot="1">
      <c r="A7" s="259" t="s">
        <v>0</v>
      </c>
      <c r="B7" s="259"/>
      <c r="E7" s="86"/>
      <c r="F7" s="86"/>
      <c r="G7" s="86"/>
      <c r="H7" s="86"/>
      <c r="I7" s="292" t="s">
        <v>19</v>
      </c>
      <c r="J7" s="292"/>
      <c r="K7" s="292"/>
      <c r="L7" s="292"/>
      <c r="M7" s="292"/>
      <c r="N7" s="86"/>
      <c r="O7" s="86"/>
      <c r="P7" s="86"/>
      <c r="Q7" s="88"/>
      <c r="R7" s="32"/>
      <c r="S7" s="23"/>
      <c r="T7" s="310" t="s">
        <v>1</v>
      </c>
      <c r="U7" s="310"/>
    </row>
    <row r="8" spans="1:21" ht="12.75" customHeight="1" thickBot="1">
      <c r="A8" s="257">
        <v>1</v>
      </c>
      <c r="B8" s="258" t="str">
        <f>VLOOKUP('пр.хода'!A8,'пр.взв.'!B7:C22,2,FALSE)</f>
        <v>ТИМОШЕНКО Светлана</v>
      </c>
      <c r="C8" s="256" t="str">
        <f>VLOOKUP(A8,'пр.взв.'!B7:H22,3,FALSE)</f>
        <v>02.07.84, мсмк</v>
      </c>
      <c r="D8" s="256" t="str">
        <f>VLOOKUP(A8,'пр.взв.'!B7:H22,4,FALSE)</f>
        <v>Р.Беларусь</v>
      </c>
      <c r="E8" s="86"/>
      <c r="F8" s="86"/>
      <c r="G8" s="86"/>
      <c r="H8" s="86"/>
      <c r="I8" s="86" t="s">
        <v>30</v>
      </c>
      <c r="J8" s="86"/>
      <c r="K8" s="86"/>
      <c r="L8" s="86"/>
      <c r="M8" s="86"/>
      <c r="N8" s="86"/>
      <c r="O8" s="86"/>
      <c r="P8" s="86"/>
      <c r="Q8" s="86"/>
      <c r="R8" s="258" t="str">
        <f>VLOOKUP(U8,'пр.взв.'!B7:F22,2,FALSE)</f>
        <v>КАЗАНЦЕВА Наталья Александровна </v>
      </c>
      <c r="S8" s="256" t="str">
        <f>VLOOKUP(U8,'пр.взв.'!B7:F22,3,FALSE)</f>
        <v>10.04.1981 мсмк</v>
      </c>
      <c r="T8" s="256" t="str">
        <f>VLOOKUP(U8,'пр.взв.'!B7:F22,4,FALSE)</f>
        <v>Омская обл.г Омск</v>
      </c>
      <c r="U8" s="307">
        <v>2</v>
      </c>
    </row>
    <row r="9" spans="1:21" ht="12.75" customHeight="1">
      <c r="A9" s="253"/>
      <c r="B9" s="254"/>
      <c r="C9" s="255"/>
      <c r="D9" s="255"/>
      <c r="E9" s="89">
        <v>1</v>
      </c>
      <c r="F9" s="86"/>
      <c r="G9" s="90"/>
      <c r="H9" s="68">
        <v>2</v>
      </c>
      <c r="I9" s="315" t="str">
        <f>VLOOKUP(H9,'пр.взв.'!B7:F22,2,FALSE)</f>
        <v>КАЗАНЦЕВА Наталья Александровна </v>
      </c>
      <c r="J9" s="316"/>
      <c r="K9" s="316"/>
      <c r="L9" s="316"/>
      <c r="M9" s="317"/>
      <c r="N9" s="86"/>
      <c r="O9" s="86"/>
      <c r="P9" s="86"/>
      <c r="Q9" s="89">
        <v>2</v>
      </c>
      <c r="R9" s="254"/>
      <c r="S9" s="255"/>
      <c r="T9" s="255"/>
      <c r="U9" s="308"/>
    </row>
    <row r="10" spans="1:21" ht="12.75" customHeight="1" thickBot="1">
      <c r="A10" s="244">
        <v>5</v>
      </c>
      <c r="B10" s="246" t="str">
        <f>VLOOKUP('пр.хода'!A10,'пр.взв.'!B9:C24,2,FALSE)</f>
        <v>КАЛУПИНА Анна Анатольевна</v>
      </c>
      <c r="C10" s="248" t="str">
        <f>VLOOKUP(A10,'пр.взв.'!B7:H22,3,FALSE)</f>
        <v>20.07.1988 кмс</v>
      </c>
      <c r="D10" s="248" t="str">
        <f>VLOOKUP(A10,'пр.взв.'!B7:H22,4,FALSE)</f>
        <v>Московская </v>
      </c>
      <c r="E10" s="24" t="s">
        <v>70</v>
      </c>
      <c r="F10" s="91"/>
      <c r="G10" s="92"/>
      <c r="H10" s="87"/>
      <c r="I10" s="318"/>
      <c r="J10" s="319"/>
      <c r="K10" s="319"/>
      <c r="L10" s="319"/>
      <c r="M10" s="320"/>
      <c r="N10" s="86"/>
      <c r="O10" s="93"/>
      <c r="P10" s="91"/>
      <c r="Q10" s="24"/>
      <c r="R10" s="295">
        <f>VLOOKUP(U10,'пр.взв.'!B9:F24,2,FALSE)</f>
        <v>0</v>
      </c>
      <c r="S10" s="293">
        <f>VLOOKUP(U10,'пр.взв.'!B9:F24,3,FALSE)</f>
        <v>0</v>
      </c>
      <c r="T10" s="293">
        <f>VLOOKUP(U10,'пр.взв.'!B9:F24,4,FALSE)</f>
        <v>0</v>
      </c>
      <c r="U10" s="307">
        <v>6</v>
      </c>
    </row>
    <row r="11" spans="1:21" ht="12.75" customHeight="1" thickBot="1">
      <c r="A11" s="253"/>
      <c r="B11" s="254"/>
      <c r="C11" s="255"/>
      <c r="D11" s="255"/>
      <c r="E11" s="86"/>
      <c r="F11" s="87"/>
      <c r="G11" s="89">
        <v>3</v>
      </c>
      <c r="H11" s="94"/>
      <c r="I11" s="86"/>
      <c r="J11" s="86"/>
      <c r="K11" s="86"/>
      <c r="L11" s="86"/>
      <c r="M11" s="86"/>
      <c r="N11" s="87"/>
      <c r="O11" s="89">
        <v>2</v>
      </c>
      <c r="P11" s="87"/>
      <c r="Q11" s="86"/>
      <c r="R11" s="303"/>
      <c r="S11" s="294"/>
      <c r="T11" s="294"/>
      <c r="U11" s="308"/>
    </row>
    <row r="12" spans="1:21" ht="12.75" customHeight="1" thickBot="1">
      <c r="A12" s="257">
        <v>3</v>
      </c>
      <c r="B12" s="258" t="str">
        <f>VLOOKUP('пр.хода'!A12,'пр.взв.'!B11:C26,2,FALSE)</f>
        <v>АМБАРЦУМОВА Дайна Сергеевна</v>
      </c>
      <c r="C12" s="256" t="str">
        <f>VLOOKUP(A12,'пр.взв.'!B7:H22,3,FALSE)</f>
        <v>20.01.1991 мсмк</v>
      </c>
      <c r="D12" s="256" t="str">
        <f>VLOOKUP(A12,'пр.взв.'!B7:H22,4,FALSE)</f>
        <v>Тверская обл.г Тверь</v>
      </c>
      <c r="E12" s="86"/>
      <c r="F12" s="87"/>
      <c r="G12" s="24" t="s">
        <v>70</v>
      </c>
      <c r="H12" s="94"/>
      <c r="I12" s="86"/>
      <c r="J12" s="86"/>
      <c r="K12" s="86"/>
      <c r="L12" s="86"/>
      <c r="M12" s="86"/>
      <c r="N12" s="87"/>
      <c r="O12" s="24" t="s">
        <v>70</v>
      </c>
      <c r="P12" s="87"/>
      <c r="Q12" s="86"/>
      <c r="R12" s="258" t="str">
        <f>VLOOKUP(U12,'пр.взв.'!B11:F26,2,FALSE)</f>
        <v>КОНДРАТЬЕВА Мария</v>
      </c>
      <c r="S12" s="256" t="str">
        <f>VLOOKUP(U12,'пр.взв.'!B11:F26,3,FALSE)</f>
        <v>23.05.97, мс</v>
      </c>
      <c r="T12" s="256" t="str">
        <f>VLOOKUP(U12,'пр.взв.'!B11:F26,4,FALSE)</f>
        <v>Р.Беларусь</v>
      </c>
      <c r="U12" s="309">
        <v>4</v>
      </c>
    </row>
    <row r="13" spans="1:21" ht="12.75" customHeight="1" thickBot="1">
      <c r="A13" s="253"/>
      <c r="B13" s="254"/>
      <c r="C13" s="255"/>
      <c r="D13" s="255"/>
      <c r="E13" s="89">
        <v>3</v>
      </c>
      <c r="F13" s="95"/>
      <c r="G13" s="92"/>
      <c r="H13" s="87"/>
      <c r="I13" s="86" t="s">
        <v>31</v>
      </c>
      <c r="J13" s="86"/>
      <c r="K13" s="86"/>
      <c r="L13" s="86"/>
      <c r="M13" s="86"/>
      <c r="N13" s="87"/>
      <c r="O13" s="93"/>
      <c r="P13" s="95"/>
      <c r="Q13" s="89">
        <v>4</v>
      </c>
      <c r="R13" s="254"/>
      <c r="S13" s="255"/>
      <c r="T13" s="255"/>
      <c r="U13" s="308"/>
    </row>
    <row r="14" spans="1:21" ht="12.75" customHeight="1" thickBot="1">
      <c r="A14" s="244">
        <v>7</v>
      </c>
      <c r="B14" s="295">
        <f>VLOOKUP('пр.хода'!A14,'пр.взв.'!B13:C28,2,FALSE)</f>
        <v>0</v>
      </c>
      <c r="C14" s="293">
        <f>VLOOKUP(A14,'пр.взв.'!B7:H22,3,FALSE)</f>
        <v>0</v>
      </c>
      <c r="D14" s="293">
        <f>VLOOKUP(A14,'пр.взв.'!B7:H22,4,FALSE)</f>
        <v>0</v>
      </c>
      <c r="E14" s="24"/>
      <c r="F14" s="86"/>
      <c r="G14" s="90"/>
      <c r="H14" s="68">
        <v>3</v>
      </c>
      <c r="I14" s="297" t="str">
        <f>VLOOKUP(H14,'пр.взв.'!B5:F27,2,FALSE)</f>
        <v>АМБАРЦУМОВА Дайна Сергеевна</v>
      </c>
      <c r="J14" s="298"/>
      <c r="K14" s="298"/>
      <c r="L14" s="298"/>
      <c r="M14" s="299"/>
      <c r="N14" s="86"/>
      <c r="O14" s="86"/>
      <c r="P14" s="86"/>
      <c r="Q14" s="24"/>
      <c r="R14" s="295">
        <f>VLOOKUP(U14,'пр.взв.'!B13:F28,2,FALSE)</f>
        <v>0</v>
      </c>
      <c r="S14" s="293">
        <f>VLOOKUP(U14,'пр.взв.'!B13:F28,3,FALSE)</f>
        <v>0</v>
      </c>
      <c r="T14" s="293">
        <f>VLOOKUP(U14,'пр.взв.'!B13:F28,4,FALSE)</f>
        <v>0</v>
      </c>
      <c r="U14" s="307">
        <v>8</v>
      </c>
    </row>
    <row r="15" spans="1:21" ht="12.75" customHeight="1" thickBot="1">
      <c r="A15" s="245"/>
      <c r="B15" s="296"/>
      <c r="C15" s="313"/>
      <c r="D15" s="313"/>
      <c r="E15" s="86"/>
      <c r="F15" s="86"/>
      <c r="G15" s="90"/>
      <c r="H15" s="87"/>
      <c r="I15" s="300"/>
      <c r="J15" s="301"/>
      <c r="K15" s="301"/>
      <c r="L15" s="301"/>
      <c r="M15" s="302"/>
      <c r="N15" s="86"/>
      <c r="O15" s="86"/>
      <c r="P15" s="86"/>
      <c r="Q15" s="86"/>
      <c r="R15" s="296"/>
      <c r="S15" s="313"/>
      <c r="T15" s="313"/>
      <c r="U15" s="314"/>
    </row>
    <row r="16" spans="1:21" ht="12.75" customHeight="1">
      <c r="A16" s="1"/>
      <c r="B16" s="1"/>
      <c r="C16" s="1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23"/>
      <c r="S16" s="23"/>
      <c r="T16" s="23"/>
      <c r="U16" s="22"/>
    </row>
    <row r="17" spans="1:21" ht="12" customHeight="1">
      <c r="A17" s="311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12" t="s">
        <v>3</v>
      </c>
    </row>
    <row r="18" spans="1:21" ht="12.75" customHeight="1">
      <c r="A18" s="311"/>
      <c r="G18" s="288" t="s">
        <v>29</v>
      </c>
      <c r="H18" s="288"/>
      <c r="I18" s="288"/>
      <c r="J18" s="288"/>
      <c r="K18" s="288"/>
      <c r="L18" s="288"/>
      <c r="M18" s="288"/>
      <c r="N18" s="288"/>
      <c r="O18" s="288"/>
      <c r="R18" s="23"/>
      <c r="S18" s="23"/>
      <c r="T18" s="23"/>
      <c r="U18" s="312"/>
    </row>
    <row r="19" spans="18:20" ht="12.75" customHeight="1">
      <c r="R19" s="23"/>
      <c r="S19" s="23"/>
      <c r="T19" s="23"/>
    </row>
    <row r="20" spans="18:20" ht="12.75" customHeight="1" thickBot="1">
      <c r="R20" s="27"/>
      <c r="S20" s="3"/>
      <c r="T20" s="3"/>
    </row>
    <row r="21" spans="1:21" ht="12.75" customHeight="1">
      <c r="A21" s="66">
        <v>5</v>
      </c>
      <c r="B21" s="331" t="str">
        <f>VLOOKUP(A21,'пр.взв.'!B7:F22,2,FALSE)</f>
        <v>КАЛУПИНА Анна Анатольевна</v>
      </c>
      <c r="R21" s="340"/>
      <c r="S21" s="341" t="e">
        <f>VLOOKUP(U21,'пр.взв.'!B7:F22,2,FALSE)</f>
        <v>#N/A</v>
      </c>
      <c r="T21" s="341"/>
      <c r="U21" s="335">
        <v>0</v>
      </c>
    </row>
    <row r="22" spans="1:21" ht="12.75" customHeight="1">
      <c r="A22" s="66"/>
      <c r="B22" s="248"/>
      <c r="C22" s="39">
        <v>5</v>
      </c>
      <c r="D22" s="2"/>
      <c r="R22" s="342">
        <v>0</v>
      </c>
      <c r="S22" s="341"/>
      <c r="T22" s="341"/>
      <c r="U22" s="335"/>
    </row>
    <row r="23" spans="1:21" ht="12.75" customHeight="1">
      <c r="A23" s="332">
        <v>0</v>
      </c>
      <c r="B23" s="333" t="e">
        <f>VLOOKUP(A23,'пр.взв.'!B7:F22,2,FALSE)</f>
        <v>#N/A</v>
      </c>
      <c r="C23" s="38"/>
      <c r="D23" s="36"/>
      <c r="G23" t="s">
        <v>49</v>
      </c>
      <c r="N23" t="s">
        <v>49</v>
      </c>
      <c r="R23" s="343"/>
      <c r="S23" s="341" t="e">
        <f>VLOOKUP(U23,'пр.взв.'!B7:F22,2,FALSE)</f>
        <v>#N/A</v>
      </c>
      <c r="T23" s="341"/>
      <c r="U23" s="335">
        <v>0</v>
      </c>
    </row>
    <row r="24" spans="1:21" ht="13.5" thickBot="1">
      <c r="A24" s="332"/>
      <c r="B24" s="334"/>
      <c r="C24" s="3"/>
      <c r="D24" s="36"/>
      <c r="R24" s="337"/>
      <c r="S24" s="341"/>
      <c r="T24" s="341"/>
      <c r="U24" s="335"/>
    </row>
    <row r="25" spans="3:21" ht="12.75">
      <c r="C25" s="3"/>
      <c r="D25" s="36"/>
      <c r="E25" s="65">
        <v>4</v>
      </c>
      <c r="F25" s="322" t="str">
        <f>VLOOKUP(E25,'пр.взв.'!B7:D22,2,FALSE)</f>
        <v>КОНДРАТЬЕВА Мария</v>
      </c>
      <c r="G25" s="322"/>
      <c r="H25" s="322"/>
      <c r="I25" s="323"/>
      <c r="M25" s="321" t="str">
        <f>VLOOKUP(Q25,'пр.взв.'!B7:C22,2,FALSE)</f>
        <v>ТИМОШЕНКО Светлана</v>
      </c>
      <c r="N25" s="322"/>
      <c r="O25" s="322"/>
      <c r="P25" s="323"/>
      <c r="Q25" s="338">
        <v>1</v>
      </c>
      <c r="R25" s="337"/>
      <c r="S25" s="337"/>
      <c r="T25" s="337"/>
      <c r="U25" s="336"/>
    </row>
    <row r="26" spans="1:21" ht="13.5" thickBot="1">
      <c r="A26" s="27"/>
      <c r="C26" s="3"/>
      <c r="D26" s="36"/>
      <c r="F26" s="324"/>
      <c r="G26" s="325"/>
      <c r="H26" s="325"/>
      <c r="I26" s="326"/>
      <c r="J26" s="53"/>
      <c r="K26" s="53"/>
      <c r="L26" s="53"/>
      <c r="M26" s="324"/>
      <c r="N26" s="325"/>
      <c r="O26" s="325"/>
      <c r="P26" s="326"/>
      <c r="Q26" s="339"/>
      <c r="R26" s="337"/>
      <c r="S26" s="337"/>
      <c r="T26" s="337"/>
      <c r="U26" s="336"/>
    </row>
    <row r="27" spans="1:21" ht="12.75">
      <c r="A27" s="34"/>
      <c r="B27">
        <v>4</v>
      </c>
      <c r="C27" s="327" t="str">
        <f>VLOOKUP(B27,'пр.взв.'!B7:F22,2,FALSE)</f>
        <v>КОНДРАТЬЕВА Мария</v>
      </c>
      <c r="D27" s="328"/>
      <c r="F27" s="64"/>
      <c r="G27" s="64"/>
      <c r="H27" s="64"/>
      <c r="I27" s="64"/>
      <c r="J27" s="53"/>
      <c r="K27" s="53"/>
      <c r="L27" s="53"/>
      <c r="M27" s="64"/>
      <c r="N27" s="64"/>
      <c r="O27" s="64"/>
      <c r="P27" s="64"/>
      <c r="R27" s="344" t="e">
        <f>VLOOKUP(S27,'пр.взв.'!B7:F22,2,FALSE)</f>
        <v>#N/A</v>
      </c>
      <c r="S27" s="335">
        <v>0</v>
      </c>
      <c r="T27" s="337"/>
      <c r="U27" s="336"/>
    </row>
    <row r="28" spans="1:21" ht="13.5" thickBot="1">
      <c r="A28" s="3"/>
      <c r="C28" s="329"/>
      <c r="D28" s="330"/>
      <c r="F28" s="3"/>
      <c r="G28" s="3"/>
      <c r="H28" s="3"/>
      <c r="I28" s="3"/>
      <c r="R28" s="345"/>
      <c r="S28" s="337"/>
      <c r="T28" s="337"/>
      <c r="U28" s="336"/>
    </row>
    <row r="29" spans="6:9" ht="12.75">
      <c r="F29" s="3"/>
      <c r="G29" s="3"/>
      <c r="H29" s="3"/>
      <c r="I29" s="3"/>
    </row>
    <row r="31" spans="2:18" ht="15">
      <c r="B31" s="56" t="str">
        <f>'[2]реквизиты'!$A$6</f>
        <v>Гл. судья, судья МК (ВК)</v>
      </c>
      <c r="C31" s="58"/>
      <c r="D31" s="59"/>
      <c r="E31" s="54"/>
      <c r="F31" s="54"/>
      <c r="L31" s="17"/>
      <c r="N31" s="57" t="str">
        <f>'[2]реквизиты'!$G$6</f>
        <v>А.А.Лебедев</v>
      </c>
      <c r="O31" s="6"/>
      <c r="P31" s="3"/>
      <c r="Q31" s="3"/>
      <c r="R31" s="5" t="str">
        <f>'[2]реквизиты'!$G$7</f>
        <v>/Москва/</v>
      </c>
    </row>
    <row r="32" spans="2:18" ht="15">
      <c r="B32" s="58"/>
      <c r="C32" s="58"/>
      <c r="D32" s="59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8"/>
      <c r="C33" s="58"/>
      <c r="D33" s="59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6" t="str">
        <f>'[2]реквизиты'!$A$8</f>
        <v>Гл. секретарь, судья ВК</v>
      </c>
      <c r="C34" s="58"/>
      <c r="D34" s="59"/>
      <c r="E34" s="54"/>
      <c r="F34" s="54"/>
      <c r="G34" s="3"/>
      <c r="H34" s="3"/>
      <c r="I34" s="3"/>
      <c r="J34" s="3"/>
      <c r="K34" s="3"/>
      <c r="L34" s="40"/>
      <c r="M34" s="40"/>
      <c r="N34" s="57" t="str">
        <f>'[2]реквизиты'!$G$8</f>
        <v>А.С.Тимошин</v>
      </c>
      <c r="O34" s="6"/>
      <c r="P34" s="14"/>
      <c r="Q34" s="14"/>
      <c r="R34" s="5" t="str">
        <f>'[2]реквизиты'!$G$9</f>
        <v>/Рыбинск/</v>
      </c>
    </row>
    <row r="35" spans="2:18" ht="15">
      <c r="B35" s="58"/>
      <c r="C35" s="58"/>
      <c r="D35" s="58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67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2017-08-22T13:21:04Z</cp:lastPrinted>
  <dcterms:created xsi:type="dcterms:W3CDTF">1996-10-08T23:32:33Z</dcterms:created>
  <dcterms:modified xsi:type="dcterms:W3CDTF">2017-08-22T13:21:09Z</dcterms:modified>
  <cp:category/>
  <cp:version/>
  <cp:contentType/>
  <cp:contentStatus/>
</cp:coreProperties>
</file>