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<sst xmlns="http://schemas.openxmlformats.org/spreadsheetml/2006/main" count="93" uniqueCount="49">
  <si>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</si>
  <si>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</si>
  <si>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</si>
  <si>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</si>
  <si>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</si>
  <si>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</si>
  <si>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</si>
  <si>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</si>
  <si>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</si>
  <si>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</si>
  <si>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</si>
  <si>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</si>
  <si>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</si>
  <si>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</si>
  <si>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</si>
  <si>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</si>
  <si>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</si>
  <si>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</si>
  <si>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</si>
  <si>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</si>
  <si>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</si>
  <si>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</si>
  <si>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</si>
  <si>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</si>
  <si>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</si>
  <si>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</si>
  <si>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</si>
  <si>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</si>
  <si>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</si>
  <si>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</si>
  <si>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</si>
  <si>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</si>
  <si>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</si>
  <si>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</si>
  <si>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</si>
  <si>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</si>
  <si>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</si>
  <si>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</si>
  <si>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</si>
  <si>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ГАГЛОЕВА ЭЛИНА ВАЖАЕВНА</t>
  </si>
  <si>
    <t>13.03.2003 1 РАЗРЯД</t>
  </si>
  <si>
    <t>РСО-А ДИНАМО</t>
  </si>
  <si>
    <t>КОЗАЕВ А. Т.</t>
  </si>
  <si>
    <t>СОХИЕВА АРИНА АРТУРОВНА</t>
  </si>
  <si>
    <t>20.11.2003 1 РАЗРЯД</t>
  </si>
  <si>
    <t>ГАБАРАЕВ В. А.</t>
  </si>
  <si>
    <t>в.к. 54    кг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</si>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</sst>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1" fillId="32" borderId="26" xfId="42" applyFont="1" applyFill="1" applyBorder="1" applyAlignment="1" applyProtection="1">
      <alignment horizontal="center" vertical="center" wrapText="1"/>
      <protection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6" fontId="4" fillId="0" borderId="29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2" fillId="0" borderId="30" xfId="42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43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45" xfId="42" applyFont="1" applyBorder="1" applyAlignment="1" applyProtection="1">
      <alignment horizontal="center" vertical="center" wrapText="1"/>
      <protection/>
    </xf>
    <xf numFmtId="0" fontId="62" fillId="0" borderId="46" xfId="42" applyFont="1" applyBorder="1" applyAlignment="1" applyProtection="1">
      <alignment horizontal="center" vertical="center" wrapText="1"/>
      <protection/>
    </xf>
    <xf numFmtId="0" fontId="62" fillId="0" borderId="30" xfId="42" applyFont="1" applyBorder="1" applyAlignment="1" applyProtection="1">
      <alignment horizontal="center" vertical="center" wrapText="1"/>
      <protection/>
    </xf>
    <xf numFmtId="0" fontId="62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" fillId="32" borderId="26" xfId="42" applyFill="1" applyBorder="1" applyAlignment="1" applyProtection="1">
      <alignment horizontal="center" vertical="center" wrapText="1"/>
      <protection/>
    </xf>
    <xf numFmtId="0" fontId="11" fillId="32" borderId="27" xfId="42" applyFont="1" applyFill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16" fillId="0" borderId="49" xfId="0" applyNumberFormat="1" applyFont="1" applyBorder="1" applyAlignment="1">
      <alignment horizontal="center" vertical="center" wrapText="1"/>
    </xf>
    <xf numFmtId="0" fontId="16" fillId="0" borderId="50" xfId="0" applyNumberFormat="1" applyFont="1" applyBorder="1" applyAlignment="1">
      <alignment horizontal="center" vertical="center" wrapText="1"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5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34" xfId="42" applyFont="1" applyBorder="1" applyAlignment="1" applyProtection="1">
      <alignment horizontal="center" vertical="center" wrapText="1"/>
      <protection/>
    </xf>
    <xf numFmtId="0" fontId="62" fillId="0" borderId="59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6" xfId="42" applyFont="1" applyFill="1" applyBorder="1" applyAlignment="1" applyProtection="1">
      <alignment horizontal="center" vertical="center"/>
      <protection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1" fillId="0" borderId="41" xfId="42" applyFont="1" applyBorder="1" applyAlignment="1" applyProtection="1">
      <alignment horizontal="center" vertical="center" wrapText="1"/>
      <protection/>
    </xf>
    <xf numFmtId="0" fontId="21" fillId="0" borderId="42" xfId="42" applyFont="1" applyBorder="1" applyAlignment="1" applyProtection="1">
      <alignment horizontal="center" vertical="center" wrapText="1"/>
      <protection/>
    </xf>
    <xf numFmtId="0" fontId="21" fillId="0" borderId="43" xfId="42" applyFont="1" applyBorder="1" applyAlignment="1" applyProtection="1">
      <alignment horizontal="center" vertical="center" wrapText="1"/>
      <protection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44" xfId="42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1" fillId="0" borderId="30" xfId="42" applyFont="1" applyBorder="1" applyAlignment="1" applyProtection="1">
      <alignment horizontal="center" vertical="center" wrapText="1"/>
      <protection/>
    </xf>
    <xf numFmtId="0" fontId="21" fillId="0" borderId="16" xfId="42" applyFont="1" applyBorder="1" applyAlignment="1" applyProtection="1">
      <alignment horizontal="center" vertical="center" wrapText="1"/>
      <protection/>
    </xf>
    <xf numFmtId="0" fontId="21" fillId="0" borderId="31" xfId="42" applyFont="1" applyBorder="1" applyAlignment="1" applyProtection="1">
      <alignment horizontal="center" vertical="center" wrapText="1"/>
      <protection/>
    </xf>
    <xf numFmtId="0" fontId="22" fillId="0" borderId="37" xfId="42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>
      <alignment horizontal="left" vertical="center" wrapText="1"/>
    </xf>
    <xf numFmtId="0" fontId="20" fillId="35" borderId="41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2" fillId="0" borderId="41" xfId="42" applyFont="1" applyBorder="1" applyAlignment="1" applyProtection="1">
      <alignment horizontal="center" vertical="center" wrapText="1"/>
      <protection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62" fillId="0" borderId="34" xfId="42" applyFont="1" applyBorder="1" applyAlignment="1" applyProtection="1">
      <alignment horizontal="left" vertical="center" wrapText="1"/>
      <protection/>
    </xf>
    <xf numFmtId="0" fontId="62" fillId="0" borderId="38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7" xfId="42" applyFont="1" applyBorder="1" applyAlignment="1" applyProtection="1">
      <alignment horizontal="left" vertical="center" wrapText="1"/>
      <protection/>
    </xf>
    <xf numFmtId="0" fontId="62" fillId="0" borderId="37" xfId="42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49" fontId="63" fillId="0" borderId="19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7" xfId="0" applyFont="1" applyBorder="1" applyAlignment="1">
      <alignment/>
    </xf>
    <xf numFmtId="49" fontId="63" fillId="0" borderId="6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62" xfId="0" applyFont="1" applyBorder="1" applyAlignment="1">
      <alignment/>
    </xf>
    <xf numFmtId="0" fontId="64" fillId="0" borderId="63" xfId="42" applyFont="1" applyBorder="1" applyAlignment="1" applyProtection="1">
      <alignment horizontal="center" vertical="center" wrapText="1"/>
      <protection/>
    </xf>
    <xf numFmtId="0" fontId="64" fillId="0" borderId="64" xfId="42" applyFont="1" applyBorder="1" applyAlignment="1" applyProtection="1">
      <alignment horizontal="center" vertical="center" wrapText="1"/>
      <protection/>
    </xf>
    <xf numFmtId="0" fontId="64" fillId="0" borderId="65" xfId="42" applyFont="1" applyBorder="1" applyAlignment="1" applyProtection="1">
      <alignment horizontal="center" vertical="center" wrapText="1"/>
      <protection/>
    </xf>
    <xf numFmtId="0" fontId="63" fillId="0" borderId="66" xfId="0" applyFont="1" applyBorder="1" applyAlignment="1">
      <alignment horizontal="left"/>
    </xf>
    <xf numFmtId="0" fontId="64" fillId="0" borderId="67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3" fillId="0" borderId="70" xfId="0" applyFont="1" applyBorder="1" applyAlignment="1">
      <alignment/>
    </xf>
    <xf numFmtId="0" fontId="62" fillId="0" borderId="41" xfId="42" applyFont="1" applyBorder="1" applyAlignment="1" applyProtection="1">
      <alignment horizontal="left" vertical="center" wrapText="1"/>
      <protection/>
    </xf>
    <xf numFmtId="0" fontId="62" fillId="0" borderId="43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3" fillId="0" borderId="0" xfId="0" applyFont="1" applyAlignment="1">
      <alignment horizontal="left"/>
    </xf>
    <xf numFmtId="0" fontId="62" fillId="0" borderId="30" xfId="42" applyFont="1" applyBorder="1" applyAlignment="1" applyProtection="1">
      <alignment horizontal="left" vertical="center" wrapText="1"/>
      <protection/>
    </xf>
    <xf numFmtId="0" fontId="62" fillId="0" borderId="31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0" t="s">
        <v>28</v>
      </c>
      <c r="B1" s="80"/>
      <c r="C1" s="80"/>
      <c r="D1" s="80"/>
      <c r="E1" s="80"/>
      <c r="F1" s="80"/>
      <c r="G1" s="80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81" t="s">
        <v>25</v>
      </c>
      <c r="B2" s="82"/>
      <c r="C2" s="82"/>
      <c r="D2" s="82"/>
      <c r="E2" s="82"/>
      <c r="F2" s="82"/>
      <c r="G2" s="82"/>
    </row>
    <row r="3" spans="1:7" ht="31.5" customHeight="1" thickBot="1">
      <c r="A3" s="85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86"/>
      <c r="C3" s="86"/>
      <c r="D3" s="86"/>
      <c r="E3" s="86"/>
      <c r="F3" s="86"/>
      <c r="G3" s="87"/>
    </row>
    <row r="4" spans="1:7" ht="21.75" customHeight="1">
      <c r="A4" s="92" t="str">
        <f>HYPERLINK('[1]реквизиты'!$A$3)</f>
        <v>21-23.11.2020   г.Нальчик</v>
      </c>
      <c r="B4" s="92"/>
      <c r="C4" s="92"/>
      <c r="D4" s="92"/>
      <c r="E4" s="92"/>
      <c r="F4" s="92"/>
      <c r="G4" s="92"/>
    </row>
    <row r="5" spans="4:5" ht="20.25" customHeight="1">
      <c r="D5" s="93" t="str">
        <f>HYPERLINK('пр.взв.'!D4)</f>
        <v>в.к. 54    кг</v>
      </c>
      <c r="E5" s="93"/>
    </row>
    <row r="6" spans="1:7" ht="12.75" customHeight="1">
      <c r="A6" s="88" t="s">
        <v>11</v>
      </c>
      <c r="B6" s="94" t="s">
        <v>5</v>
      </c>
      <c r="C6" s="88" t="s">
        <v>6</v>
      </c>
      <c r="D6" s="88" t="s">
        <v>7</v>
      </c>
      <c r="E6" s="88" t="s">
        <v>8</v>
      </c>
      <c r="F6" s="88" t="s">
        <v>10</v>
      </c>
      <c r="G6" s="88" t="s">
        <v>9</v>
      </c>
    </row>
    <row r="7" spans="1:7" ht="12.75">
      <c r="A7" s="89"/>
      <c r="B7" s="95"/>
      <c r="C7" s="89"/>
      <c r="D7" s="89"/>
      <c r="E7" s="89"/>
      <c r="F7" s="89"/>
      <c r="G7" s="89"/>
    </row>
    <row r="8" spans="1:7" ht="12.75" customHeight="1">
      <c r="A8" s="96">
        <v>1</v>
      </c>
      <c r="B8" s="97">
        <f>'пр.хода'!H9</f>
        <v>1</v>
      </c>
      <c r="C8" s="83" t="str">
        <f>VLOOKUP(B8,'пр.взв.'!B3:G18,2,FALSE)</f>
        <v>ГАГЛОЕВА ЭЛИНА ВАЖАЕВНА</v>
      </c>
      <c r="D8" s="90" t="str">
        <f>VLOOKUP(B8,'пр.взв.'!B7:G22,3,FALSE)</f>
        <v>13.03.2003 1 РАЗРЯД</v>
      </c>
      <c r="E8" s="90" t="str">
        <f>VLOOKUP(B8,'пр.взв.'!B7:G22,4,FALSE)</f>
        <v>РСО-А ДИНАМО</v>
      </c>
      <c r="F8" s="90">
        <f>VLOOKUP(B8,'пр.взв.'!B7:G22,5,FALSE)</f>
        <v>0</v>
      </c>
      <c r="G8" s="83" t="str">
        <f>VLOOKUP(B8,'пр.взв.'!B7:G22,6,FALSE)</f>
        <v>КОЗАЕВ А. Т.</v>
      </c>
    </row>
    <row r="9" spans="1:7" ht="12.75">
      <c r="A9" s="96"/>
      <c r="B9" s="97"/>
      <c r="C9" s="84"/>
      <c r="D9" s="91"/>
      <c r="E9" s="91"/>
      <c r="F9" s="91"/>
      <c r="G9" s="84"/>
    </row>
    <row r="10" spans="1:7" ht="12.75" customHeight="1">
      <c r="A10" s="96">
        <v>2</v>
      </c>
      <c r="B10" s="97">
        <f>'пр.хода'!H14</f>
        <v>2</v>
      </c>
      <c r="C10" s="83" t="str">
        <f>VLOOKUP(B10,'пр.взв.'!B7:G22,2,FALSE)</f>
        <v>СОХИЕВА АРИНА АРТУРОВНА</v>
      </c>
      <c r="D10" s="90" t="str">
        <f>VLOOKUP(B10,'пр.взв.'!B7:G22,3,FALSE)</f>
        <v>20.11.2003 1 РАЗРЯД</v>
      </c>
      <c r="E10" s="90" t="str">
        <f>VLOOKUP(B10,'пр.взв.'!B7:G22,4,FALSE)</f>
        <v>РСО-А ДИНАМО</v>
      </c>
      <c r="F10" s="90">
        <f>VLOOKUP(B10,'пр.взв.'!B7:G22,5,FALSE)</f>
        <v>0</v>
      </c>
      <c r="G10" s="83" t="str">
        <f>VLOOKUP(B10,'пр.взв.'!B7:G22,6,FALSE)</f>
        <v>ГАБАРАЕВ В. А.</v>
      </c>
    </row>
    <row r="11" spans="1:7" ht="12.75">
      <c r="A11" s="96"/>
      <c r="B11" s="97"/>
      <c r="C11" s="84"/>
      <c r="D11" s="91"/>
      <c r="E11" s="91"/>
      <c r="F11" s="91"/>
      <c r="G11" s="84"/>
    </row>
    <row r="12" spans="1:7" ht="12.75" customHeight="1" hidden="1">
      <c r="A12" s="96">
        <v>3</v>
      </c>
      <c r="B12" s="97">
        <f>'пр.хода'!E25</f>
        <v>8</v>
      </c>
      <c r="C12" s="83" t="e">
        <f>VLOOKUP(B12,'пр.взв.'!B7:G22,2,FALSE)</f>
        <v>#N/A</v>
      </c>
      <c r="D12" s="90" t="e">
        <f>VLOOKUP(B12,'пр.взв.'!B7:G22,3,FALSE)</f>
        <v>#N/A</v>
      </c>
      <c r="E12" s="90" t="e">
        <f>VLOOKUP(B12,'пр.взв.'!B7:G22,4,FALSE)</f>
        <v>#N/A</v>
      </c>
      <c r="F12" s="90" t="e">
        <f>VLOOKUP(B12,'пр.взв.'!B7:G22,5,FALSE)</f>
        <v>#N/A</v>
      </c>
      <c r="G12" s="83" t="e">
        <f>VLOOKUP(B12,'пр.взв.'!B7:G22,6,FALSE)</f>
        <v>#N/A</v>
      </c>
    </row>
    <row r="13" spans="1:7" ht="12.75" hidden="1">
      <c r="A13" s="96"/>
      <c r="B13" s="97"/>
      <c r="C13" s="84"/>
      <c r="D13" s="91"/>
      <c r="E13" s="91"/>
      <c r="F13" s="91"/>
      <c r="G13" s="84"/>
    </row>
    <row r="14" spans="1:7" ht="12.75" customHeight="1" hidden="1">
      <c r="A14" s="96">
        <v>3</v>
      </c>
      <c r="B14" s="97">
        <f>'пр.хода'!Q25</f>
        <v>0</v>
      </c>
      <c r="C14" s="83" t="e">
        <f>VLOOKUP(B14,'пр.взв.'!B7:G22,2,FALSE)</f>
        <v>#N/A</v>
      </c>
      <c r="D14" s="90" t="e">
        <f>VLOOKUP(B14,'пр.взв.'!B7:G22,3,FALSE)</f>
        <v>#N/A</v>
      </c>
      <c r="E14" s="90" t="e">
        <f>VLOOKUP(B14,'пр.взв.'!B7:G22,4,FALSE)</f>
        <v>#N/A</v>
      </c>
      <c r="F14" s="90" t="e">
        <f>VLOOKUP(B14,'пр.взв.'!B7:G22,5,FALSE)</f>
        <v>#N/A</v>
      </c>
      <c r="G14" s="83" t="e">
        <f>VLOOKUP(B14,'пр.взв.'!B7:G22,6,FALSE)</f>
        <v>#N/A</v>
      </c>
    </row>
    <row r="15" spans="1:7" ht="12.75" hidden="1">
      <c r="A15" s="96"/>
      <c r="B15" s="97"/>
      <c r="C15" s="84"/>
      <c r="D15" s="91"/>
      <c r="E15" s="91"/>
      <c r="F15" s="91"/>
      <c r="G15" s="84"/>
    </row>
    <row r="16" spans="1:7" ht="12.75" customHeight="1" hidden="1">
      <c r="A16" s="96" t="s">
        <v>32</v>
      </c>
      <c r="B16" s="97">
        <v>2</v>
      </c>
      <c r="C16" s="83" t="str">
        <f>VLOOKUP(B16,'пр.взв.'!B7:G30,2,FALSE)</f>
        <v>СОХИЕВА АРИНА АРТУРОВНА</v>
      </c>
      <c r="D16" s="90" t="str">
        <f>VLOOKUP(B16,'пр.взв.'!B7:G22,3,FALSE)</f>
        <v>20.11.2003 1 РАЗРЯД</v>
      </c>
      <c r="E16" s="90" t="str">
        <f>VLOOKUP(B16,'пр.взв.'!B7:G22,4,FALSE)</f>
        <v>РСО-А ДИНАМО</v>
      </c>
      <c r="F16" s="90">
        <f>VLOOKUP(B16,'пр.взв.'!B7:G22,5,FALSE)</f>
        <v>0</v>
      </c>
      <c r="G16" s="83" t="str">
        <f>VLOOKUP(B16,'пр.взв.'!B7:G22,6,FALSE)</f>
        <v>ГАБАРАЕВ В. А.</v>
      </c>
    </row>
    <row r="17" spans="1:7" ht="12.75" hidden="1">
      <c r="A17" s="96"/>
      <c r="B17" s="97"/>
      <c r="C17" s="84"/>
      <c r="D17" s="91"/>
      <c r="E17" s="91"/>
      <c r="F17" s="91"/>
      <c r="G17" s="84"/>
    </row>
    <row r="18" spans="1:7" ht="12.75" customHeight="1" hidden="1">
      <c r="A18" s="98" t="s">
        <v>32</v>
      </c>
      <c r="B18" s="97">
        <v>5</v>
      </c>
      <c r="C18" s="83" t="e">
        <f>VLOOKUP(B18,'пр.взв.'!B7:G22,2,FALSE)</f>
        <v>#N/A</v>
      </c>
      <c r="D18" s="90" t="e">
        <f>VLOOKUP(B18,'пр.взв.'!B7:G22,3,FALSE)</f>
        <v>#N/A</v>
      </c>
      <c r="E18" s="90" t="e">
        <f>VLOOKUP(B18,'пр.взв.'!B7:G22,4,FALSE)</f>
        <v>#N/A</v>
      </c>
      <c r="F18" s="90" t="e">
        <f>VLOOKUP(B18,'пр.взв.'!B7:G22,5,FALSE)</f>
        <v>#N/A</v>
      </c>
      <c r="G18" s="83" t="e">
        <f>VLOOKUP(B18,'пр.взв.'!B7:G22,6,FALSE)</f>
        <v>#N/A</v>
      </c>
    </row>
    <row r="19" spans="1:7" ht="12.75" hidden="1">
      <c r="A19" s="96"/>
      <c r="B19" s="97"/>
      <c r="C19" s="84"/>
      <c r="D19" s="91"/>
      <c r="E19" s="91"/>
      <c r="F19" s="91"/>
      <c r="G19" s="84"/>
    </row>
    <row r="20" spans="1:7" ht="15" customHeight="1" hidden="1">
      <c r="A20" s="96"/>
      <c r="B20" s="97"/>
      <c r="C20" s="83" t="e">
        <f>VLOOKUP(B20,'пр.взв.'!B7:G22,2,FALSE)</f>
        <v>#N/A</v>
      </c>
      <c r="D20" s="90" t="e">
        <f>VLOOKUP(B20,'пр.взв.'!B7:G22,3,FALSE)</f>
        <v>#N/A</v>
      </c>
      <c r="E20" s="90" t="e">
        <f>VLOOKUP(B20,'пр.взв.'!B7:G22,4,FALSE)</f>
        <v>#N/A</v>
      </c>
      <c r="F20" s="90" t="e">
        <f>VLOOKUP(B20,'пр.взв.'!B7:G22,5,FALSE)</f>
        <v>#N/A</v>
      </c>
      <c r="G20" s="83" t="e">
        <f>VLOOKUP(B20,'пр.взв.'!B7:G22,6,FALSE)</f>
        <v>#N/A</v>
      </c>
    </row>
    <row r="21" spans="1:7" ht="17.25" customHeight="1" hidden="1">
      <c r="A21" s="96"/>
      <c r="B21" s="97"/>
      <c r="C21" s="84"/>
      <c r="D21" s="91"/>
      <c r="E21" s="91"/>
      <c r="F21" s="91"/>
      <c r="G21" s="84"/>
    </row>
    <row r="22" spans="1:7" ht="12.75" customHeight="1" hidden="1">
      <c r="A22" s="96"/>
      <c r="B22" s="97"/>
      <c r="C22" s="83" t="e">
        <f>VLOOKUP(B22,'пр.взв.'!B7:G22,2,FALSE)</f>
        <v>#N/A</v>
      </c>
      <c r="D22" s="90" t="e">
        <f>VLOOKUP(B22,'пр.взв.'!B7:G22,3,FALSE)</f>
        <v>#N/A</v>
      </c>
      <c r="E22" s="90" t="e">
        <f>VLOOKUP(B22,'пр.взв.'!B7:G22,4,FALSE)</f>
        <v>#N/A</v>
      </c>
      <c r="F22" s="90" t="e">
        <f>VLOOKUP(B22,'пр.взв.'!B7:G22,5,FALSE)</f>
        <v>#N/A</v>
      </c>
      <c r="G22" s="83" t="e">
        <f>VLOOKUP(B22,'пр.взв.'!B7:G22,6,FALSE)</f>
        <v>#N/A</v>
      </c>
    </row>
    <row r="23" spans="1:7" ht="21" customHeight="1" hidden="1">
      <c r="A23" s="96"/>
      <c r="B23" s="97"/>
      <c r="C23" s="84"/>
      <c r="D23" s="91"/>
      <c r="E23" s="91"/>
      <c r="F23" s="91"/>
      <c r="G23" s="84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ВК</v>
      </c>
      <c r="B31" s="60"/>
      <c r="C31" s="61"/>
      <c r="D31" s="57"/>
      <c r="E31" s="57"/>
      <c r="F31" s="59" t="str">
        <f>HYPERLINK('[1]реквизиты'!$G$6)</f>
        <v>Джанбеков Т. А.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ВК</v>
      </c>
      <c r="B34" s="60"/>
      <c r="C34" s="61"/>
      <c r="D34" s="57"/>
      <c r="E34" s="57"/>
      <c r="F34" s="59" t="str">
        <f>HYPERLINK('[1]реквизиты'!$G$8)</f>
        <v>Ляликова С Я.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7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08"/>
      <c r="C1" s="108"/>
      <c r="D1" s="108"/>
      <c r="E1" s="108"/>
      <c r="F1" s="108"/>
      <c r="G1" s="108"/>
      <c r="H1" s="108"/>
    </row>
    <row r="2" spans="4:5" ht="27.75" customHeight="1">
      <c r="D2" s="52" t="s">
        <v>20</v>
      </c>
      <c r="E2" s="68" t="str">
        <f>HYPERLINK('пр.взв.'!D4)</f>
        <v>в.к. 54 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6" t="s">
        <v>13</v>
      </c>
      <c r="B5" s="96" t="s">
        <v>5</v>
      </c>
      <c r="C5" s="89" t="s">
        <v>6</v>
      </c>
      <c r="D5" s="96" t="s">
        <v>14</v>
      </c>
      <c r="E5" s="96" t="s">
        <v>15</v>
      </c>
      <c r="F5" s="96" t="s">
        <v>16</v>
      </c>
      <c r="G5" s="96" t="s">
        <v>17</v>
      </c>
      <c r="H5" s="96" t="s">
        <v>18</v>
      </c>
    </row>
    <row r="6" spans="1:8" ht="12.75">
      <c r="A6" s="88"/>
      <c r="B6" s="88"/>
      <c r="C6" s="88"/>
      <c r="D6" s="88"/>
      <c r="E6" s="88"/>
      <c r="F6" s="88"/>
      <c r="G6" s="88"/>
      <c r="H6" s="88"/>
    </row>
    <row r="7" spans="1:8" ht="12.75">
      <c r="A7" s="99"/>
      <c r="B7" s="100"/>
      <c r="C7" s="101" t="e">
        <f>VLOOKUP(B7,'пр.взв.'!B7:D22,2,FALSE)</f>
        <v>#N/A</v>
      </c>
      <c r="D7" s="101" t="e">
        <f>VLOOKUP(B7,'пр.взв.'!B7:E22,3,FALSE)</f>
        <v>#N/A</v>
      </c>
      <c r="E7" s="101" t="e">
        <f>VLOOKUP(B7,'пр.взв.'!B7:F22,4,FALSE)</f>
        <v>#N/A</v>
      </c>
      <c r="F7" s="103"/>
      <c r="G7" s="104"/>
      <c r="H7" s="96"/>
    </row>
    <row r="8" spans="1:8" ht="12.75">
      <c r="A8" s="99"/>
      <c r="B8" s="96"/>
      <c r="C8" s="102"/>
      <c r="D8" s="102"/>
      <c r="E8" s="102"/>
      <c r="F8" s="103"/>
      <c r="G8" s="104"/>
      <c r="H8" s="96"/>
    </row>
    <row r="9" spans="1:8" ht="12.75">
      <c r="A9" s="105"/>
      <c r="B9" s="100"/>
      <c r="C9" s="101" t="e">
        <f>VLOOKUP(B9,'пр.взв.'!B7:D24,2,FALSE)</f>
        <v>#N/A</v>
      </c>
      <c r="D9" s="101" t="e">
        <f>VLOOKUP(B9,'пр.взв.'!B7:E24,3,FALSE)</f>
        <v>#N/A</v>
      </c>
      <c r="E9" s="101" t="e">
        <f>VLOOKUP(B9,'пр.взв.'!B7:F24,4,FALSE)</f>
        <v>#N/A</v>
      </c>
      <c r="F9" s="103"/>
      <c r="G9" s="96"/>
      <c r="H9" s="96"/>
    </row>
    <row r="10" spans="1:8" ht="12.75">
      <c r="A10" s="105"/>
      <c r="B10" s="96"/>
      <c r="C10" s="102"/>
      <c r="D10" s="102"/>
      <c r="E10" s="102"/>
      <c r="F10" s="103"/>
      <c r="G10" s="96"/>
      <c r="H10" s="96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 54    кг</v>
      </c>
    </row>
    <row r="17" spans="1:8" ht="12.75">
      <c r="A17" s="96" t="s">
        <v>13</v>
      </c>
      <c r="B17" s="96" t="s">
        <v>5</v>
      </c>
      <c r="C17" s="89" t="s">
        <v>6</v>
      </c>
      <c r="D17" s="96" t="s">
        <v>14</v>
      </c>
      <c r="E17" s="96" t="s">
        <v>15</v>
      </c>
      <c r="F17" s="96" t="s">
        <v>16</v>
      </c>
      <c r="G17" s="96" t="s">
        <v>17</v>
      </c>
      <c r="H17" s="96" t="s">
        <v>18</v>
      </c>
    </row>
    <row r="18" spans="1:8" ht="12.75">
      <c r="A18" s="88"/>
      <c r="B18" s="88"/>
      <c r="C18" s="88"/>
      <c r="D18" s="88"/>
      <c r="E18" s="88"/>
      <c r="F18" s="88"/>
      <c r="G18" s="88"/>
      <c r="H18" s="88"/>
    </row>
    <row r="19" spans="1:8" ht="12.75" customHeight="1">
      <c r="A19" s="99"/>
      <c r="B19" s="100"/>
      <c r="C19" s="106" t="e">
        <f>VLOOKUP(B19,'пр.взв.'!B7:E22,2,FALSE)</f>
        <v>#N/A</v>
      </c>
      <c r="D19" s="106" t="e">
        <f>VLOOKUP(B19,'пр.взв.'!B7:F22,3,FALSE)</f>
        <v>#N/A</v>
      </c>
      <c r="E19" s="106" t="e">
        <f>VLOOKUP(B19,'пр.взв.'!B7:G22,4,FALSE)</f>
        <v>#N/A</v>
      </c>
      <c r="F19" s="103"/>
      <c r="G19" s="104"/>
      <c r="H19" s="96"/>
    </row>
    <row r="20" spans="1:8" ht="12.75">
      <c r="A20" s="99"/>
      <c r="B20" s="96"/>
      <c r="C20" s="106"/>
      <c r="D20" s="106"/>
      <c r="E20" s="106"/>
      <c r="F20" s="103"/>
      <c r="G20" s="104"/>
      <c r="H20" s="96"/>
    </row>
    <row r="21" spans="1:8" ht="12.75" customHeight="1">
      <c r="A21" s="105"/>
      <c r="B21" s="100"/>
      <c r="C21" s="106" t="e">
        <f>VLOOKUP(B21,'пр.взв.'!B7:E24,2,FALSE)</f>
        <v>#N/A</v>
      </c>
      <c r="D21" s="106" t="e">
        <f>VLOOKUP(B21,'пр.взв.'!B7:F24,3,FALSE)</f>
        <v>#N/A</v>
      </c>
      <c r="E21" s="106" t="e">
        <f>VLOOKUP(B21,'пр.взв.'!B7:G24,4,FALSE)</f>
        <v>#N/A</v>
      </c>
      <c r="F21" s="103"/>
      <c r="G21" s="96"/>
      <c r="H21" s="96"/>
    </row>
    <row r="22" spans="1:8" ht="12.75">
      <c r="A22" s="105"/>
      <c r="B22" s="96"/>
      <c r="C22" s="106"/>
      <c r="D22" s="106"/>
      <c r="E22" s="106"/>
      <c r="F22" s="103"/>
      <c r="G22" s="96"/>
      <c r="H22" s="96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8" t="str">
        <f>HYPERLINK('пр.взв.'!D4)</f>
        <v>в.к. 54    кг</v>
      </c>
    </row>
    <row r="30" spans="1:8" ht="12.75">
      <c r="A30" s="96" t="s">
        <v>13</v>
      </c>
      <c r="B30" s="96" t="s">
        <v>5</v>
      </c>
      <c r="C30" s="89" t="s">
        <v>6</v>
      </c>
      <c r="D30" s="96" t="s">
        <v>14</v>
      </c>
      <c r="E30" s="96" t="s">
        <v>15</v>
      </c>
      <c r="F30" s="96" t="s">
        <v>16</v>
      </c>
      <c r="G30" s="96" t="s">
        <v>17</v>
      </c>
      <c r="H30" s="96" t="s">
        <v>18</v>
      </c>
    </row>
    <row r="31" spans="1:8" ht="12.75">
      <c r="A31" s="88"/>
      <c r="B31" s="88"/>
      <c r="C31" s="88"/>
      <c r="D31" s="88"/>
      <c r="E31" s="88"/>
      <c r="F31" s="88"/>
      <c r="G31" s="88"/>
      <c r="H31" s="88"/>
    </row>
    <row r="32" spans="1:8" ht="12.75" customHeight="1">
      <c r="A32" s="99"/>
      <c r="B32" s="100"/>
      <c r="C32" s="106" t="e">
        <f>VLOOKUP(B32,'пр.взв.'!B7:E35,2,FALSE)</f>
        <v>#N/A</v>
      </c>
      <c r="D32" s="106" t="e">
        <f>VLOOKUP(B32,'пр.взв.'!B7:F35,3,FALSE)</f>
        <v>#N/A</v>
      </c>
      <c r="E32" s="106" t="e">
        <f>VLOOKUP(B32,'пр.взв.'!B7:G35,4,FALSE)</f>
        <v>#N/A</v>
      </c>
      <c r="F32" s="103"/>
      <c r="G32" s="104"/>
      <c r="H32" s="96"/>
    </row>
    <row r="33" spans="1:8" ht="12.75">
      <c r="A33" s="99"/>
      <c r="B33" s="96"/>
      <c r="C33" s="106"/>
      <c r="D33" s="106"/>
      <c r="E33" s="106"/>
      <c r="F33" s="103"/>
      <c r="G33" s="104"/>
      <c r="H33" s="96"/>
    </row>
    <row r="34" spans="1:8" ht="12.75" customHeight="1">
      <c r="A34" s="105"/>
      <c r="B34" s="100"/>
      <c r="C34" s="106" t="e">
        <f>VLOOKUP(B34,'пр.взв.'!B7:E37,2,FALSE)</f>
        <v>#N/A</v>
      </c>
      <c r="D34" s="106" t="e">
        <f>VLOOKUP(B34,'пр.взв.'!B7:F37,3,FALSE)</f>
        <v>#N/A</v>
      </c>
      <c r="E34" s="106" t="e">
        <f>VLOOKUP(B34,'пр.взв.'!B7:G37,4,FALSE)</f>
        <v>#N/A</v>
      </c>
      <c r="F34" s="103"/>
      <c r="G34" s="96"/>
      <c r="H34" s="96"/>
    </row>
    <row r="35" spans="1:8" ht="12.75">
      <c r="A35" s="105"/>
      <c r="B35" s="96"/>
      <c r="C35" s="106"/>
      <c r="D35" s="106"/>
      <c r="E35" s="106"/>
      <c r="F35" s="103"/>
      <c r="G35" s="96"/>
      <c r="H35" s="96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1" t="s">
        <v>24</v>
      </c>
      <c r="B1" s="82"/>
      <c r="C1" s="82"/>
      <c r="D1" s="82"/>
      <c r="E1" s="82"/>
      <c r="F1" s="82"/>
      <c r="G1" s="82"/>
    </row>
    <row r="2" spans="1:7" ht="33.75" customHeight="1" thickBot="1">
      <c r="A2" s="109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10"/>
      <c r="C2" s="110"/>
      <c r="D2" s="110"/>
      <c r="E2" s="110"/>
      <c r="F2" s="110"/>
      <c r="G2" s="111"/>
    </row>
    <row r="3" spans="1:11" ht="17.25" customHeight="1">
      <c r="A3" s="92" t="str">
        <f>HYPERLINK('[1]реквизиты'!$A$3)</f>
        <v>21-23.11.2020   г.Нальчик</v>
      </c>
      <c r="B3" s="92"/>
      <c r="C3" s="92"/>
      <c r="D3" s="92"/>
      <c r="E3" s="92"/>
      <c r="F3" s="92"/>
      <c r="G3" s="92"/>
      <c r="H3" s="13"/>
      <c r="I3" s="13"/>
      <c r="J3" s="13"/>
      <c r="K3" s="14"/>
    </row>
    <row r="4" spans="4:10" ht="19.5" customHeight="1">
      <c r="D4" s="121" t="s">
        <v>46</v>
      </c>
      <c r="E4" s="121"/>
      <c r="H4" s="15"/>
      <c r="I4" s="15"/>
      <c r="J4" s="15"/>
    </row>
    <row r="5" spans="1:7" ht="12.75" customHeight="1">
      <c r="A5" s="88" t="s">
        <v>4</v>
      </c>
      <c r="B5" s="124" t="s">
        <v>5</v>
      </c>
      <c r="C5" s="88" t="s">
        <v>6</v>
      </c>
      <c r="D5" s="88" t="s">
        <v>7</v>
      </c>
      <c r="E5" s="88" t="s">
        <v>8</v>
      </c>
      <c r="F5" s="88" t="s">
        <v>10</v>
      </c>
      <c r="G5" s="88" t="s">
        <v>9</v>
      </c>
    </row>
    <row r="6" spans="1:7" ht="13.5" thickBot="1">
      <c r="A6" s="89"/>
      <c r="B6" s="125"/>
      <c r="C6" s="89"/>
      <c r="D6" s="89"/>
      <c r="E6" s="89"/>
      <c r="F6" s="89"/>
      <c r="G6" s="89"/>
    </row>
    <row r="7" spans="1:7" ht="12.75" customHeight="1">
      <c r="A7" s="96">
        <v>1</v>
      </c>
      <c r="B7" s="116">
        <v>1</v>
      </c>
      <c r="C7" s="112" t="s">
        <v>39</v>
      </c>
      <c r="D7" s="122" t="s">
        <v>40</v>
      </c>
      <c r="E7" s="119" t="s">
        <v>41</v>
      </c>
      <c r="F7" s="114"/>
      <c r="G7" s="112" t="s">
        <v>42</v>
      </c>
    </row>
    <row r="8" spans="1:7" ht="13.5" thickBot="1">
      <c r="A8" s="96"/>
      <c r="B8" s="117"/>
      <c r="C8" s="123"/>
      <c r="D8" s="91"/>
      <c r="E8" s="120"/>
      <c r="F8" s="115"/>
      <c r="G8" s="113"/>
    </row>
    <row r="9" spans="1:7" ht="12.75" customHeight="1">
      <c r="A9" s="96">
        <v>2</v>
      </c>
      <c r="B9" s="116">
        <v>2</v>
      </c>
      <c r="C9" s="112" t="s">
        <v>43</v>
      </c>
      <c r="D9" s="122" t="s">
        <v>44</v>
      </c>
      <c r="E9" s="119" t="s">
        <v>41</v>
      </c>
      <c r="F9" s="114"/>
      <c r="G9" s="112" t="s">
        <v>45</v>
      </c>
    </row>
    <row r="10" spans="1:7" ht="12.75" customHeight="1" thickBot="1">
      <c r="A10" s="96"/>
      <c r="B10" s="117"/>
      <c r="C10" s="118"/>
      <c r="D10" s="91"/>
      <c r="E10" s="120"/>
      <c r="F10" s="115"/>
      <c r="G10" s="113"/>
    </row>
    <row r="11" spans="1:7" ht="12.75" customHeight="1">
      <c r="A11" s="96">
        <v>3</v>
      </c>
      <c r="B11" s="116"/>
      <c r="C11" s="112"/>
      <c r="D11" s="122"/>
      <c r="E11" s="119"/>
      <c r="F11" s="114"/>
      <c r="G11" s="112"/>
    </row>
    <row r="12" spans="1:7" ht="15" customHeight="1" thickBot="1">
      <c r="A12" s="96"/>
      <c r="B12" s="117"/>
      <c r="C12" s="118"/>
      <c r="D12" s="91"/>
      <c r="E12" s="120"/>
      <c r="F12" s="115"/>
      <c r="G12" s="113"/>
    </row>
    <row r="13" spans="1:7" ht="12.75" customHeight="1">
      <c r="A13" s="96">
        <v>4</v>
      </c>
      <c r="B13" s="116"/>
      <c r="C13" s="112"/>
      <c r="D13" s="122"/>
      <c r="E13" s="119"/>
      <c r="F13" s="114"/>
      <c r="G13" s="112"/>
    </row>
    <row r="14" spans="1:7" ht="15" customHeight="1" thickBot="1">
      <c r="A14" s="96"/>
      <c r="B14" s="117"/>
      <c r="C14" s="118"/>
      <c r="D14" s="91"/>
      <c r="E14" s="120"/>
      <c r="F14" s="115"/>
      <c r="G14" s="113"/>
    </row>
    <row r="15" spans="1:7" ht="15" customHeight="1">
      <c r="A15" s="96">
        <v>5</v>
      </c>
      <c r="B15" s="116"/>
      <c r="C15" s="112"/>
      <c r="D15" s="122"/>
      <c r="E15" s="119"/>
      <c r="F15" s="114"/>
      <c r="G15" s="112"/>
    </row>
    <row r="16" spans="1:7" ht="15.75" customHeight="1" thickBot="1">
      <c r="A16" s="96"/>
      <c r="B16" s="117"/>
      <c r="C16" s="118"/>
      <c r="D16" s="91"/>
      <c r="E16" s="120"/>
      <c r="F16" s="115"/>
      <c r="G16" s="113"/>
    </row>
    <row r="17" spans="1:7" ht="12.75" customHeight="1">
      <c r="A17" s="96">
        <v>6</v>
      </c>
      <c r="B17" s="116"/>
      <c r="C17" s="112"/>
      <c r="D17" s="122"/>
      <c r="E17" s="119"/>
      <c r="F17" s="114"/>
      <c r="G17" s="112"/>
    </row>
    <row r="18" spans="1:7" ht="15" customHeight="1" thickBot="1">
      <c r="A18" s="96"/>
      <c r="B18" s="117"/>
      <c r="C18" s="118"/>
      <c r="D18" s="91"/>
      <c r="E18" s="120"/>
      <c r="F18" s="115"/>
      <c r="G18" s="113"/>
    </row>
    <row r="19" spans="1:7" ht="12.75" customHeight="1">
      <c r="A19" s="96">
        <v>7</v>
      </c>
      <c r="B19" s="116"/>
      <c r="C19" s="112"/>
      <c r="D19" s="122"/>
      <c r="E19" s="119"/>
      <c r="F19" s="114"/>
      <c r="G19" s="112"/>
    </row>
    <row r="20" spans="1:7" ht="15" customHeight="1" thickBot="1">
      <c r="A20" s="96"/>
      <c r="B20" s="117"/>
      <c r="C20" s="118"/>
      <c r="D20" s="91"/>
      <c r="E20" s="120"/>
      <c r="F20" s="115"/>
      <c r="G20" s="113"/>
    </row>
    <row r="21" spans="1:7" ht="12.75" customHeight="1">
      <c r="A21" s="96">
        <v>8</v>
      </c>
      <c r="B21" s="116"/>
      <c r="C21" s="112"/>
      <c r="D21" s="122"/>
      <c r="E21" s="119"/>
      <c r="F21" s="114"/>
      <c r="G21" s="112"/>
    </row>
    <row r="22" spans="1:7" ht="15" customHeight="1">
      <c r="A22" s="96"/>
      <c r="B22" s="117"/>
      <c r="C22" s="118"/>
      <c r="D22" s="91"/>
      <c r="E22" s="120"/>
      <c r="F22" s="115"/>
      <c r="G22" s="11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9" t="s">
        <v>26</v>
      </c>
      <c r="D1" s="140"/>
      <c r="E1" s="140"/>
      <c r="F1" s="140"/>
      <c r="G1" s="140"/>
      <c r="H1" s="140"/>
      <c r="I1" s="140"/>
      <c r="J1" s="141"/>
    </row>
    <row r="2" spans="1:36" ht="26.25" customHeight="1" thickBot="1">
      <c r="A2" s="6"/>
      <c r="B2" s="6"/>
      <c r="C2" s="109" t="str">
        <f>HYPERLINK('[1]реквизиты'!$A$2)</f>
        <v>ПЕРВЕНСТВО СЕВЕРО-КАВКАЗСКОГО ФЕДЕРАЛЬНОГО ОКРУГА ПО САМБО СРЕДИ ЮНИОРОВ И ЮНИОРОК 2001-2003 ГГР</v>
      </c>
      <c r="D2" s="108"/>
      <c r="E2" s="108"/>
      <c r="F2" s="108"/>
      <c r="G2" s="108"/>
      <c r="H2" s="108"/>
      <c r="I2" s="108"/>
      <c r="J2" s="142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54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34" t="s">
        <v>0</v>
      </c>
      <c r="B5" s="13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7">
        <v>1</v>
      </c>
      <c r="B6" s="135" t="str">
        <f>VLOOKUP('стартвый '!A6:A7,'пр.взв.'!B6:C21,2,FALSE)</f>
        <v>ГАГЛОЕВА ЭЛИНА ВАЖАЕВНА</v>
      </c>
      <c r="C6" s="132" t="str">
        <f>VLOOKUP(A6,'пр.взв.'!B6:G21,3,FALSE)</f>
        <v>13.03.2003 1 РАЗРЯД</v>
      </c>
      <c r="D6" s="132" t="str">
        <f>VLOOKUP(A6,'пр.взв.'!B6:G21,4,FALSE)</f>
        <v>РСО-А ДИНАМО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8"/>
      <c r="B7" s="136"/>
      <c r="C7" s="133"/>
      <c r="D7" s="133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28">
        <v>5</v>
      </c>
      <c r="B8" s="130" t="e">
        <f>VLOOKUP('стартвый '!A8:A9,'пр.взв.'!B8:C23,2,FALSE)</f>
        <v>#N/A</v>
      </c>
      <c r="C8" s="126" t="e">
        <f>VLOOKUP(A8,'пр.взв.'!B6:G21,3,FALSE)</f>
        <v>#N/A</v>
      </c>
      <c r="D8" s="126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8"/>
      <c r="B9" s="136"/>
      <c r="C9" s="133"/>
      <c r="D9" s="13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7">
        <v>3</v>
      </c>
      <c r="B10" s="135" t="e">
        <f>VLOOKUP('стартвый '!A10:A11,'пр.взв.'!B1:C25,2,FALSE)</f>
        <v>#N/A</v>
      </c>
      <c r="C10" s="132" t="e">
        <f>VLOOKUP(A10,'пр.взв.'!B6:G21,3,FALSE)</f>
        <v>#N/A</v>
      </c>
      <c r="D10" s="132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8"/>
      <c r="B11" s="136"/>
      <c r="C11" s="133"/>
      <c r="D11" s="13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8">
        <v>7</v>
      </c>
      <c r="B12" s="130" t="e">
        <f>VLOOKUP('стартвый '!A12:A13,'пр.взв.'!B12:C27,2,FALSE)</f>
        <v>#N/A</v>
      </c>
      <c r="C12" s="126" t="e">
        <f>VLOOKUP(A12,'пр.взв.'!B6:G21,3,FALSE)</f>
        <v>#N/A</v>
      </c>
      <c r="D12" s="126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29"/>
      <c r="B13" s="131"/>
      <c r="C13" s="127"/>
      <c r="D13" s="12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34" t="s">
        <v>1</v>
      </c>
      <c r="B16" s="134"/>
      <c r="E16" s="23"/>
      <c r="F16" s="23"/>
      <c r="G16" s="23"/>
      <c r="H16" s="23"/>
      <c r="I16" s="47"/>
      <c r="J16" s="3"/>
    </row>
    <row r="17" spans="1:10" ht="13.5" thickBot="1">
      <c r="A17" s="137">
        <v>2</v>
      </c>
      <c r="B17" s="135" t="str">
        <f>VLOOKUP(A17,'пр.взв.'!B7:G22,2,FALSE)</f>
        <v>СОХИЕВА АРИНА АРТУРОВНА</v>
      </c>
      <c r="C17" s="132" t="str">
        <f>VLOOKUP(A17,'пр.взв.'!B7:G22,3,FALSE)</f>
        <v>20.11.2003 1 РАЗРЯД</v>
      </c>
      <c r="D17" s="132" t="str">
        <f>VLOOKUP(A17,'пр.взв.'!B7:G22,4,FALSE)</f>
        <v>РСО-А ДИНАМО</v>
      </c>
      <c r="E17" s="23"/>
      <c r="F17" s="23"/>
      <c r="G17" s="23"/>
      <c r="H17" s="23"/>
      <c r="I17" s="40"/>
      <c r="J17" s="3"/>
    </row>
    <row r="18" spans="1:10" ht="12.75">
      <c r="A18" s="138"/>
      <c r="B18" s="136"/>
      <c r="C18" s="133"/>
      <c r="D18" s="133"/>
      <c r="E18" s="25"/>
      <c r="F18" s="23"/>
      <c r="G18" s="30"/>
      <c r="H18" s="27"/>
      <c r="I18" s="40"/>
      <c r="J18" s="3"/>
    </row>
    <row r="19" spans="1:10" ht="13.5" thickBot="1">
      <c r="A19" s="128">
        <v>6</v>
      </c>
      <c r="B19" s="130" t="e">
        <f>VLOOKUP('стартвый '!A19:A20,'пр.взв.'!B7:G22,2,FALSE)</f>
        <v>#N/A</v>
      </c>
      <c r="C19" s="126" t="e">
        <f>VLOOKUP(A19,'пр.взв.'!B7:G22,3,FALSE)</f>
        <v>#N/A</v>
      </c>
      <c r="D19" s="126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38"/>
      <c r="B20" s="136"/>
      <c r="C20" s="133"/>
      <c r="D20" s="133"/>
      <c r="E20" s="23"/>
      <c r="F20" s="27"/>
      <c r="G20" s="25"/>
      <c r="H20" s="31"/>
      <c r="I20" s="40"/>
      <c r="J20" s="3"/>
    </row>
    <row r="21" spans="1:8" ht="13.5" thickBot="1">
      <c r="A21" s="137">
        <v>4</v>
      </c>
      <c r="B21" s="135" t="e">
        <f>VLOOKUP('стартвый '!A21:A22,'пр.взв.'!B7:G22,2,FALSE)</f>
        <v>#N/A</v>
      </c>
      <c r="C21" s="132" t="e">
        <f>VLOOKUP(A21,'пр.взв.'!B7:G22,3,FALSE)</f>
        <v>#N/A</v>
      </c>
      <c r="D21" s="132" t="e">
        <f>VLOOKUP(A21,'пр.взв.'!B7:G22,4,FALSE)</f>
        <v>#N/A</v>
      </c>
      <c r="E21" s="23"/>
      <c r="F21" s="27"/>
      <c r="G21" s="24"/>
      <c r="H21" s="3"/>
    </row>
    <row r="22" spans="1:8" ht="12.75">
      <c r="A22" s="138"/>
      <c r="B22" s="136"/>
      <c r="C22" s="133"/>
      <c r="D22" s="133"/>
      <c r="E22" s="25"/>
      <c r="F22" s="28"/>
      <c r="G22" s="29"/>
      <c r="H22" s="27"/>
    </row>
    <row r="23" spans="1:8" ht="13.5" thickBot="1">
      <c r="A23" s="128">
        <v>8</v>
      </c>
      <c r="B23" s="130" t="e">
        <f>VLOOKUP('стартвый '!A23:A24,'пр.взв.'!B7:G22,2,FALSE)</f>
        <v>#N/A</v>
      </c>
      <c r="C23" s="126" t="e">
        <f>VLOOKUP(A23,'пр.взв.'!B7:G22,3,FALSE)</f>
        <v>#N/A</v>
      </c>
      <c r="D23" s="126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29"/>
      <c r="B24" s="131"/>
      <c r="C24" s="127"/>
      <c r="D24" s="12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  <mergeCell ref="A5:B5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3:18" ht="26.25" customHeight="1" thickBot="1">
      <c r="C2" s="81" t="s">
        <v>27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30.75" customHeight="1" thickBot="1">
      <c r="A3" s="6"/>
      <c r="B3" s="6"/>
      <c r="C3" s="157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26.25" customHeight="1" thickBot="1">
      <c r="A4" s="43"/>
      <c r="B4" s="43"/>
      <c r="C4" s="143" t="str">
        <f>HYPERLINK('[1]реквизиты'!$A$3)</f>
        <v>21-23.11.2020   г.Нальчик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4" ht="27.75" customHeight="1" thickBot="1">
      <c r="H5" s="153" t="str">
        <f>HYPERLINK('пр.взв.'!D4)</f>
        <v>в.к. 54    кг</v>
      </c>
      <c r="I5" s="154"/>
      <c r="J5" s="154"/>
      <c r="K5" s="154"/>
      <c r="L5" s="154"/>
      <c r="M5" s="154"/>
      <c r="N5" s="155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34" t="s">
        <v>0</v>
      </c>
      <c r="B7" s="134"/>
      <c r="E7" s="23"/>
      <c r="F7" s="23"/>
      <c r="G7" s="23"/>
      <c r="H7" s="23"/>
      <c r="I7" s="156" t="s">
        <v>19</v>
      </c>
      <c r="J7" s="156"/>
      <c r="K7" s="156"/>
      <c r="L7" s="156"/>
      <c r="M7" s="156"/>
      <c r="N7" s="23"/>
      <c r="O7" s="23"/>
      <c r="P7" s="23"/>
      <c r="Q7" s="33"/>
      <c r="R7" s="32"/>
      <c r="S7" s="23"/>
      <c r="T7" s="169" t="s">
        <v>1</v>
      </c>
      <c r="U7" s="169"/>
    </row>
    <row r="8" spans="1:21" ht="12.75" customHeight="1" thickBot="1">
      <c r="A8" s="137">
        <v>1</v>
      </c>
      <c r="B8" s="135" t="str">
        <f>VLOOKUP('пр.хода'!A8,'пр.взв.'!B7:C22,2,FALSE)</f>
        <v>ГАГЛОЕВА ЭЛИНА ВАЖАЕВНА</v>
      </c>
      <c r="C8" s="132" t="str">
        <f>VLOOKUP(A8,'пр.взв.'!B7:G22,3,FALSE)</f>
        <v>13.03.2003 1 РАЗРЯД</v>
      </c>
      <c r="D8" s="132" t="str">
        <f>VLOOKUP(A8,'пр.взв.'!B7:G22,4,FALSE)</f>
        <v>РСО-А ДИНАМО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5" t="str">
        <f>VLOOKUP(U8,'пр.взв.'!B7:E22,2,FALSE)</f>
        <v>СОХИЕВА АРИНА АРТУРОВНА</v>
      </c>
      <c r="S8" s="132" t="str">
        <f>VLOOKUP(U8,'пр.взв.'!B7:E22,3,FALSE)</f>
        <v>20.11.2003 1 РАЗРЯД</v>
      </c>
      <c r="T8" s="132" t="str">
        <f>VLOOKUP(U8,'пр.взв.'!B7:E22,4,FALSE)</f>
        <v>РСО-А ДИНАМО</v>
      </c>
      <c r="U8" s="166">
        <v>2</v>
      </c>
    </row>
    <row r="9" spans="1:21" ht="12.75" customHeight="1">
      <c r="A9" s="138"/>
      <c r="B9" s="136"/>
      <c r="C9" s="133"/>
      <c r="D9" s="133"/>
      <c r="E9" s="25" t="s">
        <v>47</v>
      </c>
      <c r="F9" s="23"/>
      <c r="G9" s="30"/>
      <c r="H9" s="72">
        <v>1</v>
      </c>
      <c r="I9" s="173" t="str">
        <f>VLOOKUP(H9,'пр.взв.'!B7:E22,2,FALSE)</f>
        <v>ГАГЛОЕВА ЭЛИНА ВАЖАЕВНА</v>
      </c>
      <c r="J9" s="174"/>
      <c r="K9" s="174"/>
      <c r="L9" s="174"/>
      <c r="M9" s="175"/>
      <c r="N9" s="23"/>
      <c r="O9" s="23"/>
      <c r="P9" s="23"/>
      <c r="Q9" s="25" t="s">
        <v>48</v>
      </c>
      <c r="R9" s="136"/>
      <c r="S9" s="133"/>
      <c r="T9" s="133"/>
      <c r="U9" s="167"/>
    </row>
    <row r="10" spans="1:21" ht="12.75" customHeight="1" thickBot="1">
      <c r="A10" s="128">
        <v>5</v>
      </c>
      <c r="B10" s="220" t="e">
        <f>VLOOKUP('пр.хода'!A10,'пр.взв.'!B9:C24,2,FALSE)</f>
        <v>#N/A</v>
      </c>
      <c r="C10" s="180" t="e">
        <f>VLOOKUP(A10,'пр.взв.'!B7:G22,3,FALSE)</f>
        <v>#N/A</v>
      </c>
      <c r="D10" s="180" t="e">
        <f>VLOOKUP(A10,'пр.взв.'!B7:G22,4,FALSE)</f>
        <v>#N/A</v>
      </c>
      <c r="E10" s="24"/>
      <c r="F10" s="26"/>
      <c r="G10" s="29"/>
      <c r="H10" s="27"/>
      <c r="I10" s="176"/>
      <c r="J10" s="177"/>
      <c r="K10" s="177"/>
      <c r="L10" s="177"/>
      <c r="M10" s="178"/>
      <c r="N10" s="23"/>
      <c r="O10" s="34"/>
      <c r="P10" s="26"/>
      <c r="Q10" s="24"/>
      <c r="R10" s="220" t="e">
        <f>VLOOKUP(U10,'пр.взв.'!B9:E24,2,FALSE)</f>
        <v>#N/A</v>
      </c>
      <c r="S10" s="180" t="e">
        <f>VLOOKUP(U10,'пр.взв.'!B9:E24,3,FALSE)</f>
        <v>#N/A</v>
      </c>
      <c r="T10" s="180" t="e">
        <f>VLOOKUP(U10,'пр.взв.'!B9:E24,4,FALSE)</f>
        <v>#N/A</v>
      </c>
      <c r="U10" s="166">
        <v>6</v>
      </c>
    </row>
    <row r="11" spans="1:21" ht="12.75" customHeight="1" thickBot="1">
      <c r="A11" s="138"/>
      <c r="B11" s="221"/>
      <c r="C11" s="222"/>
      <c r="D11" s="222"/>
      <c r="E11" s="23"/>
      <c r="F11" s="27"/>
      <c r="G11" s="25" t="s">
        <v>47</v>
      </c>
      <c r="H11" s="3"/>
      <c r="I11" s="23"/>
      <c r="J11" s="23"/>
      <c r="K11" s="23"/>
      <c r="L11" s="23"/>
      <c r="M11" s="23"/>
      <c r="N11" s="27"/>
      <c r="O11" s="25" t="s">
        <v>48</v>
      </c>
      <c r="P11" s="27"/>
      <c r="Q11" s="23"/>
      <c r="R11" s="221"/>
      <c r="S11" s="222"/>
      <c r="T11" s="222"/>
      <c r="U11" s="167"/>
    </row>
    <row r="12" spans="1:21" ht="12.75" customHeight="1" thickBot="1">
      <c r="A12" s="137">
        <v>3</v>
      </c>
      <c r="B12" s="223" t="e">
        <f>VLOOKUP('пр.хода'!A12,'пр.взв.'!B11:C26,2,FALSE)</f>
        <v>#N/A</v>
      </c>
      <c r="C12" s="224" t="e">
        <f>VLOOKUP(A12,'пр.взв.'!B7:G22,3,FALSE)</f>
        <v>#N/A</v>
      </c>
      <c r="D12" s="224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3" t="e">
        <f>VLOOKUP(U12,'пр.взв.'!B11:E26,2,FALSE)</f>
        <v>#N/A</v>
      </c>
      <c r="S12" s="224" t="e">
        <f>VLOOKUP(U12,'пр.взв.'!B11:E26,3,FALSE)</f>
        <v>#N/A</v>
      </c>
      <c r="T12" s="224" t="e">
        <f>VLOOKUP(U12,'пр.взв.'!B11:E26,4,FALSE)</f>
        <v>#N/A</v>
      </c>
      <c r="U12" s="168">
        <v>4</v>
      </c>
    </row>
    <row r="13" spans="1:21" ht="12.75" customHeight="1" thickBot="1">
      <c r="A13" s="138"/>
      <c r="B13" s="221"/>
      <c r="C13" s="222"/>
      <c r="D13" s="222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1"/>
      <c r="S13" s="222"/>
      <c r="T13" s="222"/>
      <c r="U13" s="167"/>
    </row>
    <row r="14" spans="1:21" ht="12.75" customHeight="1" thickBot="1">
      <c r="A14" s="128">
        <v>7</v>
      </c>
      <c r="B14" s="220" t="e">
        <f>VLOOKUP('пр.хода'!A14,'пр.взв.'!B13:C28,2,FALSE)</f>
        <v>#N/A</v>
      </c>
      <c r="C14" s="180" t="e">
        <f>VLOOKUP(A14,'пр.взв.'!B7:G22,3,FALSE)</f>
        <v>#N/A</v>
      </c>
      <c r="D14" s="180" t="e">
        <f>VLOOKUP(A14,'пр.взв.'!B7:G22,4,FALSE)</f>
        <v>#N/A</v>
      </c>
      <c r="E14" s="24"/>
      <c r="F14" s="23"/>
      <c r="G14" s="30"/>
      <c r="H14" s="72">
        <v>2</v>
      </c>
      <c r="I14" s="160" t="str">
        <f>VLOOKUP(H14,'пр.взв.'!B5:E27,2,FALSE)</f>
        <v>СОХИЕВА АРИНА АРТУРОВНА</v>
      </c>
      <c r="J14" s="161"/>
      <c r="K14" s="161"/>
      <c r="L14" s="161"/>
      <c r="M14" s="162"/>
      <c r="N14" s="23"/>
      <c r="O14" s="23"/>
      <c r="P14" s="23"/>
      <c r="Q14" s="24"/>
      <c r="R14" s="220" t="e">
        <f>VLOOKUP(U14,'пр.взв.'!B13:E28,2,FALSE)</f>
        <v>#N/A</v>
      </c>
      <c r="S14" s="180" t="e">
        <f>VLOOKUP(U14,'пр.взв.'!B13:E28,3,FALSE)</f>
        <v>#N/A</v>
      </c>
      <c r="T14" s="180" t="e">
        <f>VLOOKUP(U14,'пр.взв.'!B13:E28,4,FALSE)</f>
        <v>#N/A</v>
      </c>
      <c r="U14" s="166">
        <v>8</v>
      </c>
    </row>
    <row r="15" spans="1:21" ht="12.75" customHeight="1" thickBot="1">
      <c r="A15" s="129"/>
      <c r="B15" s="225"/>
      <c r="C15" s="226"/>
      <c r="D15" s="226"/>
      <c r="E15" s="23"/>
      <c r="F15" s="23"/>
      <c r="G15" s="30"/>
      <c r="H15" s="27"/>
      <c r="I15" s="163"/>
      <c r="J15" s="164"/>
      <c r="K15" s="164"/>
      <c r="L15" s="164"/>
      <c r="M15" s="165"/>
      <c r="N15" s="23"/>
      <c r="O15" s="23"/>
      <c r="P15" s="23"/>
      <c r="Q15" s="23"/>
      <c r="R15" s="225"/>
      <c r="S15" s="226"/>
      <c r="T15" s="226"/>
      <c r="U15" s="17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1" t="s">
        <v>3</v>
      </c>
    </row>
    <row r="18" spans="1:21" ht="12.75" customHeight="1">
      <c r="A18" s="170"/>
      <c r="G18" s="152" t="s">
        <v>29</v>
      </c>
      <c r="H18" s="152"/>
      <c r="I18" s="152"/>
      <c r="J18" s="152"/>
      <c r="K18" s="152"/>
      <c r="L18" s="152"/>
      <c r="M18" s="152"/>
      <c r="N18" s="152"/>
      <c r="O18" s="152"/>
      <c r="R18" s="23"/>
      <c r="S18" s="23"/>
      <c r="T18" s="23"/>
      <c r="U18" s="171"/>
    </row>
    <row r="19" spans="18:20" ht="12.75" customHeight="1">
      <c r="R19" s="23"/>
      <c r="S19" s="23"/>
      <c r="T19" s="23"/>
    </row>
    <row r="20" spans="2:21" ht="12.75" customHeight="1" thickBot="1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27"/>
      <c r="T20" s="227"/>
      <c r="U20" s="227"/>
    </row>
    <row r="21" spans="1:21" ht="12.75" customHeight="1">
      <c r="A21" s="70">
        <v>0</v>
      </c>
      <c r="B21" s="179" t="e">
        <f>VLOOKUP(A21,'пр.взв.'!B7:E22,2,FALSE)</f>
        <v>#N/A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144" t="e">
        <f>VLOOKUP(U21,'пр.взв.'!B7:E22,2,FALSE)</f>
        <v>#N/A</v>
      </c>
      <c r="T21" s="145"/>
      <c r="U21" s="229">
        <v>0</v>
      </c>
    </row>
    <row r="22" spans="1:21" ht="12.75" customHeight="1">
      <c r="A22" s="70"/>
      <c r="B22" s="180"/>
      <c r="C22" s="230"/>
      <c r="D22" s="231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32"/>
      <c r="S22" s="146"/>
      <c r="T22" s="147"/>
      <c r="U22" s="229"/>
    </row>
    <row r="23" spans="1:21" ht="12.75" customHeight="1">
      <c r="A23" s="70">
        <v>0</v>
      </c>
      <c r="B23" s="181" t="e">
        <f>VLOOKUP(A23,'пр.взв.'!B7:E22,2,FALSE)</f>
        <v>#N/A</v>
      </c>
      <c r="C23" s="233"/>
      <c r="D23" s="234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35"/>
      <c r="S23" s="148" t="e">
        <f>VLOOKUP(U23,'пр.взв.'!B7:E22,2,FALSE)</f>
        <v>#N/A</v>
      </c>
      <c r="T23" s="149"/>
      <c r="U23" s="229">
        <v>0</v>
      </c>
    </row>
    <row r="24" spans="1:21" ht="13.5" thickBot="1">
      <c r="A24" s="70"/>
      <c r="B24" s="182"/>
      <c r="C24" s="236"/>
      <c r="D24" s="234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33"/>
      <c r="S24" s="150"/>
      <c r="T24" s="151"/>
      <c r="U24" s="229"/>
    </row>
    <row r="25" spans="2:21" ht="12.75">
      <c r="B25" s="227"/>
      <c r="C25" s="236"/>
      <c r="D25" s="234"/>
      <c r="E25" s="237">
        <v>8</v>
      </c>
      <c r="F25" s="238" t="e">
        <f>VLOOKUP(E25,'пр.взв.'!B7:D22,2,FALSE)</f>
        <v>#N/A</v>
      </c>
      <c r="G25" s="238"/>
      <c r="H25" s="238"/>
      <c r="I25" s="239"/>
      <c r="J25" s="227"/>
      <c r="K25" s="227"/>
      <c r="L25" s="227"/>
      <c r="M25" s="240" t="e">
        <f>VLOOKUP(Q25,'пр.взв.'!B7:C22,2,FALSE)</f>
        <v>#N/A</v>
      </c>
      <c r="N25" s="238"/>
      <c r="O25" s="238"/>
      <c r="P25" s="239"/>
      <c r="Q25" s="241">
        <v>0</v>
      </c>
      <c r="R25" s="233"/>
      <c r="S25" s="227"/>
      <c r="T25" s="227"/>
      <c r="U25" s="227"/>
    </row>
    <row r="26" spans="1:21" ht="13.5" thickBot="1">
      <c r="A26" s="27"/>
      <c r="B26" s="227"/>
      <c r="C26" s="236"/>
      <c r="D26" s="234"/>
      <c r="E26" s="227"/>
      <c r="F26" s="242"/>
      <c r="G26" s="243"/>
      <c r="H26" s="243"/>
      <c r="I26" s="244"/>
      <c r="J26" s="245"/>
      <c r="K26" s="245"/>
      <c r="L26" s="245"/>
      <c r="M26" s="242"/>
      <c r="N26" s="243"/>
      <c r="O26" s="243"/>
      <c r="P26" s="244"/>
      <c r="Q26" s="246"/>
      <c r="R26" s="236"/>
      <c r="S26" s="227"/>
      <c r="T26" s="227"/>
      <c r="U26" s="227"/>
    </row>
    <row r="27" spans="1:21" ht="12.75">
      <c r="A27" s="36"/>
      <c r="B27" s="227">
        <v>0</v>
      </c>
      <c r="C27" s="247" t="e">
        <f>VLOOKUP(B27,'пр.взв.'!B7:E22,2,FALSE)</f>
        <v>#N/A</v>
      </c>
      <c r="D27" s="248"/>
      <c r="E27" s="227"/>
      <c r="F27" s="249"/>
      <c r="G27" s="249"/>
      <c r="H27" s="249"/>
      <c r="I27" s="249"/>
      <c r="J27" s="245"/>
      <c r="K27" s="245"/>
      <c r="L27" s="245"/>
      <c r="M27" s="249"/>
      <c r="N27" s="249"/>
      <c r="O27" s="249"/>
      <c r="P27" s="249"/>
      <c r="Q27" s="227"/>
      <c r="R27" s="223" t="e">
        <f>VLOOKUP(S27,'пр.взв.'!B7:E22,2,FALSE)</f>
        <v>#N/A</v>
      </c>
      <c r="S27" s="250">
        <v>0</v>
      </c>
      <c r="T27" s="227"/>
      <c r="U27" s="227"/>
    </row>
    <row r="28" spans="1:21" ht="13.5" thickBot="1">
      <c r="A28" s="3"/>
      <c r="B28" s="227"/>
      <c r="C28" s="251"/>
      <c r="D28" s="252"/>
      <c r="E28" s="227"/>
      <c r="F28" s="236"/>
      <c r="G28" s="236"/>
      <c r="H28" s="236"/>
      <c r="I28" s="236"/>
      <c r="J28" s="227"/>
      <c r="K28" s="227"/>
      <c r="L28" s="227"/>
      <c r="M28" s="227"/>
      <c r="N28" s="227"/>
      <c r="O28" s="227"/>
      <c r="P28" s="227"/>
      <c r="Q28" s="227"/>
      <c r="R28" s="225"/>
      <c r="S28" s="227"/>
      <c r="T28" s="227"/>
      <c r="U28" s="227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ВК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ВК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85" t="str">
        <f>'пр.взв.'!A2</f>
        <v>ПЕРВЕНСТВО СЕВЕРО-КАВКАЗСКОГО ФЕДЕРАЛЬНОГО ОКРУГА ПО САМБО СРЕДИ ЮНИОРОВ И ЮНИОРОК 2001-2003 ГГР</v>
      </c>
      <c r="B1" s="158"/>
      <c r="C1" s="158"/>
      <c r="D1" s="158"/>
      <c r="E1" s="158"/>
      <c r="F1" s="158"/>
      <c r="G1" s="158"/>
      <c r="H1" s="159"/>
    </row>
    <row r="2" spans="1:8" ht="12.75">
      <c r="A2" s="183" t="str">
        <f>'пр.взв.'!A3</f>
        <v>21-23.11.2020   г.Нальчик</v>
      </c>
      <c r="B2" s="183"/>
      <c r="C2" s="183"/>
      <c r="D2" s="183"/>
      <c r="E2" s="183"/>
      <c r="F2" s="183"/>
      <c r="G2" s="183"/>
      <c r="H2" s="183"/>
    </row>
    <row r="3" spans="1:8" ht="18.75" thickBot="1">
      <c r="A3" s="184" t="s">
        <v>33</v>
      </c>
      <c r="B3" s="184"/>
      <c r="C3" s="184"/>
      <c r="D3" s="184"/>
      <c r="E3" s="184"/>
      <c r="F3" s="184"/>
      <c r="G3" s="184"/>
      <c r="H3" s="184"/>
    </row>
    <row r="4" spans="2:8" ht="18.75" thickBot="1">
      <c r="B4" s="73"/>
      <c r="C4" s="74"/>
      <c r="D4" s="185" t="str">
        <f>'пр.взв.'!D4</f>
        <v>в.к. 54    кг</v>
      </c>
      <c r="E4" s="186"/>
      <c r="F4" s="187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9" ht="18">
      <c r="A6" s="188" t="s">
        <v>34</v>
      </c>
      <c r="B6" s="191" t="str">
        <f>'И.ПР'!C8</f>
        <v>ГАГЛОЕВА ЭЛИНА ВАЖАЕВНА</v>
      </c>
      <c r="C6" s="192"/>
      <c r="D6" s="192"/>
      <c r="E6" s="192"/>
      <c r="F6" s="192"/>
      <c r="G6" s="193"/>
      <c r="H6" s="209" t="str">
        <f>'И.ПР'!D8</f>
        <v>13.03.2003 1 РАЗРЯД</v>
      </c>
      <c r="I6" s="74"/>
    </row>
    <row r="7" spans="1:9" ht="18.75" thickBot="1">
      <c r="A7" s="189"/>
      <c r="B7" s="206"/>
      <c r="C7" s="207"/>
      <c r="D7" s="207"/>
      <c r="E7" s="207"/>
      <c r="F7" s="207"/>
      <c r="G7" s="208"/>
      <c r="H7" s="210"/>
      <c r="I7" s="74"/>
    </row>
    <row r="8" spans="1:10" ht="18">
      <c r="A8" s="189"/>
      <c r="B8" s="191" t="str">
        <f>'И.ПР'!E8</f>
        <v>РСО-А ДИНАМО</v>
      </c>
      <c r="C8" s="192"/>
      <c r="D8" s="192"/>
      <c r="E8" s="192"/>
      <c r="F8" s="192"/>
      <c r="G8" s="192"/>
      <c r="H8" s="193"/>
      <c r="I8" s="74"/>
      <c r="J8" s="75"/>
    </row>
    <row r="9" spans="1:10" ht="18.75" thickBot="1">
      <c r="A9" s="190"/>
      <c r="B9" s="194"/>
      <c r="C9" s="195"/>
      <c r="D9" s="195"/>
      <c r="E9" s="195"/>
      <c r="F9" s="195"/>
      <c r="G9" s="195"/>
      <c r="H9" s="196"/>
      <c r="I9" s="74"/>
      <c r="J9" s="75"/>
    </row>
    <row r="10" spans="1:10" ht="26.25" thickBot="1">
      <c r="A10" s="74"/>
      <c r="B10" s="76"/>
      <c r="C10" s="76"/>
      <c r="D10" s="76"/>
      <c r="E10" s="76"/>
      <c r="F10" s="76"/>
      <c r="G10" s="76"/>
      <c r="H10" s="76"/>
      <c r="I10" s="74"/>
      <c r="J10" s="75"/>
    </row>
    <row r="11" spans="1:10" ht="18">
      <c r="A11" s="203" t="s">
        <v>35</v>
      </c>
      <c r="B11" s="191" t="str">
        <f>'И.ПР'!C10</f>
        <v>СОХИЕВА АРИНА АРТУРОВНА</v>
      </c>
      <c r="C11" s="192"/>
      <c r="D11" s="192"/>
      <c r="E11" s="192"/>
      <c r="F11" s="192"/>
      <c r="G11" s="193"/>
      <c r="H11" s="209" t="str">
        <f>'И.ПР'!D10</f>
        <v>20.11.2003 1 РАЗРЯД</v>
      </c>
      <c r="I11" s="74"/>
      <c r="J11" s="75"/>
    </row>
    <row r="12" spans="1:10" ht="18.75" thickBot="1">
      <c r="A12" s="204"/>
      <c r="B12" s="206"/>
      <c r="C12" s="207"/>
      <c r="D12" s="207"/>
      <c r="E12" s="207"/>
      <c r="F12" s="207"/>
      <c r="G12" s="208"/>
      <c r="H12" s="210"/>
      <c r="I12" s="74"/>
      <c r="J12" s="75"/>
    </row>
    <row r="13" spans="1:10" ht="18">
      <c r="A13" s="204"/>
      <c r="B13" s="191" t="str">
        <f>'И.ПР'!E10</f>
        <v>РСО-А ДИНАМО</v>
      </c>
      <c r="C13" s="192"/>
      <c r="D13" s="192"/>
      <c r="E13" s="192"/>
      <c r="F13" s="192"/>
      <c r="G13" s="192"/>
      <c r="H13" s="193"/>
      <c r="I13" s="74"/>
      <c r="J13" s="75"/>
    </row>
    <row r="14" spans="1:10" ht="18.75" thickBot="1">
      <c r="A14" s="205"/>
      <c r="B14" s="194"/>
      <c r="C14" s="195"/>
      <c r="D14" s="195"/>
      <c r="E14" s="195"/>
      <c r="F14" s="195"/>
      <c r="G14" s="195"/>
      <c r="H14" s="196"/>
      <c r="I14" s="74"/>
      <c r="J14" s="75"/>
    </row>
    <row r="15" spans="1:10" ht="26.25" thickBot="1">
      <c r="A15" s="74"/>
      <c r="B15" s="76"/>
      <c r="C15" s="76"/>
      <c r="D15" s="76"/>
      <c r="E15" s="76"/>
      <c r="F15" s="76"/>
      <c r="G15" s="76"/>
      <c r="H15" s="76"/>
      <c r="I15" s="74"/>
      <c r="J15" s="75"/>
    </row>
    <row r="16" spans="1:10" ht="18">
      <c r="A16" s="211" t="s">
        <v>36</v>
      </c>
      <c r="B16" s="191" t="e">
        <f>'И.ПР'!C12</f>
        <v>#N/A</v>
      </c>
      <c r="C16" s="192"/>
      <c r="D16" s="192"/>
      <c r="E16" s="192"/>
      <c r="F16" s="192"/>
      <c r="G16" s="193"/>
      <c r="H16" s="135" t="e">
        <f>'И.ПР'!D12</f>
        <v>#N/A</v>
      </c>
      <c r="I16" s="74"/>
      <c r="J16" s="75"/>
    </row>
    <row r="17" spans="1:10" ht="18.75" thickBot="1">
      <c r="A17" s="212"/>
      <c r="B17" s="206"/>
      <c r="C17" s="207"/>
      <c r="D17" s="207"/>
      <c r="E17" s="207"/>
      <c r="F17" s="207"/>
      <c r="G17" s="208"/>
      <c r="H17" s="136"/>
      <c r="I17" s="74"/>
      <c r="J17" s="75"/>
    </row>
    <row r="18" spans="1:10" ht="18">
      <c r="A18" s="212"/>
      <c r="B18" s="191" t="e">
        <f>'И.ПР'!E12</f>
        <v>#N/A</v>
      </c>
      <c r="C18" s="192"/>
      <c r="D18" s="192"/>
      <c r="E18" s="192"/>
      <c r="F18" s="192"/>
      <c r="G18" s="192"/>
      <c r="H18" s="193"/>
      <c r="I18" s="74"/>
      <c r="J18" s="75"/>
    </row>
    <row r="19" spans="1:10" ht="18.75" thickBot="1">
      <c r="A19" s="213"/>
      <c r="B19" s="194"/>
      <c r="C19" s="195"/>
      <c r="D19" s="195"/>
      <c r="E19" s="195"/>
      <c r="F19" s="195"/>
      <c r="G19" s="195"/>
      <c r="H19" s="196"/>
      <c r="I19" s="74"/>
      <c r="J19" s="75"/>
    </row>
    <row r="20" spans="1:10" ht="26.25" thickBot="1">
      <c r="A20" s="74"/>
      <c r="B20" s="76"/>
      <c r="C20" s="76"/>
      <c r="D20" s="76"/>
      <c r="E20" s="76"/>
      <c r="F20" s="76"/>
      <c r="G20" s="76"/>
      <c r="H20" s="76"/>
      <c r="I20" s="74"/>
      <c r="J20" s="75"/>
    </row>
    <row r="21" spans="1:10" ht="18">
      <c r="A21" s="211" t="s">
        <v>36</v>
      </c>
      <c r="B21" s="191" t="e">
        <f>'И.ПР'!C14</f>
        <v>#N/A</v>
      </c>
      <c r="C21" s="192"/>
      <c r="D21" s="192"/>
      <c r="E21" s="192"/>
      <c r="F21" s="192"/>
      <c r="G21" s="193"/>
      <c r="H21" s="135" t="e">
        <f>'И.ПР'!D14</f>
        <v>#N/A</v>
      </c>
      <c r="I21" s="74"/>
      <c r="J21" s="75"/>
    </row>
    <row r="22" spans="1:10" ht="18.75" thickBot="1">
      <c r="A22" s="212"/>
      <c r="B22" s="206"/>
      <c r="C22" s="207"/>
      <c r="D22" s="207"/>
      <c r="E22" s="207"/>
      <c r="F22" s="207"/>
      <c r="G22" s="208"/>
      <c r="H22" s="136"/>
      <c r="I22" s="74"/>
      <c r="J22" s="75"/>
    </row>
    <row r="23" spans="1:9" ht="18">
      <c r="A23" s="212"/>
      <c r="B23" s="214" t="e">
        <f>'И.ПР'!E14</f>
        <v>#N/A</v>
      </c>
      <c r="C23" s="215"/>
      <c r="D23" s="215"/>
      <c r="E23" s="215"/>
      <c r="F23" s="215"/>
      <c r="G23" s="215"/>
      <c r="H23" s="216"/>
      <c r="I23" s="74"/>
    </row>
    <row r="24" spans="1:9" ht="18.75" thickBot="1">
      <c r="A24" s="213"/>
      <c r="B24" s="217"/>
      <c r="C24" s="218"/>
      <c r="D24" s="218"/>
      <c r="E24" s="218"/>
      <c r="F24" s="218"/>
      <c r="G24" s="218"/>
      <c r="H24" s="219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37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97" t="str">
        <f>'И.ПР'!G8</f>
        <v>КОЗАЕВ А. Т.</v>
      </c>
      <c r="B28" s="198"/>
      <c r="C28" s="198"/>
      <c r="D28" s="198"/>
      <c r="E28" s="198"/>
      <c r="F28" s="198"/>
      <c r="G28" s="198"/>
      <c r="H28" s="199"/>
    </row>
    <row r="29" spans="1:8" ht="13.5" thickBot="1">
      <c r="A29" s="200"/>
      <c r="B29" s="201"/>
      <c r="C29" s="201"/>
      <c r="D29" s="201"/>
      <c r="E29" s="201"/>
      <c r="F29" s="201"/>
      <c r="G29" s="201"/>
      <c r="H29" s="202"/>
    </row>
    <row r="32" spans="1:8" ht="18">
      <c r="A32" s="74" t="s">
        <v>38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  <row r="41" spans="1:8" ht="18">
      <c r="A41" s="77"/>
      <c r="B41" s="77"/>
      <c r="C41" s="77"/>
      <c r="D41" s="77"/>
      <c r="E41" s="77"/>
      <c r="F41" s="77"/>
      <c r="G41" s="77"/>
      <c r="H41" s="77"/>
    </row>
    <row r="42" spans="1:8" ht="18">
      <c r="A42" s="79"/>
      <c r="B42" s="79"/>
      <c r="C42" s="79"/>
      <c r="D42" s="79"/>
      <c r="E42" s="79"/>
      <c r="F42" s="79"/>
      <c r="G42" s="79"/>
      <c r="H42" s="79"/>
    </row>
  </sheetData>
  <sheetProtection/>
  <mergeCells count="21">
    <mergeCell ref="B18:H19"/>
    <mergeCell ref="B6:G7"/>
    <mergeCell ref="A16:A19"/>
    <mergeCell ref="H6:H7"/>
    <mergeCell ref="H16:H17"/>
    <mergeCell ref="A28:H29"/>
    <mergeCell ref="A11:A14"/>
    <mergeCell ref="B11:G12"/>
    <mergeCell ref="H11:H12"/>
    <mergeCell ref="B13:H14"/>
    <mergeCell ref="B16:G17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B8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2020-11-22T08:51:22Z</cp:lastPrinted>
  <dcterms:created xsi:type="dcterms:W3CDTF">1996-10-08T23:32:33Z</dcterms:created>
  <dcterms:modified xsi:type="dcterms:W3CDTF">2020-11-22T08:51:33Z</dcterms:modified>
  <cp:category/>
  <cp:version/>
  <cp:contentType/>
  <cp:contentStatus/>
</cp:coreProperties>
</file>