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ИЛЬЯ</author>
  </authors>
  <commentList>
    <comment ref="E33" authorId="0">
      <text>
        <r>
          <rPr>
            <b/>
            <sz val="9"/>
            <rFont val="Tahoma"/>
            <family val="2"/>
          </rPr>
          <t>ИЛЬЯ: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<sst xmlns="http://schemas.openxmlformats.org/spreadsheetml/2006/main" count="143" uniqueCount="81">
  <si>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</si>
  <si>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</si>
  <si>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</si>
  <si>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</si>
  <si>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</si>
  <si>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</si>
  <si>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</si>
  <si>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</si>
  <si>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</si>
  <si>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</si>
  <si>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</si>
  <si>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</si>
  <si>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</si>
  <si>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</si>
  <si>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</si>
  <si>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</si>
  <si>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</si>
  <si>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</si>
  <si>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</si>
  <si>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</si>
  <si>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</si>
  <si>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</si>
  <si>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</si>
  <si>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</si>
  <si>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</si>
  <si>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</si>
  <si>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</si>
  <si>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</si>
  <si>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</si>
  <si>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</si>
  <si>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</si>
  <si>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</si>
  <si>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Б/М</t>
  </si>
  <si>
    <t>5-6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</si>
  <si>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</si>
  <si>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</si>
  <si>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</si>
  <si>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</si>
  <si>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</si>
  <si>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</si>
  <si>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КБР ДИНАМО</t>
  </si>
  <si>
    <t>РД ПР</t>
  </si>
  <si>
    <t>РИ</t>
  </si>
  <si>
    <t>ЧАХКИЕВ И. М., МАЛЬСАГОВ М.</t>
  </si>
  <si>
    <t>ГАСАНХАНОВ З. М.</t>
  </si>
  <si>
    <t>МАХОВ О.</t>
  </si>
  <si>
    <t>БАРАХОЕВ ИБРАГИМ ТАРХАНОВИЧ</t>
  </si>
  <si>
    <t>09.07.2005 1 РАЗРЯД</t>
  </si>
  <si>
    <t>МАГОМЕДОВ ЗАКАРИГА РУСЛАНОВИЧ</t>
  </si>
  <si>
    <t>03.11.2004 1 РАЗРЯД</t>
  </si>
  <si>
    <t>РАДЖАБОВ Р. М.</t>
  </si>
  <si>
    <t>ХАСАНМИРЗАЕВ ЗАЛИМХАН УМАРГАДЖИЕВИЧ</t>
  </si>
  <si>
    <t>06.08.2004 1 РАЗРЯД</t>
  </si>
  <si>
    <t>БИЛАЛОВ РУСТАМ ТАГИРОВИЧ</t>
  </si>
  <si>
    <t>23.01.2003 1 РАЗРЯД</t>
  </si>
  <si>
    <t>СОЛТАЕВ ТИМЕРЛАН МУРАДОВИЧ</t>
  </si>
  <si>
    <t>25.08.2003 1 РАЗРЯД</t>
  </si>
  <si>
    <t>САЙПУЛЛАЕВ А.</t>
  </si>
  <si>
    <t>НАХУШЕВ АСКЕР АЗАМАТОВИЧ</t>
  </si>
  <si>
    <t>30.04.2004 1 ЮН. РАЗРЯД</t>
  </si>
  <si>
    <t>КЧР ВС</t>
  </si>
  <si>
    <t>АБИТОВ М. М.</t>
  </si>
  <si>
    <t>14.05.2004 1 РАЗРЯД</t>
  </si>
  <si>
    <t>РСО-А ДИНАМО</t>
  </si>
  <si>
    <t>КОЛИЕВ И. В.</t>
  </si>
  <si>
    <t>МАМИЕВ ТАМЕРЛАН МУРАТОВИЧ</t>
  </si>
  <si>
    <t>20.10.2004 1 РАЗРЯД</t>
  </si>
  <si>
    <t>ШОГЕНЦУКОВ МАРАТ БЕСЛАНОВИЧ</t>
  </si>
  <si>
    <t>.2003 1 РАЗРЯД</t>
  </si>
  <si>
    <t>ПЧЕНАШЕВ М.</t>
  </si>
  <si>
    <t>в.к.  СВЫШЕ 98 кг.</t>
  </si>
  <si>
    <t>9</t>
  </si>
  <si>
    <t>5</t>
  </si>
  <si>
    <t>ИКАЕВ ХЕТАГ ГЕОРГИЕВИЧ</t>
  </si>
  <si>
    <t>3</t>
  </si>
  <si>
    <t>7</t>
  </si>
  <si>
    <t>2</t>
  </si>
  <si>
    <t>6</t>
  </si>
  <si>
    <t>4</t>
  </si>
  <si>
    <t>8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</si>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</sst>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2" fillId="0" borderId="43" xfId="42" applyFont="1" applyBorder="1" applyAlignment="1" applyProtection="1">
      <alignment horizontal="center" vertical="center" wrapText="1"/>
      <protection/>
    </xf>
    <xf numFmtId="0" fontId="62" fillId="0" borderId="11" xfId="42" applyFont="1" applyBorder="1" applyAlignment="1" applyProtection="1">
      <alignment horizontal="center" vertical="center" wrapText="1"/>
      <protection/>
    </xf>
    <xf numFmtId="0" fontId="62" fillId="0" borderId="44" xfId="42" applyFont="1" applyBorder="1" applyAlignment="1" applyProtection="1">
      <alignment horizontal="center" vertical="center" wrapText="1"/>
      <protection/>
    </xf>
    <xf numFmtId="0" fontId="62" fillId="0" borderId="31" xfId="42" applyFont="1" applyBorder="1" applyAlignment="1" applyProtection="1">
      <alignment horizontal="center" vertical="center" wrapText="1"/>
      <protection/>
    </xf>
    <xf numFmtId="0" fontId="62" fillId="0" borderId="20" xfId="42" applyFont="1" applyBorder="1" applyAlignment="1" applyProtection="1">
      <alignment horizontal="center" vertical="center" wrapText="1"/>
      <protection/>
    </xf>
    <xf numFmtId="0" fontId="62" fillId="0" borderId="45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15" fillId="0" borderId="51" xfId="0" applyNumberFormat="1" applyFont="1" applyBorder="1" applyAlignment="1">
      <alignment horizontal="center"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2" fillId="0" borderId="38" xfId="42" applyFont="1" applyBorder="1" applyAlignment="1" applyProtection="1">
      <alignment horizontal="center" vertical="center" wrapText="1"/>
      <protection/>
    </xf>
    <xf numFmtId="0" fontId="62" fillId="0" borderId="39" xfId="0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62" fillId="0" borderId="38" xfId="42" applyFont="1" applyBorder="1" applyAlignment="1" applyProtection="1">
      <alignment horizontal="left" vertical="center" wrapText="1"/>
      <protection/>
    </xf>
    <xf numFmtId="0" fontId="62" fillId="0" borderId="39" xfId="0" applyFont="1" applyBorder="1" applyAlignment="1">
      <alignment horizontal="left" vertical="center" wrapText="1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26" fillId="0" borderId="28" xfId="42" applyFont="1" applyBorder="1" applyAlignment="1" applyProtection="1">
      <alignment horizontal="center" vertical="center"/>
      <protection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9" fillId="0" borderId="67" xfId="0" applyNumberFormat="1" applyFont="1" applyBorder="1" applyAlignment="1">
      <alignment horizontal="center" vertical="center" wrapText="1"/>
    </xf>
    <xf numFmtId="0" fontId="9" fillId="0" borderId="6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/>
    </xf>
    <xf numFmtId="0" fontId="23" fillId="36" borderId="70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24" fillId="0" borderId="46" xfId="42" applyFont="1" applyBorder="1" applyAlignment="1" applyProtection="1">
      <alignment horizontal="center" vertical="center" wrapText="1"/>
      <protection/>
    </xf>
    <xf numFmtId="0" fontId="24" fillId="0" borderId="47" xfId="42" applyFont="1" applyBorder="1" applyAlignment="1" applyProtection="1">
      <alignment horizontal="center" vertical="center" wrapText="1"/>
      <protection/>
    </xf>
    <xf numFmtId="0" fontId="24" fillId="0" borderId="48" xfId="42" applyFont="1" applyBorder="1" applyAlignment="1" applyProtection="1">
      <alignment horizontal="center" vertical="center" wrapText="1"/>
      <protection/>
    </xf>
    <xf numFmtId="0" fontId="24" fillId="0" borderId="31" xfId="42" applyFont="1" applyBorder="1" applyAlignment="1" applyProtection="1">
      <alignment horizontal="center" vertical="center" wrapText="1"/>
      <protection/>
    </xf>
    <xf numFmtId="0" fontId="24" fillId="0" borderId="20" xfId="42" applyFont="1" applyBorder="1" applyAlignment="1" applyProtection="1">
      <alignment horizontal="center" vertical="center" wrapText="1"/>
      <protection/>
    </xf>
    <xf numFmtId="0" fontId="24" fillId="0" borderId="45" xfId="42" applyFont="1" applyBorder="1" applyAlignment="1" applyProtection="1">
      <alignment horizontal="center" vertical="center" wrapText="1"/>
      <protection/>
    </xf>
    <xf numFmtId="0" fontId="1" fillId="0" borderId="46" xfId="42" applyFont="1" applyBorder="1" applyAlignment="1" applyProtection="1">
      <alignment horizontal="center" vertical="center" wrapText="1"/>
      <protection/>
    </xf>
    <xf numFmtId="0" fontId="1" fillId="0" borderId="47" xfId="42" applyFont="1" applyBorder="1" applyAlignment="1" applyProtection="1">
      <alignment horizontal="center" vertical="center" wrapText="1"/>
      <protection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50" xfId="42" applyFont="1" applyBorder="1" applyAlignment="1" applyProtection="1">
      <alignment horizontal="center" vertical="center" wrapText="1"/>
      <protection/>
    </xf>
    <xf numFmtId="0" fontId="1" fillId="0" borderId="34" xfId="42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10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35" borderId="46" xfId="0" applyFont="1" applyFill="1" applyBorder="1" applyAlignment="1">
      <alignment horizontal="center" vertical="center"/>
    </xf>
    <xf numFmtId="0" fontId="23" fillId="35" borderId="70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5" borderId="28" xfId="42" applyFont="1" applyFill="1" applyBorder="1" applyAlignment="1" applyProtection="1">
      <alignment horizontal="center" vertical="center"/>
      <protection/>
    </xf>
    <xf numFmtId="0" fontId="22" fillId="35" borderId="29" xfId="42" applyFont="1" applyFill="1" applyBorder="1" applyAlignment="1" applyProtection="1">
      <alignment horizontal="center" vertical="center"/>
      <protection/>
    </xf>
    <xf numFmtId="0" fontId="22" fillId="35" borderId="30" xfId="42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>
      <alignment horizontal="center" vertical="center"/>
    </xf>
    <xf numFmtId="0" fontId="23" fillId="34" borderId="70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447675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342900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D16" sqref="D16:D1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4" t="s">
        <v>25</v>
      </c>
      <c r="B1" s="134"/>
      <c r="C1" s="134"/>
      <c r="D1" s="134"/>
      <c r="E1" s="134"/>
      <c r="F1" s="134"/>
      <c r="G1" s="134"/>
    </row>
    <row r="2" spans="1:7" ht="25.5" customHeight="1" thickBot="1">
      <c r="A2" s="135" t="s">
        <v>27</v>
      </c>
      <c r="B2" s="136"/>
      <c r="C2" s="136"/>
      <c r="D2" s="136"/>
      <c r="E2" s="136"/>
      <c r="F2" s="136"/>
      <c r="G2" s="136"/>
    </row>
    <row r="3" spans="1:7" ht="32.25" customHeight="1" thickBot="1">
      <c r="A3" s="131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132"/>
      <c r="C3" s="132"/>
      <c r="D3" s="132"/>
      <c r="E3" s="132"/>
      <c r="F3" s="132"/>
      <c r="G3" s="133"/>
    </row>
    <row r="4" spans="1:7" ht="15" customHeight="1">
      <c r="A4" s="137" t="str">
        <f>HYPERLINK('[1]реквизиты'!$A$3)</f>
        <v>19-22.11.2020   г.Нальчик</v>
      </c>
      <c r="B4" s="137"/>
      <c r="C4" s="137"/>
      <c r="D4" s="137"/>
      <c r="E4" s="137"/>
      <c r="F4" s="137"/>
      <c r="G4" s="137"/>
    </row>
    <row r="5" spans="4:5" ht="24" customHeight="1">
      <c r="D5" s="138" t="str">
        <f>HYPERLINK('пр.взв.'!D4)</f>
        <v>в.к.  СВЫШЕ 98 кг.</v>
      </c>
      <c r="E5" s="139"/>
    </row>
    <row r="6" spans="1:7" ht="12.75" customHeight="1">
      <c r="A6" s="120" t="s">
        <v>9</v>
      </c>
      <c r="B6" s="120" t="s">
        <v>4</v>
      </c>
      <c r="C6" s="120" t="s">
        <v>5</v>
      </c>
      <c r="D6" s="122" t="s">
        <v>6</v>
      </c>
      <c r="E6" s="122" t="s">
        <v>7</v>
      </c>
      <c r="F6" s="120" t="s">
        <v>11</v>
      </c>
      <c r="G6" s="120" t="s">
        <v>8</v>
      </c>
    </row>
    <row r="7" spans="1:7" ht="12.75">
      <c r="A7" s="121"/>
      <c r="B7" s="121"/>
      <c r="C7" s="121"/>
      <c r="D7" s="121"/>
      <c r="E7" s="121"/>
      <c r="F7" s="121"/>
      <c r="G7" s="121"/>
    </row>
    <row r="8" spans="1:7" ht="12.75" customHeight="1">
      <c r="A8" s="120">
        <v>1</v>
      </c>
      <c r="B8" s="127">
        <f>'пр.хода'!H8</f>
        <v>2</v>
      </c>
      <c r="C8" s="123" t="str">
        <f>VLOOKUP(B8,'пр.взв.'!B7:G38,2,FALSE)</f>
        <v>СОЛТАЕВ ТИМЕРЛАН МУРАДОВИЧ</v>
      </c>
      <c r="D8" s="125" t="str">
        <f>VLOOKUP(B8,'пр.взв.'!B7:G38,3,FALSE)</f>
        <v>25.08.2003 1 РАЗРЯД</v>
      </c>
      <c r="E8" s="125" t="str">
        <f>VLOOKUP(B8,'пр.взв.'!B7:G38,4,FALSE)</f>
        <v>РД ПР</v>
      </c>
      <c r="F8" s="125">
        <f>VLOOKUP(B8,'пр.взв.'!B7:G38,5,FALSE)</f>
        <v>0</v>
      </c>
      <c r="G8" s="123" t="str">
        <f>VLOOKUP(B8,'пр.взв.'!B7:G38,6,FALSE)</f>
        <v>САЙПУЛЛАЕВ А.</v>
      </c>
    </row>
    <row r="9" spans="1:7" ht="12.75">
      <c r="A9" s="121"/>
      <c r="B9" s="128"/>
      <c r="C9" s="124"/>
      <c r="D9" s="126"/>
      <c r="E9" s="126"/>
      <c r="F9" s="126"/>
      <c r="G9" s="124"/>
    </row>
    <row r="10" spans="1:7" ht="12.75" customHeight="1">
      <c r="A10" s="120">
        <v>2</v>
      </c>
      <c r="B10" s="127">
        <f>'пр.хода'!H19</f>
        <v>9</v>
      </c>
      <c r="C10" s="123" t="str">
        <f>VLOOKUP(B10,'пр.взв.'!B7:G38,2,FALSE)</f>
        <v>НАХУШЕВ АСКЕР АЗАМАТОВИЧ</v>
      </c>
      <c r="D10" s="125" t="str">
        <f>VLOOKUP(B10,'пр.взв.'!B7:G38,3,FALSE)</f>
        <v>30.04.2004 1 ЮН. РАЗРЯД</v>
      </c>
      <c r="E10" s="125" t="str">
        <f>VLOOKUP(B10,'пр.взв.'!B7:G38,4,FALSE)</f>
        <v>КЧР ВС</v>
      </c>
      <c r="F10" s="125">
        <f>VLOOKUP(B10,'пр.взв.'!B7:G38,5,FALSE)</f>
        <v>0</v>
      </c>
      <c r="G10" s="123" t="str">
        <f>VLOOKUP(B10,'пр.взв.'!B7:G38,6,FALSE)</f>
        <v>АБИТОВ М. М.</v>
      </c>
    </row>
    <row r="11" spans="1:7" ht="12.75">
      <c r="A11" s="121"/>
      <c r="B11" s="128"/>
      <c r="C11" s="124"/>
      <c r="D11" s="126"/>
      <c r="E11" s="126"/>
      <c r="F11" s="126"/>
      <c r="G11" s="124"/>
    </row>
    <row r="12" spans="1:7" ht="12.75" customHeight="1">
      <c r="A12" s="120">
        <v>3</v>
      </c>
      <c r="B12" s="127">
        <f>'пр.хода'!E32</f>
        <v>5</v>
      </c>
      <c r="C12" s="123" t="str">
        <f>VLOOKUP(B12,'пр.взв.'!B7:G38,2,FALSE)</f>
        <v>МАМИЕВ ТАМЕРЛАН МУРАТОВИЧ</v>
      </c>
      <c r="D12" s="125" t="str">
        <f>VLOOKUP(B12,'пр.взв.'!B7:G38,3,FALSE)</f>
        <v>20.10.2004 1 РАЗРЯД</v>
      </c>
      <c r="E12" s="125" t="str">
        <f>VLOOKUP(B12,'пр.взв.'!B7:G38,4,FALSE)</f>
        <v>КБР ДИНАМО</v>
      </c>
      <c r="F12" s="125">
        <f>VLOOKUP(B12,'пр.взв.'!B7:G38,5,FALSE)</f>
        <v>0</v>
      </c>
      <c r="G12" s="123" t="str">
        <f>VLOOKUP(B12,'пр.взв.'!B7:G38,6,FALSE)</f>
        <v>МАХОВ О.</v>
      </c>
    </row>
    <row r="13" spans="1:7" ht="12.75">
      <c r="A13" s="121"/>
      <c r="B13" s="128"/>
      <c r="C13" s="124"/>
      <c r="D13" s="126"/>
      <c r="E13" s="126"/>
      <c r="F13" s="126"/>
      <c r="G13" s="124"/>
    </row>
    <row r="14" spans="1:7" ht="12.75" customHeight="1">
      <c r="A14" s="120">
        <v>3</v>
      </c>
      <c r="B14" s="127">
        <f>'пр.хода'!Q32</f>
        <v>7</v>
      </c>
      <c r="C14" s="123" t="str">
        <f>VLOOKUP(B14,'пр.взв.'!B7:G38,2,FALSE)</f>
        <v>ИКАЕВ ХЕТАГ ГЕОРГИЕВИЧ</v>
      </c>
      <c r="D14" s="125" t="str">
        <f>VLOOKUP(B14,'пр.взв.'!B7:G38,3,FALSE)</f>
        <v>14.05.2004 1 РАЗРЯД</v>
      </c>
      <c r="E14" s="125" t="str">
        <f>VLOOKUP(B14,'пр.взв.'!B7:G38,4,FALSE)</f>
        <v>РСО-А ДИНАМО</v>
      </c>
      <c r="F14" s="125">
        <f>VLOOKUP(B14,'пр.взв.'!B7:G38,5,FALSE)</f>
        <v>0</v>
      </c>
      <c r="G14" s="123" t="str">
        <f>VLOOKUP(B14,'пр.взв.'!B7:G38,6,FALSE)</f>
        <v>КОЛИЕВ И. В.</v>
      </c>
    </row>
    <row r="15" spans="1:7" ht="12.75">
      <c r="A15" s="121"/>
      <c r="B15" s="128"/>
      <c r="C15" s="124"/>
      <c r="D15" s="126"/>
      <c r="E15" s="126"/>
      <c r="F15" s="126"/>
      <c r="G15" s="124"/>
    </row>
    <row r="16" spans="1:7" ht="12.75" customHeight="1">
      <c r="A16" s="129" t="s">
        <v>33</v>
      </c>
      <c r="B16" s="127">
        <v>8</v>
      </c>
      <c r="C16" s="123" t="str">
        <f>VLOOKUP(B16,'пр.взв.'!B7:G38,2,FALSE)</f>
        <v>БАРАХОЕВ ИБРАГИМ ТАРХАНОВИЧ</v>
      </c>
      <c r="D16" s="125" t="str">
        <f>VLOOKUP(B16,'пр.взв.'!B7:G38,3,FALSE)</f>
        <v>09.07.2005 1 РАЗРЯД</v>
      </c>
      <c r="E16" s="125" t="str">
        <f>VLOOKUP(B16,'пр.взв.'!B7:G38,4,FALSE)</f>
        <v>РИ</v>
      </c>
      <c r="F16" s="125">
        <f>VLOOKUP(B16,'пр.взв.'!B7:G38,5,FALSE)</f>
        <v>0</v>
      </c>
      <c r="G16" s="123" t="str">
        <f>VLOOKUP(B16,'пр.взв.'!B7:G38,6,FALSE)</f>
        <v>ЧАХКИЕВ И. М., МАЛЬСАГОВ М.</v>
      </c>
    </row>
    <row r="17" spans="1:7" ht="12.75">
      <c r="A17" s="130"/>
      <c r="B17" s="128"/>
      <c r="C17" s="124"/>
      <c r="D17" s="126"/>
      <c r="E17" s="126"/>
      <c r="F17" s="126"/>
      <c r="G17" s="124"/>
    </row>
    <row r="18" spans="1:7" ht="12.75" customHeight="1">
      <c r="A18" s="129" t="s">
        <v>33</v>
      </c>
      <c r="B18" s="127">
        <v>6</v>
      </c>
      <c r="C18" s="123" t="str">
        <f>VLOOKUP(B18,'пр.взв.'!B7:G22,2,FALSE)</f>
        <v>ШОГЕНЦУКОВ МАРАТ БЕСЛАНОВИЧ</v>
      </c>
      <c r="D18" s="125" t="str">
        <f>VLOOKUP(B18,'пр.взв.'!B7:G22,3,FALSE)</f>
        <v>.2003 1 РАЗРЯД</v>
      </c>
      <c r="E18" s="125" t="str">
        <f>VLOOKUP(B18,'пр.взв.'!B7:G22,4,FALSE)</f>
        <v>КБР ДИНАМО</v>
      </c>
      <c r="F18" s="125">
        <f>VLOOKUP(B18,'пр.взв.'!B7:G22,5,FALSE)</f>
        <v>0</v>
      </c>
      <c r="G18" s="123" t="str">
        <f>VLOOKUP(B18,'пр.взв.'!B7:G22,6,FALSE)</f>
        <v>ПЧЕНАШЕВ М.</v>
      </c>
    </row>
    <row r="19" spans="1:7" ht="12.75">
      <c r="A19" s="130"/>
      <c r="B19" s="128"/>
      <c r="C19" s="124"/>
      <c r="D19" s="126"/>
      <c r="E19" s="126"/>
      <c r="F19" s="126"/>
      <c r="G19" s="124"/>
    </row>
    <row r="20" spans="1:7" ht="12.75" customHeight="1">
      <c r="A20" s="129" t="s">
        <v>80</v>
      </c>
      <c r="B20" s="127">
        <v>3</v>
      </c>
      <c r="C20" s="123" t="str">
        <f>VLOOKUP(B20,'пр.взв.'!B7:G38,2,FALSE)</f>
        <v>ХАСАНМИРЗАЕВ ЗАЛИМХАН УМАРГАДЖИЕВИЧ</v>
      </c>
      <c r="D20" s="125" t="str">
        <f>VLOOKUP(B20,'пр.взв.'!B7:G38,3,FALSE)</f>
        <v>06.08.2004 1 РАЗРЯД</v>
      </c>
      <c r="E20" s="125" t="str">
        <f>VLOOKUP(B20,'пр.взв.'!B7:G38,4,FALSE)</f>
        <v>РД ПР</v>
      </c>
      <c r="F20" s="125">
        <f>VLOOKUP(B20,'пр.взв.'!B7:G38,5,FALSE)</f>
        <v>0</v>
      </c>
      <c r="G20" s="123" t="str">
        <f>VLOOKUP(B20,'пр.взв.'!B7:G38,6,FALSE)</f>
        <v>РАДЖАБОВ Р. М.</v>
      </c>
    </row>
    <row r="21" spans="1:7" ht="12.75">
      <c r="A21" s="130"/>
      <c r="B21" s="128"/>
      <c r="C21" s="124"/>
      <c r="D21" s="126"/>
      <c r="E21" s="126"/>
      <c r="F21" s="126"/>
      <c r="G21" s="124"/>
    </row>
    <row r="22" spans="1:7" ht="12.75" customHeight="1">
      <c r="A22" s="129" t="s">
        <v>80</v>
      </c>
      <c r="B22" s="127">
        <v>4</v>
      </c>
      <c r="C22" s="123" t="str">
        <f>VLOOKUP(B22,'пр.взв.'!B5:G36,2,FALSE)</f>
        <v>МАГОМЕДОВ ЗАКАРИГА РУСЛАНОВИЧ</v>
      </c>
      <c r="D22" s="125" t="str">
        <f>VLOOKUP(B22,'пр.взв.'!B5:G36,3,FALSE)</f>
        <v>03.11.2004 1 РАЗРЯД</v>
      </c>
      <c r="E22" s="125" t="str">
        <f>VLOOKUP(B22,'пр.взв.'!B5:G36,4,FALSE)</f>
        <v>РД ПР</v>
      </c>
      <c r="F22" s="125">
        <f>VLOOKUP(B22,'пр.взв.'!B5:G36,5,FALSE)</f>
        <v>0</v>
      </c>
      <c r="G22" s="123" t="str">
        <f>VLOOKUP(B22,'пр.взв.'!B5:G36,6,FALSE)</f>
        <v>РАДЖАБОВ Р. М.</v>
      </c>
    </row>
    <row r="23" spans="1:7" ht="12.75">
      <c r="A23" s="130"/>
      <c r="B23" s="128"/>
      <c r="C23" s="124"/>
      <c r="D23" s="126"/>
      <c r="E23" s="126"/>
      <c r="F23" s="126"/>
      <c r="G23" s="124"/>
    </row>
    <row r="24" spans="1:7" ht="12.75" customHeight="1">
      <c r="A24" s="120" t="s">
        <v>32</v>
      </c>
      <c r="B24" s="127">
        <v>1</v>
      </c>
      <c r="C24" s="123" t="str">
        <f>VLOOKUP(B24,'пр.взв.'!B7:G38,2,FALSE)</f>
        <v>БИЛАЛОВ РУСТАМ ТАГИРОВИЧ</v>
      </c>
      <c r="D24" s="125" t="str">
        <f>VLOOKUP(B24,'пр.взв.'!B7:G38,3,FALSE)</f>
        <v>23.01.2003 1 РАЗРЯД</v>
      </c>
      <c r="E24" s="125" t="str">
        <f>VLOOKUP(B24,'пр.взв.'!B7:G38,4,FALSE)</f>
        <v>РД ПР</v>
      </c>
      <c r="F24" s="125">
        <f>VLOOKUP(B24,'пр.взв.'!B7:G38,5,FALSE)</f>
        <v>0</v>
      </c>
      <c r="G24" s="123" t="str">
        <f>VLOOKUP(B24,'пр.взв.'!B7:G38,6,FALSE)</f>
        <v>ГАСАНХАНОВ З. М.</v>
      </c>
    </row>
    <row r="25" spans="1:7" ht="12.75">
      <c r="A25" s="121"/>
      <c r="B25" s="128"/>
      <c r="C25" s="124"/>
      <c r="D25" s="126"/>
      <c r="E25" s="126"/>
      <c r="F25" s="126"/>
      <c r="G25" s="124"/>
    </row>
    <row r="26" spans="1:7" ht="12.75" customHeight="1" hidden="1">
      <c r="A26" s="120" t="s">
        <v>32</v>
      </c>
      <c r="B26" s="127">
        <v>5</v>
      </c>
      <c r="C26" s="123" t="str">
        <f>VLOOKUP(B26,'пр.взв.'!B7:G38,2,FALSE)</f>
        <v>МАМИЕВ ТАМЕРЛАН МУРАТОВИЧ</v>
      </c>
      <c r="D26" s="125" t="str">
        <f>VLOOKUP(B26,'пр.взв.'!B7:G38,3,FALSE)</f>
        <v>20.10.2004 1 РАЗРЯД</v>
      </c>
      <c r="E26" s="125" t="str">
        <f>VLOOKUP(B26,'пр.взв.'!B7:G38,4,FALSE)</f>
        <v>КБР ДИНАМО</v>
      </c>
      <c r="F26" s="125">
        <f>VLOOKUP(B26,'пр.взв.'!B7:G38,5,FALSE)</f>
        <v>0</v>
      </c>
      <c r="G26" s="123" t="str">
        <f>VLOOKUP(B26,'пр.взв.'!B7:G38,6,FALSE)</f>
        <v>МАХОВ О.</v>
      </c>
    </row>
    <row r="27" spans="1:7" ht="12.75" hidden="1">
      <c r="A27" s="121"/>
      <c r="B27" s="128"/>
      <c r="C27" s="124"/>
      <c r="D27" s="126"/>
      <c r="E27" s="126"/>
      <c r="F27" s="126"/>
      <c r="G27" s="124"/>
    </row>
    <row r="28" spans="1:7" ht="12.75" customHeight="1" hidden="1">
      <c r="A28" s="120" t="s">
        <v>32</v>
      </c>
      <c r="B28" s="127">
        <v>8</v>
      </c>
      <c r="C28" s="123" t="str">
        <f>VLOOKUP(B28,'пр.взв.'!B7:G38,2,FALSE)</f>
        <v>БАРАХОЕВ ИБРАГИМ ТАРХАНОВИЧ</v>
      </c>
      <c r="D28" s="125" t="str">
        <f>VLOOKUP(B28,'пр.взв.'!B7:G38,3,FALSE)</f>
        <v>09.07.2005 1 РАЗРЯД</v>
      </c>
      <c r="E28" s="125" t="str">
        <f>VLOOKUP(B28,'пр.взв.'!B7:G38,4,FALSE)</f>
        <v>РИ</v>
      </c>
      <c r="F28" s="125">
        <f>VLOOKUP(B28,'пр.взв.'!B7:G38,5,FALSE)</f>
        <v>0</v>
      </c>
      <c r="G28" s="123" t="str">
        <f>VLOOKUP(B28,'пр.взв.'!B7:G38,6,FALSE)</f>
        <v>ЧАХКИЕВ И. М., МАЛЬСАГОВ М.</v>
      </c>
    </row>
    <row r="29" spans="1:7" ht="12.75" hidden="1">
      <c r="A29" s="121"/>
      <c r="B29" s="128"/>
      <c r="C29" s="124"/>
      <c r="D29" s="126"/>
      <c r="E29" s="126"/>
      <c r="F29" s="126"/>
      <c r="G29" s="124"/>
    </row>
    <row r="30" spans="1:7" ht="12.75" hidden="1">
      <c r="A30" s="120" t="s">
        <v>32</v>
      </c>
      <c r="B30" s="127">
        <v>9</v>
      </c>
      <c r="C30" s="123" t="str">
        <f>VLOOKUP(B30,'пр.взв.'!B7:G38,2,FALSE)</f>
        <v>НАХУШЕВ АСКЕР АЗАМАТОВИЧ</v>
      </c>
      <c r="D30" s="125" t="str">
        <f>VLOOKUP(B30,'пр.взв.'!B7:G38,3,FALSE)</f>
        <v>30.04.2004 1 ЮН. РАЗРЯД</v>
      </c>
      <c r="E30" s="125" t="str">
        <f>VLOOKUP(B30,'пр.взв.'!B15:G30,4,FALSE)</f>
        <v>КЧР ВС</v>
      </c>
      <c r="F30" s="125">
        <f>VLOOKUP(B30,'пр.взв.'!B7:G38,5,FALSE)</f>
        <v>0</v>
      </c>
      <c r="G30" s="123" t="str">
        <f>VLOOKUP(B30,'пр.взв.'!B7:G38,6,FALSE)</f>
        <v>АБИТОВ М. М.</v>
      </c>
    </row>
    <row r="31" spans="1:7" ht="12.75" hidden="1">
      <c r="A31" s="121"/>
      <c r="B31" s="128"/>
      <c r="C31" s="124"/>
      <c r="D31" s="126"/>
      <c r="E31" s="126"/>
      <c r="F31" s="126"/>
      <c r="G31" s="124"/>
    </row>
    <row r="32" spans="1:7" ht="12.75" hidden="1">
      <c r="A32" s="120" t="s">
        <v>32</v>
      </c>
      <c r="B32" s="127">
        <v>10</v>
      </c>
      <c r="C32" s="123" t="e">
        <f>VLOOKUP(B32,'пр.взв.'!B7:G38,2,FALSE)</f>
        <v>#N/A</v>
      </c>
      <c r="D32" s="125" t="e">
        <f>VLOOKUP(B32,'пр.взв.'!B7:G38,3,FALSE)</f>
        <v>#N/A</v>
      </c>
      <c r="E32" s="125" t="e">
        <f>VLOOKUP(B32,'пр.взв.'!B17:G32,4,FALSE)</f>
        <v>#N/A</v>
      </c>
      <c r="F32" s="125" t="e">
        <f>VLOOKUP(B32,'пр.взв.'!B7:G38,5,FALSE)</f>
        <v>#N/A</v>
      </c>
      <c r="G32" s="123" t="e">
        <f>VLOOKUP(B32,'пр.взв.'!B7:G38,6,FALSE)</f>
        <v>#N/A</v>
      </c>
    </row>
    <row r="33" spans="1:7" ht="12" customHeight="1" hidden="1">
      <c r="A33" s="121"/>
      <c r="B33" s="128"/>
      <c r="C33" s="124"/>
      <c r="D33" s="126"/>
      <c r="E33" s="126"/>
      <c r="F33" s="126"/>
      <c r="G33" s="124"/>
    </row>
    <row r="34" spans="1:7" ht="12.75" hidden="1">
      <c r="A34" s="120" t="s">
        <v>32</v>
      </c>
      <c r="B34" s="127">
        <v>13</v>
      </c>
      <c r="C34" s="123" t="e">
        <f>VLOOKUP(B34,'пр.взв.'!B7:G38,2,FALSE)</f>
        <v>#N/A</v>
      </c>
      <c r="D34" s="125" t="e">
        <f>VLOOKUP(B34,'пр.взв.'!B7:G38,3,FALSE)</f>
        <v>#N/A</v>
      </c>
      <c r="E34" s="125" t="e">
        <f>VLOOKUP(B34,'пр.взв.'!B19:G34,4,FALSE)</f>
        <v>#N/A</v>
      </c>
      <c r="F34" s="125" t="e">
        <f>VLOOKUP(B34,'пр.взв.'!B7:G38,5,FALSE)</f>
        <v>#N/A</v>
      </c>
      <c r="G34" s="123" t="e">
        <f>VLOOKUP(B34,'пр.взв.'!B7:G38,6,FALSE)</f>
        <v>#N/A</v>
      </c>
    </row>
    <row r="35" spans="1:7" ht="12.75" hidden="1">
      <c r="A35" s="121"/>
      <c r="B35" s="128"/>
      <c r="C35" s="124"/>
      <c r="D35" s="126"/>
      <c r="E35" s="126"/>
      <c r="F35" s="126"/>
      <c r="G35" s="124"/>
    </row>
    <row r="36" spans="1:7" ht="12.75" hidden="1">
      <c r="A36" s="120" t="s">
        <v>32</v>
      </c>
      <c r="B36" s="127">
        <v>14</v>
      </c>
      <c r="C36" s="123" t="e">
        <f>VLOOKUP(B36,'пр.взв.'!B7:G38,2,FALSE)</f>
        <v>#N/A</v>
      </c>
      <c r="D36" s="125" t="e">
        <f>VLOOKUP(B36,'пр.взв.'!B7:G38,3,FALSE)</f>
        <v>#N/A</v>
      </c>
      <c r="E36" s="125" t="e">
        <f>VLOOKUP(B36,'пр.взв.'!B21:G36,4,FALSE)</f>
        <v>#N/A</v>
      </c>
      <c r="F36" s="125" t="e">
        <f>VLOOKUP(B36,'пр.взв.'!B7:G38,5,FALSE)</f>
        <v>#N/A</v>
      </c>
      <c r="G36" s="123" t="e">
        <f>VLOOKUP(B36,'пр.взв.'!B7:G38,6,FALSE)</f>
        <v>#N/A</v>
      </c>
    </row>
    <row r="37" spans="1:7" ht="12.75" hidden="1">
      <c r="A37" s="121"/>
      <c r="B37" s="128"/>
      <c r="C37" s="124"/>
      <c r="D37" s="126"/>
      <c r="E37" s="126"/>
      <c r="F37" s="126"/>
      <c r="G37" s="124"/>
    </row>
    <row r="38" spans="1:7" ht="12.75" hidden="1">
      <c r="A38" s="120" t="s">
        <v>32</v>
      </c>
      <c r="B38" s="127">
        <v>15</v>
      </c>
      <c r="C38" s="123" t="e">
        <f>VLOOKUP(B38,'пр.взв.'!B7:G38,2,FALSE)</f>
        <v>#N/A</v>
      </c>
      <c r="D38" s="125" t="e">
        <f>VLOOKUP(B38,'пр.взв.'!B7:G38,3,FALSE)</f>
        <v>#N/A</v>
      </c>
      <c r="E38" s="125" t="e">
        <f>VLOOKUP(B38,'пр.взв.'!B23:G38,4,FALSE)</f>
        <v>#N/A</v>
      </c>
      <c r="F38" s="125" t="e">
        <f>VLOOKUP(B38,'пр.взв.'!B7:G38,5,FALSE)</f>
        <v>#N/A</v>
      </c>
      <c r="G38" s="123" t="e">
        <f>VLOOKUP(B38,'пр.взв.'!B7:G38,6,FALSE)</f>
        <v>#N/A</v>
      </c>
    </row>
    <row r="39" spans="1:7" ht="12.75" hidden="1">
      <c r="A39" s="121"/>
      <c r="B39" s="128"/>
      <c r="C39" s="124"/>
      <c r="D39" s="126"/>
      <c r="E39" s="126"/>
      <c r="F39" s="126"/>
      <c r="G39" s="124"/>
    </row>
    <row r="42" spans="1:7" ht="15">
      <c r="A42" s="76" t="str">
        <f>HYPERLINK('[1]реквизиты'!$A$6)</f>
        <v>Гл. судья, судья ВК</v>
      </c>
      <c r="B42" s="77"/>
      <c r="C42" s="78"/>
      <c r="D42" s="79"/>
      <c r="E42" s="79"/>
      <c r="F42" s="80" t="str">
        <f>HYPERLINK('[1]реквизиты'!$G$6)</f>
        <v>Джанбеков Т. А.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/г. Каспийск/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ВК</v>
      </c>
      <c r="B45" s="77"/>
      <c r="C45" s="78"/>
      <c r="D45" s="79"/>
      <c r="E45" s="79"/>
      <c r="F45" s="80" t="str">
        <f>HYPERLINK('[1]реквизиты'!$G$8)</f>
        <v>Ляликова С Я.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/г.Владикавказ/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0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41"/>
      <c r="C1" s="141"/>
      <c r="D1" s="141"/>
      <c r="E1" s="141"/>
      <c r="F1" s="141"/>
      <c r="G1" s="141"/>
      <c r="H1" s="141"/>
    </row>
    <row r="2" spans="4:5" ht="27" customHeight="1">
      <c r="D2" s="58" t="s">
        <v>12</v>
      </c>
      <c r="E2" s="85" t="str">
        <f>HYPERLINK('пр.взв.'!D4)</f>
        <v>в.к.  СВЫШЕ 98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2" t="s">
        <v>14</v>
      </c>
      <c r="B5" s="142" t="s">
        <v>4</v>
      </c>
      <c r="C5" s="121" t="s">
        <v>5</v>
      </c>
      <c r="D5" s="142" t="s">
        <v>15</v>
      </c>
      <c r="E5" s="142" t="s">
        <v>16</v>
      </c>
      <c r="F5" s="142" t="s">
        <v>17</v>
      </c>
      <c r="G5" s="142" t="s">
        <v>18</v>
      </c>
      <c r="H5" s="142" t="s">
        <v>19</v>
      </c>
    </row>
    <row r="6" spans="1:8" ht="12.75">
      <c r="A6" s="120"/>
      <c r="B6" s="120"/>
      <c r="C6" s="120"/>
      <c r="D6" s="120"/>
      <c r="E6" s="120"/>
      <c r="F6" s="120"/>
      <c r="G6" s="120"/>
      <c r="H6" s="120"/>
    </row>
    <row r="7" spans="1:8" ht="12.75">
      <c r="A7" s="146"/>
      <c r="B7" s="147"/>
      <c r="C7" s="143" t="e">
        <f>VLOOKUP(B7,'пр.взв.'!B7:E38,2,FALSE)</f>
        <v>#N/A</v>
      </c>
      <c r="D7" s="143" t="e">
        <f>VLOOKUP(C7,'пр.взв.'!C7:F38,2,FALSE)</f>
        <v>#N/A</v>
      </c>
      <c r="E7" s="143" t="e">
        <f>VLOOKUP(D7,'пр.взв.'!D7:G38,2,FALSE)</f>
        <v>#N/A</v>
      </c>
      <c r="F7" s="144"/>
      <c r="G7" s="145"/>
      <c r="H7" s="142"/>
    </row>
    <row r="8" spans="1:8" ht="12.75">
      <c r="A8" s="146"/>
      <c r="B8" s="142"/>
      <c r="C8" s="143"/>
      <c r="D8" s="143"/>
      <c r="E8" s="143"/>
      <c r="F8" s="144"/>
      <c r="G8" s="145"/>
      <c r="H8" s="142"/>
    </row>
    <row r="9" spans="1:8" ht="12.75">
      <c r="A9" s="148"/>
      <c r="B9" s="147"/>
      <c r="C9" s="143" t="e">
        <f>VLOOKUP(B9,'пр.взв.'!B9:E40,2,FALSE)</f>
        <v>#N/A</v>
      </c>
      <c r="D9" s="143" t="e">
        <f>VLOOKUP(C9,'пр.взв.'!C9:F40,2,FALSE)</f>
        <v>#N/A</v>
      </c>
      <c r="E9" s="143" t="e">
        <f>VLOOKUP(D9,'пр.взв.'!D9:G40,2,FALSE)</f>
        <v>#N/A</v>
      </c>
      <c r="F9" s="144"/>
      <c r="G9" s="142"/>
      <c r="H9" s="142"/>
    </row>
    <row r="10" spans="1:8" ht="12.75">
      <c r="A10" s="148"/>
      <c r="B10" s="142"/>
      <c r="C10" s="143"/>
      <c r="D10" s="143"/>
      <c r="E10" s="143"/>
      <c r="F10" s="144"/>
      <c r="G10" s="142"/>
      <c r="H10" s="142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 СВЫШЕ 98 кг.</v>
      </c>
    </row>
    <row r="17" spans="1:8" ht="12.75">
      <c r="A17" s="142" t="s">
        <v>14</v>
      </c>
      <c r="B17" s="142" t="s">
        <v>4</v>
      </c>
      <c r="C17" s="121" t="s">
        <v>5</v>
      </c>
      <c r="D17" s="142" t="s">
        <v>15</v>
      </c>
      <c r="E17" s="142" t="s">
        <v>16</v>
      </c>
      <c r="F17" s="142" t="s">
        <v>17</v>
      </c>
      <c r="G17" s="142" t="s">
        <v>18</v>
      </c>
      <c r="H17" s="142" t="s">
        <v>19</v>
      </c>
    </row>
    <row r="18" spans="1:8" ht="12.75">
      <c r="A18" s="120"/>
      <c r="B18" s="120"/>
      <c r="C18" s="120"/>
      <c r="D18" s="120"/>
      <c r="E18" s="120"/>
      <c r="F18" s="120"/>
      <c r="G18" s="120"/>
      <c r="H18" s="120"/>
    </row>
    <row r="19" spans="1:8" ht="12.75">
      <c r="A19" s="146"/>
      <c r="B19" s="147"/>
      <c r="C19" s="143" t="e">
        <f>VLOOKUP(B19,'пр.взв.'!B7:E38,2,FALSE)</f>
        <v>#N/A</v>
      </c>
      <c r="D19" s="143" t="e">
        <f>VLOOKUP(C19,'пр.взв.'!C7:F38,2,FALSE)</f>
        <v>#N/A</v>
      </c>
      <c r="E19" s="143" t="e">
        <f>VLOOKUP(D19,'пр.взв.'!D7:G38,2,FALSE)</f>
        <v>#N/A</v>
      </c>
      <c r="F19" s="144"/>
      <c r="G19" s="145"/>
      <c r="H19" s="142"/>
    </row>
    <row r="20" spans="1:8" ht="12.75">
      <c r="A20" s="146"/>
      <c r="B20" s="142"/>
      <c r="C20" s="143"/>
      <c r="D20" s="143"/>
      <c r="E20" s="143"/>
      <c r="F20" s="144"/>
      <c r="G20" s="145"/>
      <c r="H20" s="142"/>
    </row>
    <row r="21" spans="1:8" ht="12.75">
      <c r="A21" s="148"/>
      <c r="B21" s="147"/>
      <c r="C21" s="143" t="e">
        <f>VLOOKUP(B21,'пр.взв.'!B9:E40,2,FALSE)</f>
        <v>#N/A</v>
      </c>
      <c r="D21" s="143" t="e">
        <f>VLOOKUP(C21,'пр.взв.'!C9:F40,2,FALSE)</f>
        <v>#N/A</v>
      </c>
      <c r="E21" s="143" t="e">
        <f>VLOOKUP(D21,'пр.взв.'!D9:G40,2,FALSE)</f>
        <v>#N/A</v>
      </c>
      <c r="F21" s="144"/>
      <c r="G21" s="142"/>
      <c r="H21" s="142"/>
    </row>
    <row r="22" spans="1:8" ht="12.75">
      <c r="A22" s="148"/>
      <c r="B22" s="142"/>
      <c r="C22" s="143"/>
      <c r="D22" s="143"/>
      <c r="E22" s="143"/>
      <c r="F22" s="144"/>
      <c r="G22" s="142"/>
      <c r="H22" s="142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СВЫШЕ 98 кг.</v>
      </c>
    </row>
    <row r="30" spans="1:8" ht="12.75">
      <c r="A30" s="142" t="s">
        <v>14</v>
      </c>
      <c r="B30" s="142" t="s">
        <v>4</v>
      </c>
      <c r="C30" s="121" t="s">
        <v>5</v>
      </c>
      <c r="D30" s="142" t="s">
        <v>15</v>
      </c>
      <c r="E30" s="142" t="s">
        <v>16</v>
      </c>
      <c r="F30" s="142" t="s">
        <v>17</v>
      </c>
      <c r="G30" s="142" t="s">
        <v>18</v>
      </c>
      <c r="H30" s="142" t="s">
        <v>19</v>
      </c>
    </row>
    <row r="31" spans="1:8" ht="12.75">
      <c r="A31" s="120"/>
      <c r="B31" s="120"/>
      <c r="C31" s="120"/>
      <c r="D31" s="120"/>
      <c r="E31" s="120"/>
      <c r="F31" s="120"/>
      <c r="G31" s="120"/>
      <c r="H31" s="120"/>
    </row>
    <row r="32" spans="1:8" ht="12.75">
      <c r="A32" s="146"/>
      <c r="B32" s="147"/>
      <c r="C32" s="143" t="e">
        <f>VLOOKUP(B32,'пр.взв.'!B7:D38,2,FALSE)</f>
        <v>#N/A</v>
      </c>
      <c r="D32" s="143" t="e">
        <f>VLOOKUP(C32,'пр.взв.'!C7:E38,2,FALSE)</f>
        <v>#N/A</v>
      </c>
      <c r="E32" s="143" t="e">
        <f>VLOOKUP(D32,'пр.взв.'!D7:F38,2,FALSE)</f>
        <v>#N/A</v>
      </c>
      <c r="F32" s="144"/>
      <c r="G32" s="145"/>
      <c r="H32" s="142"/>
    </row>
    <row r="33" spans="1:8" ht="12.75">
      <c r="A33" s="146"/>
      <c r="B33" s="142"/>
      <c r="C33" s="143"/>
      <c r="D33" s="143"/>
      <c r="E33" s="143"/>
      <c r="F33" s="144"/>
      <c r="G33" s="145"/>
      <c r="H33" s="142"/>
    </row>
    <row r="34" spans="1:8" ht="12.75">
      <c r="A34" s="148"/>
      <c r="B34" s="147"/>
      <c r="C34" s="143" t="e">
        <f>VLOOKUP(B34,'пр.взв.'!B9:D40,2,FALSE)</f>
        <v>#N/A</v>
      </c>
      <c r="D34" s="143" t="e">
        <f>VLOOKUP(C34,'пр.взв.'!C9:E40,2,FALSE)</f>
        <v>#N/A</v>
      </c>
      <c r="E34" s="143" t="e">
        <f>VLOOKUP(D34,'пр.взв.'!D9:F40,2,FALSE)</f>
        <v>#N/A</v>
      </c>
      <c r="F34" s="144"/>
      <c r="G34" s="142"/>
      <c r="H34" s="142"/>
    </row>
    <row r="35" spans="1:8" ht="12.75">
      <c r="A35" s="148"/>
      <c r="B35" s="142"/>
      <c r="C35" s="143"/>
      <c r="D35" s="143"/>
      <c r="E35" s="143"/>
      <c r="F35" s="144"/>
      <c r="G35" s="142"/>
      <c r="H35" s="142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C19" sqref="C19:C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5" t="s">
        <v>28</v>
      </c>
      <c r="B1" s="136"/>
      <c r="C1" s="136"/>
      <c r="D1" s="136"/>
      <c r="E1" s="136"/>
      <c r="F1" s="136"/>
      <c r="G1" s="136"/>
    </row>
    <row r="2" spans="1:7" ht="29.25" customHeight="1" thickBot="1">
      <c r="A2" s="158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59"/>
      <c r="C2" s="159"/>
      <c r="D2" s="159"/>
      <c r="E2" s="159"/>
      <c r="F2" s="159"/>
      <c r="G2" s="160"/>
    </row>
    <row r="3" spans="1:7" ht="12.75" customHeight="1">
      <c r="A3" s="137" t="str">
        <f>HYPERLINK('[1]реквизиты'!$A$3)</f>
        <v>19-22.11.2020   г.Нальчик</v>
      </c>
      <c r="B3" s="137"/>
      <c r="C3" s="137"/>
      <c r="D3" s="137"/>
      <c r="E3" s="137"/>
      <c r="F3" s="137"/>
      <c r="G3" s="137"/>
    </row>
    <row r="4" spans="4:5" ht="12.75" customHeight="1">
      <c r="D4" s="161" t="s">
        <v>70</v>
      </c>
      <c r="E4" s="162"/>
    </row>
    <row r="5" spans="1:7" ht="12.75" customHeight="1">
      <c r="A5" s="120" t="s">
        <v>10</v>
      </c>
      <c r="B5" s="120" t="s">
        <v>4</v>
      </c>
      <c r="C5" s="120" t="s">
        <v>5</v>
      </c>
      <c r="D5" s="120" t="s">
        <v>6</v>
      </c>
      <c r="E5" s="120" t="s">
        <v>7</v>
      </c>
      <c r="F5" s="120" t="s">
        <v>11</v>
      </c>
      <c r="G5" s="120" t="s">
        <v>8</v>
      </c>
    </row>
    <row r="6" spans="1:7" ht="13.5" thickBot="1">
      <c r="A6" s="121"/>
      <c r="B6" s="121"/>
      <c r="C6" s="121"/>
      <c r="D6" s="121"/>
      <c r="E6" s="121"/>
      <c r="F6" s="121"/>
      <c r="G6" s="121"/>
    </row>
    <row r="7" spans="1:7" ht="12.75" customHeight="1">
      <c r="A7" s="120"/>
      <c r="B7" s="149">
        <v>1</v>
      </c>
      <c r="C7" s="151" t="s">
        <v>53</v>
      </c>
      <c r="D7" s="153" t="s">
        <v>54</v>
      </c>
      <c r="E7" s="154" t="s">
        <v>41</v>
      </c>
      <c r="F7" s="156"/>
      <c r="G7" s="151" t="s">
        <v>44</v>
      </c>
    </row>
    <row r="8" spans="1:7" ht="12.75" customHeight="1" thickBot="1">
      <c r="A8" s="121"/>
      <c r="B8" s="150"/>
      <c r="C8" s="152"/>
      <c r="D8" s="126"/>
      <c r="E8" s="155"/>
      <c r="F8" s="130"/>
      <c r="G8" s="157"/>
    </row>
    <row r="9" spans="1:7" ht="12.75" customHeight="1">
      <c r="A9" s="120"/>
      <c r="B9" s="149">
        <v>2</v>
      </c>
      <c r="C9" s="151" t="s">
        <v>55</v>
      </c>
      <c r="D9" s="153" t="s">
        <v>56</v>
      </c>
      <c r="E9" s="154" t="s">
        <v>41</v>
      </c>
      <c r="F9" s="156"/>
      <c r="G9" s="151" t="s">
        <v>57</v>
      </c>
    </row>
    <row r="10" spans="1:7" ht="15" customHeight="1" thickBot="1">
      <c r="A10" s="121"/>
      <c r="B10" s="150"/>
      <c r="C10" s="152"/>
      <c r="D10" s="126"/>
      <c r="E10" s="155"/>
      <c r="F10" s="130"/>
      <c r="G10" s="157"/>
    </row>
    <row r="11" spans="1:7" ht="12.75" customHeight="1">
      <c r="A11" s="120"/>
      <c r="B11" s="149">
        <v>3</v>
      </c>
      <c r="C11" s="151" t="s">
        <v>51</v>
      </c>
      <c r="D11" s="153" t="s">
        <v>52</v>
      </c>
      <c r="E11" s="154" t="s">
        <v>41</v>
      </c>
      <c r="F11" s="156"/>
      <c r="G11" s="151" t="s">
        <v>50</v>
      </c>
    </row>
    <row r="12" spans="1:7" ht="15" customHeight="1" thickBot="1">
      <c r="A12" s="121"/>
      <c r="B12" s="150"/>
      <c r="C12" s="152"/>
      <c r="D12" s="126"/>
      <c r="E12" s="155"/>
      <c r="F12" s="130"/>
      <c r="G12" s="157"/>
    </row>
    <row r="13" spans="1:7" ht="15" customHeight="1">
      <c r="A13" s="120"/>
      <c r="B13" s="149">
        <v>4</v>
      </c>
      <c r="C13" s="151" t="s">
        <v>48</v>
      </c>
      <c r="D13" s="153" t="s">
        <v>49</v>
      </c>
      <c r="E13" s="154" t="s">
        <v>41</v>
      </c>
      <c r="F13" s="156"/>
      <c r="G13" s="151" t="s">
        <v>50</v>
      </c>
    </row>
    <row r="14" spans="1:7" ht="15.75" customHeight="1" thickBot="1">
      <c r="A14" s="121"/>
      <c r="B14" s="150"/>
      <c r="C14" s="152"/>
      <c r="D14" s="126"/>
      <c r="E14" s="155"/>
      <c r="F14" s="130"/>
      <c r="G14" s="157"/>
    </row>
    <row r="15" spans="1:7" ht="12.75" customHeight="1">
      <c r="A15" s="120"/>
      <c r="B15" s="149">
        <v>5</v>
      </c>
      <c r="C15" s="151" t="s">
        <v>65</v>
      </c>
      <c r="D15" s="153" t="s">
        <v>66</v>
      </c>
      <c r="E15" s="154" t="s">
        <v>40</v>
      </c>
      <c r="F15" s="156"/>
      <c r="G15" s="151" t="s">
        <v>45</v>
      </c>
    </row>
    <row r="16" spans="1:7" ht="15" customHeight="1" thickBot="1">
      <c r="A16" s="121"/>
      <c r="B16" s="150"/>
      <c r="C16" s="152"/>
      <c r="D16" s="126"/>
      <c r="E16" s="155"/>
      <c r="F16" s="130"/>
      <c r="G16" s="157"/>
    </row>
    <row r="17" spans="1:7" ht="12.75" customHeight="1">
      <c r="A17" s="120"/>
      <c r="B17" s="149">
        <v>6</v>
      </c>
      <c r="C17" s="151" t="s">
        <v>67</v>
      </c>
      <c r="D17" s="153" t="s">
        <v>68</v>
      </c>
      <c r="E17" s="154" t="s">
        <v>40</v>
      </c>
      <c r="F17" s="156"/>
      <c r="G17" s="151" t="s">
        <v>69</v>
      </c>
    </row>
    <row r="18" spans="1:7" ht="15" customHeight="1" thickBot="1">
      <c r="A18" s="121"/>
      <c r="B18" s="150"/>
      <c r="C18" s="152"/>
      <c r="D18" s="126"/>
      <c r="E18" s="155"/>
      <c r="F18" s="130"/>
      <c r="G18" s="157"/>
    </row>
    <row r="19" spans="1:7" ht="12.75" customHeight="1">
      <c r="A19" s="120"/>
      <c r="B19" s="149">
        <v>7</v>
      </c>
      <c r="C19" s="151" t="s">
        <v>73</v>
      </c>
      <c r="D19" s="153" t="s">
        <v>62</v>
      </c>
      <c r="E19" s="154" t="s">
        <v>63</v>
      </c>
      <c r="F19" s="156"/>
      <c r="G19" s="151" t="s">
        <v>64</v>
      </c>
    </row>
    <row r="20" spans="1:7" ht="15" customHeight="1" thickBot="1">
      <c r="A20" s="121"/>
      <c r="B20" s="150"/>
      <c r="C20" s="152"/>
      <c r="D20" s="126"/>
      <c r="E20" s="155"/>
      <c r="F20" s="130"/>
      <c r="G20" s="157"/>
    </row>
    <row r="21" spans="1:7" ht="12.75" customHeight="1">
      <c r="A21" s="120"/>
      <c r="B21" s="149">
        <v>8</v>
      </c>
      <c r="C21" s="151" t="s">
        <v>46</v>
      </c>
      <c r="D21" s="153" t="s">
        <v>47</v>
      </c>
      <c r="E21" s="154" t="s">
        <v>42</v>
      </c>
      <c r="F21" s="156"/>
      <c r="G21" s="151" t="s">
        <v>43</v>
      </c>
    </row>
    <row r="22" spans="1:7" ht="15" customHeight="1" thickBot="1">
      <c r="A22" s="121"/>
      <c r="B22" s="150"/>
      <c r="C22" s="152"/>
      <c r="D22" s="126"/>
      <c r="E22" s="155"/>
      <c r="F22" s="130"/>
      <c r="G22" s="157"/>
    </row>
    <row r="23" spans="1:7" ht="12.75" customHeight="1">
      <c r="A23" s="120"/>
      <c r="B23" s="149">
        <v>9</v>
      </c>
      <c r="C23" s="151" t="s">
        <v>58</v>
      </c>
      <c r="D23" s="153" t="s">
        <v>59</v>
      </c>
      <c r="E23" s="154" t="s">
        <v>60</v>
      </c>
      <c r="F23" s="156"/>
      <c r="G23" s="151" t="s">
        <v>61</v>
      </c>
    </row>
    <row r="24" spans="1:7" ht="15" customHeight="1" thickBot="1">
      <c r="A24" s="121"/>
      <c r="B24" s="150"/>
      <c r="C24" s="152"/>
      <c r="D24" s="126"/>
      <c r="E24" s="155"/>
      <c r="F24" s="130"/>
      <c r="G24" s="157"/>
    </row>
    <row r="25" spans="1:7" ht="12.75" customHeight="1">
      <c r="A25" s="120"/>
      <c r="B25" s="149"/>
      <c r="C25" s="151"/>
      <c r="D25" s="153"/>
      <c r="E25" s="154"/>
      <c r="F25" s="156"/>
      <c r="G25" s="151"/>
    </row>
    <row r="26" spans="1:7" ht="15" customHeight="1" thickBot="1">
      <c r="A26" s="121"/>
      <c r="B26" s="150"/>
      <c r="C26" s="152"/>
      <c r="D26" s="126"/>
      <c r="E26" s="155"/>
      <c r="F26" s="130"/>
      <c r="G26" s="157"/>
    </row>
    <row r="27" spans="1:7" ht="12.75" customHeight="1">
      <c r="A27" s="120"/>
      <c r="B27" s="149"/>
      <c r="C27" s="151"/>
      <c r="D27" s="153"/>
      <c r="E27" s="154"/>
      <c r="F27" s="156"/>
      <c r="G27" s="151"/>
    </row>
    <row r="28" spans="1:7" ht="15" customHeight="1" thickBot="1">
      <c r="A28" s="121"/>
      <c r="B28" s="150"/>
      <c r="C28" s="152"/>
      <c r="D28" s="126"/>
      <c r="E28" s="155"/>
      <c r="F28" s="130"/>
      <c r="G28" s="157"/>
    </row>
    <row r="29" spans="1:7" ht="12.75" customHeight="1">
      <c r="A29" s="120"/>
      <c r="B29" s="149"/>
      <c r="C29" s="151"/>
      <c r="D29" s="153"/>
      <c r="E29" s="154"/>
      <c r="F29" s="156"/>
      <c r="G29" s="151"/>
    </row>
    <row r="30" spans="1:7" ht="15" customHeight="1" thickBot="1">
      <c r="A30" s="121"/>
      <c r="B30" s="150"/>
      <c r="C30" s="152"/>
      <c r="D30" s="126"/>
      <c r="E30" s="155"/>
      <c r="F30" s="130"/>
      <c r="G30" s="157"/>
    </row>
    <row r="31" spans="1:7" ht="15.75" customHeight="1">
      <c r="A31" s="120"/>
      <c r="B31" s="149"/>
      <c r="C31" s="151"/>
      <c r="D31" s="153"/>
      <c r="E31" s="154"/>
      <c r="F31" s="156"/>
      <c r="G31" s="151"/>
    </row>
    <row r="32" spans="1:7" ht="15" customHeight="1" thickBot="1">
      <c r="A32" s="121"/>
      <c r="B32" s="150"/>
      <c r="C32" s="152"/>
      <c r="D32" s="126"/>
      <c r="E32" s="155"/>
      <c r="F32" s="130"/>
      <c r="G32" s="157"/>
    </row>
    <row r="33" spans="1:7" ht="12.75" customHeight="1">
      <c r="A33" s="120"/>
      <c r="B33" s="149"/>
      <c r="C33" s="151"/>
      <c r="D33" s="153"/>
      <c r="E33" s="154"/>
      <c r="F33" s="156"/>
      <c r="G33" s="151"/>
    </row>
    <row r="34" spans="1:7" ht="15" customHeight="1" thickBot="1">
      <c r="A34" s="121"/>
      <c r="B34" s="150"/>
      <c r="C34" s="152"/>
      <c r="D34" s="126"/>
      <c r="E34" s="155"/>
      <c r="F34" s="130"/>
      <c r="G34" s="157"/>
    </row>
    <row r="35" spans="1:7" ht="12.75" customHeight="1">
      <c r="A35" s="120"/>
      <c r="B35" s="149"/>
      <c r="C35" s="151"/>
      <c r="D35" s="153"/>
      <c r="E35" s="154"/>
      <c r="F35" s="156"/>
      <c r="G35" s="151"/>
    </row>
    <row r="36" spans="1:7" ht="15" customHeight="1" thickBot="1">
      <c r="A36" s="121"/>
      <c r="B36" s="150"/>
      <c r="C36" s="152"/>
      <c r="D36" s="126"/>
      <c r="E36" s="155"/>
      <c r="F36" s="130"/>
      <c r="G36" s="157"/>
    </row>
    <row r="37" spans="1:7" ht="12.75" customHeight="1">
      <c r="A37" s="120"/>
      <c r="B37" s="149"/>
      <c r="C37" s="151"/>
      <c r="D37" s="153"/>
      <c r="E37" s="154"/>
      <c r="F37" s="156"/>
      <c r="G37" s="151"/>
    </row>
    <row r="38" spans="1:7" ht="15" customHeight="1">
      <c r="A38" s="121"/>
      <c r="B38" s="150"/>
      <c r="C38" s="152"/>
      <c r="D38" s="126"/>
      <c r="E38" s="155"/>
      <c r="F38" s="130"/>
      <c r="G38" s="15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107"/>
      <c r="E43" s="6"/>
      <c r="F43" s="57">
        <f>HYPERLINK('[1]реквизиты'!$G$23)</f>
      </c>
    </row>
    <row r="44" spans="1:5" ht="12.75">
      <c r="A44" s="2"/>
      <c r="B44" s="2"/>
      <c r="C44" s="54"/>
      <c r="D44" s="108"/>
      <c r="E44" s="3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5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49"/>
      <c r="M1" s="49"/>
      <c r="N1" s="49"/>
      <c r="O1" s="49"/>
      <c r="P1" s="49"/>
    </row>
    <row r="2" spans="1:19" ht="12.75" customHeight="1">
      <c r="A2" s="170" t="str">
        <f>HYPERLINK('[1]реквизиты'!$A$3)</f>
        <v>19-22.11.2020   г.Нальчик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СВЫШЕ 98 кг.</v>
      </c>
      <c r="G3" s="51"/>
      <c r="H3" s="51"/>
      <c r="I3" s="51"/>
      <c r="J3" s="51"/>
      <c r="K3" s="51"/>
      <c r="L3" s="51"/>
    </row>
    <row r="4" spans="1:3" ht="16.5" thickBot="1">
      <c r="A4" s="169" t="s">
        <v>0</v>
      </c>
      <c r="B4" s="169"/>
      <c r="C4" s="5"/>
    </row>
    <row r="5" spans="1:13" ht="12.75" customHeight="1" thickBot="1">
      <c r="A5" s="171">
        <v>1</v>
      </c>
      <c r="B5" s="163" t="str">
        <f>VLOOKUP(A5,'пр.взв.'!B5:C36,2,FALSE)</f>
        <v>БИЛАЛОВ РУСТАМ ТАГИРОВИЧ</v>
      </c>
      <c r="C5" s="163" t="str">
        <f>VLOOKUP(A5,'пр.взв.'!B5:F36,3,FALSE)</f>
        <v>23.01.2003 1 РАЗРЯД</v>
      </c>
      <c r="D5" s="163" t="str">
        <f>VLOOKUP(A5,'пр.взв.'!B5:E36,4,FALSE)</f>
        <v>РД ПР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5"/>
      <c r="B6" s="164"/>
      <c r="C6" s="164"/>
      <c r="D6" s="16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5">
        <v>9</v>
      </c>
      <c r="B7" s="167" t="str">
        <f>VLOOKUP(A7,'пр.взв.'!B7:C38,2,FALSE)</f>
        <v>НАХУШЕВ АСКЕР АЗАМАТОВИЧ</v>
      </c>
      <c r="C7" s="167" t="str">
        <f>VLOOKUP(A7,'пр.взв.'!B5:F36,3,FALSE)</f>
        <v>30.04.2004 1 ЮН. РАЗРЯД</v>
      </c>
      <c r="D7" s="167" t="str">
        <f>VLOOKUP(A7,'пр.взв.'!B5:F36,4,FALSE)</f>
        <v>КЧР ВС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6"/>
      <c r="B8" s="168"/>
      <c r="C8" s="168"/>
      <c r="D8" s="168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1">
        <v>5</v>
      </c>
      <c r="B9" s="163" t="str">
        <f>VLOOKUP(A9,'пр.взв.'!B9:C40,2,FALSE)</f>
        <v>МАМИЕВ ТАМЕРЛАН МУРАТОВИЧ</v>
      </c>
      <c r="C9" s="163" t="str">
        <f>VLOOKUP(A9,'пр.взв.'!B5:E36,3,FALSE)</f>
        <v>20.10.2004 1 РАЗРЯД</v>
      </c>
      <c r="D9" s="163" t="str">
        <f>VLOOKUP(A9,'пр.взв.'!B5:E36,4,FALSE)</f>
        <v>КБР ДИНАМО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5"/>
      <c r="B10" s="164"/>
      <c r="C10" s="164"/>
      <c r="D10" s="16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5">
        <v>13</v>
      </c>
      <c r="B11" s="167" t="e">
        <f>VLOOKUP(A11,'пр.взв.'!B5:C36,2,FALSE)</f>
        <v>#N/A</v>
      </c>
      <c r="C11" s="167" t="e">
        <f>VLOOKUP(A11,'пр.взв.'!B5:E36,3,FALSE)</f>
        <v>#N/A</v>
      </c>
      <c r="D11" s="167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6"/>
      <c r="B12" s="168"/>
      <c r="C12" s="168"/>
      <c r="D12" s="168"/>
      <c r="E12" s="17"/>
      <c r="F12" s="172"/>
      <c r="G12" s="172"/>
      <c r="H12" s="25"/>
      <c r="I12" s="19"/>
      <c r="J12" s="13"/>
      <c r="K12" s="13"/>
      <c r="L12" s="13"/>
    </row>
    <row r="13" spans="1:12" ht="12.75" customHeight="1" thickBot="1">
      <c r="A13" s="171">
        <v>3</v>
      </c>
      <c r="B13" s="163" t="str">
        <f>VLOOKUP(A13,'пр.взв.'!B5:C36,2,FALSE)</f>
        <v>ХАСАНМИРЗАЕВ ЗАЛИМХАН УМАРГАДЖИЕВИЧ</v>
      </c>
      <c r="C13" s="163" t="str">
        <f>VLOOKUP(A13,'пр.взв.'!B5:E36,3,FALSE)</f>
        <v>06.08.2004 1 РАЗРЯД</v>
      </c>
      <c r="D13" s="163" t="str">
        <f>VLOOKUP(A13,'пр.взв.'!B5:E36,4,FALSE)</f>
        <v>РД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5"/>
      <c r="B14" s="164"/>
      <c r="C14" s="164"/>
      <c r="D14" s="16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5">
        <v>11</v>
      </c>
      <c r="B15" s="167" t="e">
        <f>VLOOKUP(A15,'пр.взв.'!B1:C45,2,FALSE)</f>
        <v>#N/A</v>
      </c>
      <c r="C15" s="167" t="e">
        <f>VLOOKUP(A15,'пр.взв.'!B5:E36,3,FALSE)</f>
        <v>#N/A</v>
      </c>
      <c r="D15" s="167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6"/>
      <c r="B16" s="168"/>
      <c r="C16" s="168"/>
      <c r="D16" s="16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1">
        <v>7</v>
      </c>
      <c r="B17" s="163" t="str">
        <f>VLOOKUP(A17,'пр.взв.'!B1:C47,2,FALSE)</f>
        <v>ИКАЕВ ХЕТАГ ГЕОРГИЕВИЧ</v>
      </c>
      <c r="C17" s="163" t="str">
        <f>VLOOKUP(A17,'пр.взв.'!B5:E36,3,FALSE)</f>
        <v>14.05.2004 1 РАЗРЯД</v>
      </c>
      <c r="D17" s="163" t="str">
        <f>VLOOKUP(A17,'пр.взв.'!B5:E36,4,FALSE)</f>
        <v>РСО-А ДИНАМО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5"/>
      <c r="B18" s="164"/>
      <c r="C18" s="164"/>
      <c r="D18" s="16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5">
        <v>15</v>
      </c>
      <c r="B19" s="167" t="e">
        <f>VLOOKUP(A19,'пр.взв.'!B19:C49,2,FALSE)</f>
        <v>#N/A</v>
      </c>
      <c r="C19" s="167" t="e">
        <f>VLOOKUP(A19,'пр.взв.'!B5:E36,3,FALSE)</f>
        <v>#N/A</v>
      </c>
      <c r="D19" s="167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6"/>
      <c r="B20" s="168"/>
      <c r="C20" s="168"/>
      <c r="D20" s="16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1">
        <v>2</v>
      </c>
      <c r="B22" s="163" t="str">
        <f>VLOOKUP(A22,'пр.взв.'!B7:E38,2,FALSE)</f>
        <v>СОЛТАЕВ ТИМЕРЛАН МУРАДОВИЧ</v>
      </c>
      <c r="C22" s="163" t="str">
        <f>VLOOKUP(A22,'пр.взв.'!B7:E38,3,FALSE)</f>
        <v>25.08.2003 1 РАЗРЯД</v>
      </c>
      <c r="D22" s="163" t="str">
        <f>VLOOKUP(A22,'пр.взв.'!B7:E38,4,FALSE)</f>
        <v>РД ПР</v>
      </c>
      <c r="E22" s="12"/>
      <c r="F22" s="13"/>
      <c r="G22" s="13"/>
      <c r="H22" s="13"/>
      <c r="I22" s="13"/>
      <c r="J22" s="4"/>
      <c r="K22" s="16"/>
    </row>
    <row r="23" spans="1:11" ht="15.75">
      <c r="A23" s="165"/>
      <c r="B23" s="164"/>
      <c r="C23" s="164"/>
      <c r="D23" s="164"/>
      <c r="E23" s="19"/>
      <c r="F23" s="15"/>
      <c r="G23" s="15"/>
      <c r="H23" s="13"/>
      <c r="I23" s="13"/>
      <c r="J23" s="4"/>
      <c r="K23" s="36"/>
    </row>
    <row r="24" spans="1:11" ht="16.5" thickBot="1">
      <c r="A24" s="165">
        <v>10</v>
      </c>
      <c r="B24" s="167" t="e">
        <f>VLOOKUP(A24,'пр.взв.'!B7:E38,2,FALSE)</f>
        <v>#N/A</v>
      </c>
      <c r="C24" s="167" t="e">
        <f>VLOOKUP(A24,'пр.взв.'!B7:E38,3,FALSE)</f>
        <v>#N/A</v>
      </c>
      <c r="D24" s="167" t="e">
        <f>VLOOKUP(A24,'пр.взв.'!B7:E38,4,FALSE)</f>
        <v>#N/A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6"/>
      <c r="B25" s="168"/>
      <c r="C25" s="168"/>
      <c r="D25" s="168"/>
      <c r="E25" s="17"/>
      <c r="F25" s="21"/>
      <c r="G25" s="19"/>
      <c r="H25" s="13"/>
      <c r="I25" s="13"/>
      <c r="J25" s="4"/>
      <c r="K25" s="36"/>
    </row>
    <row r="26" spans="1:11" ht="16.5" thickBot="1">
      <c r="A26" s="171">
        <v>6</v>
      </c>
      <c r="B26" s="163" t="str">
        <f>VLOOKUP(A26,'пр.взв.'!B7:E38,2,FALSE)</f>
        <v>ШОГЕНЦУКОВ МАРАТ БЕСЛАНОВИЧ</v>
      </c>
      <c r="C26" s="163" t="str">
        <f>VLOOKUP(A26,'пр.взв.'!B7:E38,3,FALSE)</f>
        <v>.2003 1 РАЗРЯД</v>
      </c>
      <c r="D26" s="163" t="str">
        <f>VLOOKUP(A26,'пр.взв.'!B7:E38,4,FALSE)</f>
        <v>КБР ДИНАМО</v>
      </c>
      <c r="E26" s="12"/>
      <c r="F26" s="21"/>
      <c r="G26" s="16"/>
      <c r="H26" s="26"/>
      <c r="I26" s="13"/>
      <c r="J26" s="4"/>
      <c r="K26" s="36"/>
    </row>
    <row r="27" spans="1:11" ht="15.75">
      <c r="A27" s="165"/>
      <c r="B27" s="164"/>
      <c r="C27" s="164"/>
      <c r="D27" s="164"/>
      <c r="E27" s="19"/>
      <c r="F27" s="24"/>
      <c r="G27" s="15"/>
      <c r="H27" s="25"/>
      <c r="I27" s="13"/>
      <c r="J27" s="4"/>
      <c r="K27" s="36"/>
    </row>
    <row r="28" spans="1:11" ht="16.5" thickBot="1">
      <c r="A28" s="165">
        <v>14</v>
      </c>
      <c r="B28" s="167" t="e">
        <f>VLOOKUP(A28,'пр.взв.'!B7:E38,2,FALSE)</f>
        <v>#N/A</v>
      </c>
      <c r="C28" s="167" t="e">
        <f>VLOOKUP(A28,'пр.взв.'!B7:E38,3,FALSE)</f>
        <v>#N/A</v>
      </c>
      <c r="D28" s="167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6"/>
      <c r="B29" s="168"/>
      <c r="C29" s="168"/>
      <c r="D29" s="168"/>
      <c r="E29" s="17"/>
      <c r="F29" s="172"/>
      <c r="G29" s="172"/>
      <c r="H29" s="25"/>
      <c r="I29" s="19"/>
      <c r="J29" s="3"/>
      <c r="K29" s="35"/>
    </row>
    <row r="30" spans="1:9" ht="16.5" thickBot="1">
      <c r="A30" s="171">
        <v>4</v>
      </c>
      <c r="B30" s="163" t="str">
        <f>VLOOKUP(A30,'пр.взв.'!B1:E38,2,FALSE)</f>
        <v>МАГОМЕДОВ ЗАКАРИГА РУСЛАНОВИЧ</v>
      </c>
      <c r="C30" s="163" t="str">
        <f>VLOOKUP(A30,'пр.взв.'!B7:E38,3,FALSE)</f>
        <v>03.11.2004 1 РАЗРЯД</v>
      </c>
      <c r="D30" s="163" t="str">
        <f>VLOOKUP(A30,'пр.взв.'!B7:E38,4,FALSE)</f>
        <v>РД ПР</v>
      </c>
      <c r="E30" s="12"/>
      <c r="F30" s="15"/>
      <c r="G30" s="15"/>
      <c r="H30" s="25"/>
      <c r="I30" s="16"/>
    </row>
    <row r="31" spans="1:9" ht="15.75">
      <c r="A31" s="165"/>
      <c r="B31" s="164"/>
      <c r="C31" s="164"/>
      <c r="D31" s="164"/>
      <c r="E31" s="19"/>
      <c r="F31" s="15"/>
      <c r="G31" s="15"/>
      <c r="H31" s="25"/>
      <c r="I31" s="13"/>
    </row>
    <row r="32" spans="1:9" ht="16.5" thickBot="1">
      <c r="A32" s="165">
        <v>12</v>
      </c>
      <c r="B32" s="167" t="e">
        <f>VLOOKUP(A32,'пр.взв.'!B7:E38,2,FALSE)</f>
        <v>#N/A</v>
      </c>
      <c r="C32" s="167" t="e">
        <f>VLOOKUP(A32,'пр.взв.'!B7:E38,3,FALSE)</f>
        <v>#N/A</v>
      </c>
      <c r="D32" s="167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66"/>
      <c r="B33" s="168"/>
      <c r="C33" s="168"/>
      <c r="D33" s="168"/>
      <c r="E33" s="17"/>
      <c r="F33" s="21"/>
      <c r="G33" s="19"/>
      <c r="H33" s="27"/>
      <c r="I33" s="13"/>
    </row>
    <row r="34" spans="1:9" ht="16.5" thickBot="1">
      <c r="A34" s="171">
        <v>8</v>
      </c>
      <c r="B34" s="163" t="str">
        <f>VLOOKUP(A34,'пр.взв.'!B7:E38,2,FALSE)</f>
        <v>БАРАХОЕВ ИБРАГИМ ТАРХАНОВИЧ</v>
      </c>
      <c r="C34" s="163" t="str">
        <f>VLOOKUP(A34,'пр.взв.'!B7:E38,3,FALSE)</f>
        <v>09.07.2005 1 РАЗРЯД</v>
      </c>
      <c r="D34" s="163" t="str">
        <f>VLOOKUP(A34,'пр.взв.'!B7:E38,4,FALSE)</f>
        <v>РИ</v>
      </c>
      <c r="E34" s="12"/>
      <c r="F34" s="22"/>
      <c r="G34" s="16"/>
      <c r="H34" s="10"/>
      <c r="I34" s="10"/>
    </row>
    <row r="35" spans="1:9" ht="15.75">
      <c r="A35" s="165"/>
      <c r="B35" s="164"/>
      <c r="C35" s="164"/>
      <c r="D35" s="164"/>
      <c r="E35" s="19"/>
      <c r="F35" s="23"/>
      <c r="G35" s="17"/>
      <c r="H35" s="18"/>
      <c r="I35" s="18"/>
    </row>
    <row r="36" spans="1:9" ht="16.5" thickBot="1">
      <c r="A36" s="165">
        <v>16</v>
      </c>
      <c r="B36" s="167" t="e">
        <f>VLOOKUP(A36,'пр.взв.'!B7:E38,2,FALSE)</f>
        <v>#N/A</v>
      </c>
      <c r="C36" s="167" t="e">
        <f>VLOOKUP(A36,'пр.взв.'!B7:E38,3,FALSE)</f>
        <v>#N/A</v>
      </c>
      <c r="D36" s="167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6"/>
      <c r="B37" s="168"/>
      <c r="C37" s="168"/>
      <c r="D37" s="168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Q29" sqref="Q29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34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27.75" customHeight="1" thickBot="1">
      <c r="A2" s="135" t="s">
        <v>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3:18" ht="33" customHeight="1" thickBot="1">
      <c r="C3" s="217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</row>
    <row r="4" spans="1:19" ht="15.75" customHeight="1" thickBot="1">
      <c r="A4" s="9"/>
      <c r="B4" s="9"/>
      <c r="C4" s="170" t="str">
        <f>HYPERLINK('[1]реквизиты'!$A$3)</f>
        <v>19-22.11.2020   г.Нальчик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9"/>
    </row>
    <row r="5" spans="9:13" ht="20.25" customHeight="1" thickBot="1">
      <c r="I5" s="74"/>
      <c r="J5" s="220" t="str">
        <f>HYPERLINK('пр.взв.'!D4)</f>
        <v>в.к.  СВЫШЕ 98 кг.</v>
      </c>
      <c r="K5" s="221"/>
      <c r="L5" s="222"/>
      <c r="M5" s="74"/>
    </row>
    <row r="6" spans="1:21" ht="18" customHeight="1" thickBot="1">
      <c r="A6" s="169" t="s">
        <v>0</v>
      </c>
      <c r="B6" s="169"/>
      <c r="C6" s="5"/>
      <c r="R6" s="45"/>
      <c r="S6" s="45"/>
      <c r="U6" s="45" t="s">
        <v>1</v>
      </c>
    </row>
    <row r="7" spans="1:29" ht="12.75" customHeight="1" thickBot="1">
      <c r="A7" s="171">
        <v>1</v>
      </c>
      <c r="B7" s="163" t="str">
        <f>VLOOKUP(A7,'пр.взв.'!B7:C38,2,FALSE)</f>
        <v>БИЛАЛОВ РУСТАМ ТАГИРОВИЧ</v>
      </c>
      <c r="C7" s="163" t="str">
        <f>VLOOKUP(A7,'пр.взв.'!B7:F38,3,FALSE)</f>
        <v>23.01.2003 1 РАЗРЯД</v>
      </c>
      <c r="D7" s="163" t="str">
        <f>VLOOKUP(A7,'пр.взв.'!B7:E38,4,FALSE)</f>
        <v>РД ПР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3" t="str">
        <f>VLOOKUP(U7,'пр.взв.'!B7:E38,2,FALSE)</f>
        <v>СОЛТАЕВ ТИМЕРЛАН МУРАДОВИЧ</v>
      </c>
      <c r="S7" s="163" t="str">
        <f>VLOOKUP(U7,'пр.взв.'!B7:E38,3,FALSE)</f>
        <v>25.08.2003 1 РАЗРЯД</v>
      </c>
      <c r="T7" s="163" t="str">
        <f>VLOOKUP(U7,'пр.взв.'!B7:E38,4,FALSE)</f>
        <v>РД ПР</v>
      </c>
      <c r="U7" s="229">
        <v>2</v>
      </c>
      <c r="Y7" s="4"/>
      <c r="Z7" s="4"/>
      <c r="AA7" s="4"/>
      <c r="AB7" s="4"/>
      <c r="AC7" s="4"/>
    </row>
    <row r="8" spans="1:29" ht="12.75" customHeight="1">
      <c r="A8" s="165"/>
      <c r="B8" s="164"/>
      <c r="C8" s="164"/>
      <c r="D8" s="164"/>
      <c r="E8" s="19" t="s">
        <v>71</v>
      </c>
      <c r="F8" s="15"/>
      <c r="G8" s="15"/>
      <c r="H8" s="67">
        <v>2</v>
      </c>
      <c r="I8" s="223" t="str">
        <f>VLOOKUP(H8,'пр.взв.'!B7:E38,2,FALSE)</f>
        <v>СОЛТАЕВ ТИМЕРЛАН МУРАДОВИЧ</v>
      </c>
      <c r="J8" s="224"/>
      <c r="K8" s="224"/>
      <c r="L8" s="224"/>
      <c r="M8" s="225"/>
      <c r="N8" s="14"/>
      <c r="O8" s="14"/>
      <c r="P8" s="14"/>
      <c r="Q8" s="19" t="s">
        <v>76</v>
      </c>
      <c r="R8" s="164"/>
      <c r="S8" s="164"/>
      <c r="T8" s="164"/>
      <c r="U8" s="230"/>
      <c r="Y8" s="4"/>
      <c r="Z8" s="4"/>
      <c r="AA8" s="4"/>
      <c r="AB8" s="4"/>
      <c r="AC8" s="4"/>
    </row>
    <row r="9" spans="1:29" ht="12.75" customHeight="1" thickBot="1">
      <c r="A9" s="165">
        <v>9</v>
      </c>
      <c r="B9" s="167" t="str">
        <f>VLOOKUP(A9,'пр.взв.'!B9:C40,2,FALSE)</f>
        <v>НАХУШЕВ АСКЕР АЗАМАТОВИЧ</v>
      </c>
      <c r="C9" s="167" t="str">
        <f>VLOOKUP(A9,'пр.взв.'!B7:F38,3,FALSE)</f>
        <v>30.04.2004 1 ЮН. РАЗРЯД</v>
      </c>
      <c r="D9" s="167" t="str">
        <f>VLOOKUP(A9,'пр.взв.'!B7:F38,4,FALSE)</f>
        <v>КЧР ВС</v>
      </c>
      <c r="E9" s="16"/>
      <c r="F9" s="20"/>
      <c r="G9" s="15"/>
      <c r="H9" s="13"/>
      <c r="I9" s="226"/>
      <c r="J9" s="227"/>
      <c r="K9" s="227"/>
      <c r="L9" s="227"/>
      <c r="M9" s="228"/>
      <c r="N9" s="14"/>
      <c r="O9" s="14"/>
      <c r="P9" s="30"/>
      <c r="Q9" s="16"/>
      <c r="R9" s="215" t="e">
        <f>VLOOKUP(U9,'пр.взв.'!B9:E40,2,FALSE)</f>
        <v>#N/A</v>
      </c>
      <c r="S9" s="215" t="e">
        <f>VLOOKUP(U9,'пр.взв.'!B9:E40,3,FALSE)</f>
        <v>#N/A</v>
      </c>
      <c r="T9" s="215" t="e">
        <f>VLOOKUP(U9,'пр.взв.'!B9:E40,4,FALSE)</f>
        <v>#N/A</v>
      </c>
      <c r="U9" s="230">
        <v>10</v>
      </c>
      <c r="Y9" s="4"/>
      <c r="Z9" s="4"/>
      <c r="AA9" s="4"/>
      <c r="AB9" s="4"/>
      <c r="AC9" s="4"/>
    </row>
    <row r="10" spans="1:29" ht="12.75" customHeight="1" thickBot="1">
      <c r="A10" s="166"/>
      <c r="B10" s="168"/>
      <c r="C10" s="168"/>
      <c r="D10" s="168"/>
      <c r="E10" s="17"/>
      <c r="F10" s="21"/>
      <c r="G10" s="19" t="s">
        <v>71</v>
      </c>
      <c r="H10" s="13"/>
      <c r="M10" s="14"/>
      <c r="N10" s="14"/>
      <c r="O10" s="19" t="s">
        <v>76</v>
      </c>
      <c r="P10" s="31"/>
      <c r="R10" s="216"/>
      <c r="S10" s="216"/>
      <c r="T10" s="216"/>
      <c r="U10" s="231"/>
      <c r="Y10" s="4"/>
      <c r="Z10" s="4"/>
      <c r="AA10" s="4"/>
      <c r="AB10" s="4"/>
      <c r="AC10" s="4"/>
    </row>
    <row r="11" spans="1:29" ht="12.75" customHeight="1" thickBot="1">
      <c r="A11" s="171">
        <v>5</v>
      </c>
      <c r="B11" s="163" t="str">
        <f>VLOOKUP(A11,'пр.взв.'!B11:C42,2,FALSE)</f>
        <v>МАМИЕВ ТАМЕРЛАН МУРАТОВИЧ</v>
      </c>
      <c r="C11" s="163" t="str">
        <f>VLOOKUP(A11,'пр.взв.'!B7:E38,3,FALSE)</f>
        <v>20.10.2004 1 РАЗРЯД</v>
      </c>
      <c r="D11" s="163" t="str">
        <f>VLOOKUP(A11,'пр.взв.'!B7:E38,4,FALSE)</f>
        <v>КБР ДИНАМО</v>
      </c>
      <c r="E11" s="12"/>
      <c r="F11" s="21"/>
      <c r="G11" s="16"/>
      <c r="H11" s="26"/>
      <c r="I11" s="13"/>
      <c r="M11" s="14"/>
      <c r="N11" s="30"/>
      <c r="O11" s="16"/>
      <c r="P11" s="31"/>
      <c r="R11" s="163" t="str">
        <f>VLOOKUP(U11,'пр.взв.'!B11:E42,2,FALSE)</f>
        <v>ШОГЕНЦУКОВ МАРАТ БЕСЛАНОВИЧ</v>
      </c>
      <c r="S11" s="163" t="str">
        <f>VLOOKUP(U11,'пр.взв.'!B11:E42,3,FALSE)</f>
        <v>.2003 1 РАЗРЯД</v>
      </c>
      <c r="T11" s="163" t="str">
        <f>VLOOKUP(U11,'пр.взв.'!B11:E42,4,FALSE)</f>
        <v>КБР ДИНАМО</v>
      </c>
      <c r="U11" s="232">
        <v>6</v>
      </c>
      <c r="Y11" s="4"/>
      <c r="Z11" s="4"/>
      <c r="AA11" s="4"/>
      <c r="AB11" s="4"/>
      <c r="AC11" s="4"/>
    </row>
    <row r="12" spans="1:29" ht="12.75" customHeight="1">
      <c r="A12" s="165"/>
      <c r="B12" s="164"/>
      <c r="C12" s="164"/>
      <c r="D12" s="164"/>
      <c r="E12" s="19" t="s">
        <v>72</v>
      </c>
      <c r="F12" s="24"/>
      <c r="G12" s="15"/>
      <c r="H12" s="25"/>
      <c r="I12" s="13"/>
      <c r="J12" s="177" t="s">
        <v>22</v>
      </c>
      <c r="K12" s="177"/>
      <c r="L12" s="177"/>
      <c r="M12" s="14"/>
      <c r="N12" s="31"/>
      <c r="O12" s="14"/>
      <c r="P12" s="32"/>
      <c r="Q12" s="19" t="s">
        <v>77</v>
      </c>
      <c r="R12" s="164"/>
      <c r="S12" s="164"/>
      <c r="T12" s="164"/>
      <c r="U12" s="230"/>
      <c r="Y12" s="4"/>
      <c r="Z12" s="4"/>
      <c r="AA12" s="4"/>
      <c r="AB12" s="4"/>
      <c r="AC12" s="4"/>
    </row>
    <row r="13" spans="1:29" ht="12.75" customHeight="1" thickBot="1">
      <c r="A13" s="165">
        <v>13</v>
      </c>
      <c r="B13" s="215" t="e">
        <f>VLOOKUP(A13,'пр.взв.'!B7:C38,2,FALSE)</f>
        <v>#N/A</v>
      </c>
      <c r="C13" s="215" t="e">
        <f>VLOOKUP(A13,'пр.взв.'!B7:E38,3,FALSE)</f>
        <v>#N/A</v>
      </c>
      <c r="D13" s="215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15" t="e">
        <f>VLOOKUP(U13,'пр.взв.'!B13:E44,2,FALSE)</f>
        <v>#N/A</v>
      </c>
      <c r="S13" s="215" t="e">
        <f>VLOOKUP(U13,'пр.взв.'!B13:E44,3,FALSE)</f>
        <v>#N/A</v>
      </c>
      <c r="T13" s="215" t="e">
        <f>VLOOKUP(U13,'пр.взв.'!B13:E44,4,FALSE)</f>
        <v>#N/A</v>
      </c>
      <c r="U13" s="230">
        <v>14</v>
      </c>
      <c r="Y13" s="4"/>
      <c r="Z13" s="4"/>
      <c r="AA13" s="4"/>
      <c r="AB13" s="4"/>
      <c r="AC13" s="4"/>
    </row>
    <row r="14" spans="1:29" ht="12.75" customHeight="1" thickBot="1">
      <c r="A14" s="166"/>
      <c r="B14" s="216"/>
      <c r="C14" s="216"/>
      <c r="D14" s="216"/>
      <c r="E14" s="17"/>
      <c r="F14" s="172"/>
      <c r="G14" s="172"/>
      <c r="H14" s="25"/>
      <c r="I14" s="19" t="s">
        <v>71</v>
      </c>
      <c r="J14" s="13"/>
      <c r="K14" s="13"/>
      <c r="L14" s="13"/>
      <c r="M14" s="19" t="s">
        <v>76</v>
      </c>
      <c r="N14" s="28"/>
      <c r="O14" s="14"/>
      <c r="P14" s="14"/>
      <c r="R14" s="216"/>
      <c r="S14" s="216"/>
      <c r="T14" s="216"/>
      <c r="U14" s="233"/>
      <c r="Y14" s="4"/>
      <c r="Z14" s="4"/>
      <c r="AA14" s="4"/>
      <c r="AB14" s="4"/>
      <c r="AC14" s="4"/>
    </row>
    <row r="15" spans="1:29" ht="12.75" customHeight="1" thickBot="1">
      <c r="A15" s="171">
        <v>3</v>
      </c>
      <c r="B15" s="163" t="str">
        <f>VLOOKUP(A15,'пр.взв.'!B7:C38,2,FALSE)</f>
        <v>ХАСАНМИРЗАЕВ ЗАЛИМХАН УМАРГАДЖИЕВИЧ</v>
      </c>
      <c r="C15" s="163" t="str">
        <f>VLOOKUP(A15,'пр.взв.'!B7:E38,3,FALSE)</f>
        <v>06.08.2004 1 РАЗРЯД</v>
      </c>
      <c r="D15" s="163" t="str">
        <f>VLOOKUP(A15,'пр.взв.'!B7:E38,4,FALSE)</f>
        <v>РД ПР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63" t="str">
        <f>VLOOKUP(U15,'пр.взв.'!B7:C38,2,FALSE)</f>
        <v>МАГОМЕДОВ ЗАКАРИГА РУСЛАНОВИЧ</v>
      </c>
      <c r="S15" s="163" t="str">
        <f>VLOOKUP(U15,'пр.взв.'!B7:E38,3,FALSE)</f>
        <v>03.11.2004 1 РАЗРЯД</v>
      </c>
      <c r="T15" s="163" t="str">
        <f>VLOOKUP(U15,'пр.взв.'!B7:E38,4,FALSE)</f>
        <v>РД ПР</v>
      </c>
      <c r="U15" s="229">
        <v>4</v>
      </c>
      <c r="Y15" s="4"/>
      <c r="Z15" s="4"/>
      <c r="AA15" s="4"/>
      <c r="AB15" s="4"/>
      <c r="AC15" s="4"/>
    </row>
    <row r="16" spans="1:29" ht="12.75" customHeight="1">
      <c r="A16" s="165"/>
      <c r="B16" s="164"/>
      <c r="C16" s="164"/>
      <c r="D16" s="164"/>
      <c r="E16" s="19" t="s">
        <v>74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78</v>
      </c>
      <c r="R16" s="164"/>
      <c r="S16" s="164"/>
      <c r="T16" s="164"/>
      <c r="U16" s="230"/>
      <c r="Y16" s="4"/>
      <c r="Z16" s="4"/>
      <c r="AA16" s="4"/>
      <c r="AB16" s="4"/>
      <c r="AC16" s="4"/>
    </row>
    <row r="17" spans="1:29" ht="12.75" customHeight="1" thickBot="1">
      <c r="A17" s="165">
        <v>11</v>
      </c>
      <c r="B17" s="215" t="e">
        <f>VLOOKUP(A17,'пр.взв.'!B17:C47,2,FALSE)</f>
        <v>#N/A</v>
      </c>
      <c r="C17" s="215" t="e">
        <f>VLOOKUP(A17,'пр.взв.'!B7:E38,3,FALSE)</f>
        <v>#N/A</v>
      </c>
      <c r="D17" s="215" t="e">
        <f>VLOOKUP(A17,'пр.взв.'!B7:F38,4,FALSE)</f>
        <v>#N/A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15" t="e">
        <f>VLOOKUP(U17,'пр.взв.'!B17:E47,2,FALSE)</f>
        <v>#N/A</v>
      </c>
      <c r="S17" s="215" t="e">
        <f>VLOOKUP(U17,'пр.взв.'!B17:E47,3,FALSE)</f>
        <v>#N/A</v>
      </c>
      <c r="T17" s="215" t="e">
        <f>VLOOKUP(U17,'пр.взв.'!B17:E47,4,FALSE)</f>
        <v>#N/A</v>
      </c>
      <c r="U17" s="230">
        <v>12</v>
      </c>
      <c r="Y17" s="4"/>
      <c r="Z17" s="4"/>
      <c r="AA17" s="4"/>
      <c r="AB17" s="4"/>
      <c r="AC17" s="4"/>
    </row>
    <row r="18" spans="1:21" ht="12.75" customHeight="1" thickBot="1">
      <c r="A18" s="166"/>
      <c r="B18" s="216"/>
      <c r="C18" s="216"/>
      <c r="D18" s="216"/>
      <c r="E18" s="17"/>
      <c r="F18" s="21"/>
      <c r="G18" s="19" t="s">
        <v>75</v>
      </c>
      <c r="H18" s="27"/>
      <c r="I18" s="37" t="s">
        <v>31</v>
      </c>
      <c r="J18" s="13"/>
      <c r="K18" s="13"/>
      <c r="L18" s="13"/>
      <c r="M18" s="14"/>
      <c r="N18" s="32"/>
      <c r="O18" s="19" t="s">
        <v>79</v>
      </c>
      <c r="P18" s="31"/>
      <c r="R18" s="216"/>
      <c r="S18" s="216"/>
      <c r="T18" s="216"/>
      <c r="U18" s="231"/>
    </row>
    <row r="19" spans="1:21" ht="12.75" customHeight="1" thickBot="1">
      <c r="A19" s="171">
        <v>7</v>
      </c>
      <c r="B19" s="163" t="str">
        <f>VLOOKUP(A19,'пр.взв.'!B19:C49,2,FALSE)</f>
        <v>ИКАЕВ ХЕТАГ ГЕОРГИЕВИЧ</v>
      </c>
      <c r="C19" s="163" t="str">
        <f>VLOOKUP(A19,'пр.взв.'!B7:E38,3,FALSE)</f>
        <v>14.05.2004 1 РАЗРЯД</v>
      </c>
      <c r="D19" s="163" t="str">
        <f>VLOOKUP(A19,'пр.взв.'!B7:E38,4,FALSE)</f>
        <v>РСО-А ДИНАМО</v>
      </c>
      <c r="E19" s="12"/>
      <c r="F19" s="22"/>
      <c r="G19" s="16"/>
      <c r="H19" s="67">
        <v>9</v>
      </c>
      <c r="I19" s="191" t="str">
        <f>VLOOKUP(H19,'пр.взв.'!B1:E419,2,FALSE)</f>
        <v>НАХУШЕВ АСКЕР АЗАМАТОВИЧ</v>
      </c>
      <c r="J19" s="192"/>
      <c r="K19" s="192"/>
      <c r="L19" s="192"/>
      <c r="M19" s="193"/>
      <c r="N19" s="14"/>
      <c r="O19" s="16"/>
      <c r="P19" s="31"/>
      <c r="R19" s="163" t="str">
        <f>VLOOKUP(U19,'пр.взв.'!B19:E49,2,FALSE)</f>
        <v>БАРАХОЕВ ИБРАГИМ ТАРХАНОВИЧ</v>
      </c>
      <c r="S19" s="163" t="str">
        <f>VLOOKUP(U19,'пр.взв.'!B19:E49,3,FALSE)</f>
        <v>09.07.2005 1 РАЗРЯД</v>
      </c>
      <c r="T19" s="163" t="str">
        <f>VLOOKUP(U19,'пр.взв.'!B19:E49,4,FALSE)</f>
        <v>РИ</v>
      </c>
      <c r="U19" s="232">
        <v>8</v>
      </c>
    </row>
    <row r="20" spans="1:21" ht="12.75" customHeight="1" thickBot="1">
      <c r="A20" s="165"/>
      <c r="B20" s="164"/>
      <c r="C20" s="164"/>
      <c r="D20" s="164"/>
      <c r="E20" s="19" t="s">
        <v>75</v>
      </c>
      <c r="F20" s="23"/>
      <c r="G20" s="17"/>
      <c r="H20" s="13"/>
      <c r="I20" s="194"/>
      <c r="J20" s="195"/>
      <c r="K20" s="195"/>
      <c r="L20" s="195"/>
      <c r="M20" s="196"/>
      <c r="N20" s="14"/>
      <c r="O20" s="14"/>
      <c r="P20" s="106"/>
      <c r="Q20" s="19" t="s">
        <v>79</v>
      </c>
      <c r="R20" s="164"/>
      <c r="S20" s="164"/>
      <c r="T20" s="164"/>
      <c r="U20" s="230"/>
    </row>
    <row r="21" spans="1:21" ht="12.75" customHeight="1" thickBot="1">
      <c r="A21" s="165">
        <v>15</v>
      </c>
      <c r="B21" s="215" t="e">
        <f>VLOOKUP(A21,'пр.взв.'!B21:C51,2,FALSE)</f>
        <v>#N/A</v>
      </c>
      <c r="C21" s="215" t="e">
        <f>VLOOKUP(A21,'пр.взв.'!B7:E38,3,FALSE)</f>
        <v>#N/A</v>
      </c>
      <c r="D21" s="215" t="e">
        <f>VLOOKUP(A21,'пр.взв.'!B7:E38,4,FALSE)</f>
        <v>#N/A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15" t="e">
        <f>VLOOKUP(U21,'пр.взв.'!B21:E51,2,FALSE)</f>
        <v>#N/A</v>
      </c>
      <c r="S21" s="215" t="e">
        <f>VLOOKUP(U21,'пр.взв.'!B21:E51,3,FALSE)</f>
        <v>#N/A</v>
      </c>
      <c r="T21" s="215" t="e">
        <f>VLOOKUP(U21,'пр.взв.'!B7:E38,4,FALSE)</f>
        <v>#N/A</v>
      </c>
      <c r="U21" s="230">
        <v>16</v>
      </c>
    </row>
    <row r="22" spans="1:21" ht="12.75" customHeight="1" thickBot="1">
      <c r="A22" s="166"/>
      <c r="B22" s="216"/>
      <c r="C22" s="216"/>
      <c r="D22" s="216"/>
      <c r="E22" s="17"/>
      <c r="F22" s="12"/>
      <c r="G22" s="12"/>
      <c r="O22" s="13"/>
      <c r="P22" s="13"/>
      <c r="R22" s="216"/>
      <c r="S22" s="216"/>
      <c r="T22" s="216"/>
      <c r="U22" s="231"/>
    </row>
    <row r="23" spans="1:20" ht="12.75" customHeight="1">
      <c r="A23" s="1"/>
      <c r="B23" s="1"/>
      <c r="C23" s="7"/>
      <c r="D23" s="4"/>
      <c r="E23" s="4"/>
      <c r="F23" s="4"/>
      <c r="G23" s="4"/>
      <c r="H23" s="178" t="s">
        <v>29</v>
      </c>
      <c r="I23" s="178"/>
      <c r="J23" s="178"/>
      <c r="K23" s="178"/>
      <c r="L23" s="178"/>
      <c r="M23" s="178"/>
      <c r="N23" s="178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1</v>
      </c>
      <c r="B25" s="203" t="str">
        <f>VLOOKUP(A25,'пр.взв.'!B7:E38,2,FALSE)</f>
        <v>БИЛАЛОВ РУСТАМ ТАГИРОВИЧ</v>
      </c>
      <c r="I25" s="96">
        <v>6</v>
      </c>
      <c r="J25" s="185" t="str">
        <f>VLOOKUP(I25,'пр.взв.'!B5:D38,2,FALSE)</f>
        <v>ШОГЕНЦУКОВ МАРАТ БЕСЛАНОВИЧ</v>
      </c>
      <c r="K25" s="186"/>
      <c r="L25" s="18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05"/>
      <c r="C26" s="117" t="s">
        <v>72</v>
      </c>
      <c r="D26" s="37"/>
      <c r="E26" s="39"/>
      <c r="F26" s="39"/>
      <c r="G26" s="39"/>
      <c r="H26" s="39"/>
      <c r="I26" s="97"/>
      <c r="J26" s="188"/>
      <c r="K26" s="189"/>
      <c r="L26" s="190"/>
      <c r="M26" s="110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06" t="str">
        <f>VLOOKUP(A27,'пр.взв.'!B7:D38,2,FALSE)</f>
        <v>МАМИЕВ ТАМЕРЛАН МУРАТОВИЧ</v>
      </c>
      <c r="C27" s="42"/>
      <c r="D27" s="37"/>
      <c r="E27" s="69"/>
      <c r="F27" s="69"/>
      <c r="G27" s="69"/>
      <c r="H27" s="69"/>
      <c r="I27" s="98"/>
      <c r="J27" s="179" t="e">
        <f>VLOOKUP(I27,'пр.взв.'!B7:D38,2,FALSE)</f>
        <v>#N/A</v>
      </c>
      <c r="K27" s="180"/>
      <c r="L27" s="181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04"/>
      <c r="C28" s="44"/>
      <c r="D28" s="37"/>
      <c r="E28" s="68"/>
      <c r="F28" s="68"/>
      <c r="G28" s="69"/>
      <c r="H28" s="69"/>
      <c r="I28" s="98"/>
      <c r="J28" s="182"/>
      <c r="K28" s="183"/>
      <c r="L28" s="18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19"/>
      <c r="C29" s="44"/>
      <c r="D29" s="110" t="s">
        <v>72</v>
      </c>
      <c r="E29" s="68"/>
      <c r="F29" s="68"/>
      <c r="G29" s="69"/>
      <c r="H29" s="69"/>
      <c r="I29" s="98"/>
      <c r="J29" s="91"/>
      <c r="K29" s="13"/>
      <c r="L29" s="8"/>
      <c r="M29" s="44"/>
      <c r="N29" s="87"/>
      <c r="O29" s="87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/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3</v>
      </c>
      <c r="B31" s="203" t="str">
        <f>VLOOKUP(A31,'пр.взв.'!B7:D38,2,FALSE)</f>
        <v>ХАСАНМИРЗАЕВ ЗАЛИМХАН УМАРГАДЖИЕВИЧ</v>
      </c>
      <c r="C31" s="89"/>
      <c r="D31" s="25"/>
      <c r="E31" s="67"/>
      <c r="F31" s="68"/>
      <c r="G31" s="68"/>
      <c r="H31" s="68"/>
      <c r="I31" s="67">
        <v>4</v>
      </c>
      <c r="J31" s="185" t="str">
        <f>VLOOKUP(I31,'пр.взв.'!B7:D38,2,FALSE)</f>
        <v>МАГОМЕДОВ ЗАКАРИГА РУСЛАНОВИЧ</v>
      </c>
      <c r="K31" s="186"/>
      <c r="L31" s="187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05"/>
      <c r="C32" s="118" t="s">
        <v>74</v>
      </c>
      <c r="D32" s="25"/>
      <c r="E32" s="86">
        <v>5</v>
      </c>
      <c r="F32" s="209" t="str">
        <f>VLOOKUP(E32,'пр.взв.'!B7:D38,2,FALSE)</f>
        <v>МАМИЕВ ТАМЕРЛАН МУРАТОВИЧ</v>
      </c>
      <c r="G32" s="210"/>
      <c r="H32" s="211"/>
      <c r="I32" s="99"/>
      <c r="J32" s="188"/>
      <c r="K32" s="189"/>
      <c r="L32" s="190"/>
      <c r="M32" s="88"/>
      <c r="N32" s="90"/>
      <c r="O32" s="90"/>
      <c r="P32" s="44"/>
      <c r="Q32" s="86">
        <v>7</v>
      </c>
      <c r="R32" s="175" t="str">
        <f>VLOOKUP(Q32,'пр.взв.'!B7:D38,2,FALSE)</f>
        <v>ИКАЕВ ХЕТАГ ГЕОРГИЕВИЧ</v>
      </c>
      <c r="S32" s="90"/>
      <c r="T32" s="90"/>
      <c r="U32" s="90"/>
      <c r="V32" s="4"/>
    </row>
    <row r="33" spans="1:22" ht="13.5" customHeight="1" thickBot="1">
      <c r="A33" s="95">
        <v>0</v>
      </c>
      <c r="B33" s="207" t="e">
        <f>VLOOKUP(A33,'пр.взв.'!B7:E38,2,FALSE)</f>
        <v>#N/A</v>
      </c>
      <c r="C33" s="37"/>
      <c r="D33" s="25"/>
      <c r="E33" s="40"/>
      <c r="F33" s="212"/>
      <c r="G33" s="213"/>
      <c r="H33" s="214"/>
      <c r="I33" s="100"/>
      <c r="J33" s="179" t="e">
        <f>VLOOKUP(I33,'пр.взв.'!B7:D38,2,FALSE)</f>
        <v>#N/A</v>
      </c>
      <c r="K33" s="180"/>
      <c r="L33" s="181"/>
      <c r="M33" s="109"/>
      <c r="N33" s="90"/>
      <c r="O33" s="90"/>
      <c r="P33" s="44"/>
      <c r="Q33" s="37"/>
      <c r="R33" s="176"/>
      <c r="S33" s="90"/>
      <c r="T33" s="90"/>
      <c r="U33" s="90"/>
      <c r="V33" s="4"/>
    </row>
    <row r="34" spans="1:22" ht="13.5" customHeight="1" thickBot="1">
      <c r="A34" s="95"/>
      <c r="B34" s="208"/>
      <c r="C34" s="37"/>
      <c r="D34" s="25"/>
      <c r="E34" s="68"/>
      <c r="F34" s="68"/>
      <c r="G34" s="68"/>
      <c r="H34" s="68"/>
      <c r="I34" s="101"/>
      <c r="J34" s="182"/>
      <c r="K34" s="183"/>
      <c r="L34" s="18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203" t="str">
        <f>VLOOKUP(C35,'пр.взв.'!B7:D38,2,FALSE)</f>
        <v>БАРАХОЕВ ИБРАГИМ ТАРХАНОВИЧ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185" t="str">
        <f>VLOOKUP(M35,'пр.взв.'!B7:D38,2,FALSE)</f>
        <v>ИКАЕВ ХЕТАГ ГЕОРГИЕВИЧ</v>
      </c>
      <c r="O35" s="198"/>
      <c r="P35" s="199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04"/>
      <c r="E36" s="68"/>
      <c r="F36" s="68"/>
      <c r="G36" s="68"/>
      <c r="H36" s="68"/>
      <c r="I36" s="68"/>
      <c r="J36" s="69"/>
      <c r="K36" s="68"/>
      <c r="L36" s="68"/>
      <c r="M36" s="68"/>
      <c r="N36" s="200"/>
      <c r="O36" s="201"/>
      <c r="P36" s="202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2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97" t="str">
        <f>HYPERLINK('[1]реквизиты'!$A$6)</f>
        <v>Гл. судья, судья ВК</v>
      </c>
      <c r="B38" s="197"/>
      <c r="C38" s="197"/>
      <c r="E38" s="77"/>
      <c r="F38" s="78"/>
      <c r="J38" s="80" t="str">
        <f>HYPERLINK('[1]реквизиты'!$G$6)</f>
        <v>Джанбеков Т. А.</v>
      </c>
      <c r="K38" s="5"/>
      <c r="N38" s="72"/>
      <c r="O38" s="81" t="str">
        <f>HYPERLINK('[1]реквизиты'!$G$7)</f>
        <v>/г. Каспийск/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3" t="str">
        <f>HYPERLINK('[1]реквизиты'!$A$8)</f>
        <v>Гл. секретарь, судья ВК</v>
      </c>
      <c r="B40" s="104"/>
      <c r="C40" s="105"/>
      <c r="D40" s="79"/>
      <c r="E40" s="79"/>
      <c r="F40" s="3"/>
      <c r="G40" s="3"/>
      <c r="H40" s="3"/>
      <c r="I40" s="3"/>
      <c r="J40" s="80" t="str">
        <f>HYPERLINK('[1]реквизиты'!$G$8)</f>
        <v>Ляликова С Я.</v>
      </c>
      <c r="K40" s="72"/>
      <c r="L40" s="72"/>
      <c r="M40" s="72"/>
      <c r="O40" s="81" t="str">
        <f>HYPERLINK('[1]реквизиты'!$G$9)</f>
        <v>/г.Владикавказ/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31" t="str">
        <f>'пр.взв.'!A2</f>
        <v>ПЕРВЕНСТВО СЕВЕРО-КАВКАЗСКОГО ФЕДЕРАЛЬНОГО ОКРУГА ПО САМБО СРЕДИ ЮНОШЕЙ И ДЕВУШЕК 2003-2005 ГГР</v>
      </c>
      <c r="B1" s="263"/>
      <c r="C1" s="263"/>
      <c r="D1" s="263"/>
      <c r="E1" s="263"/>
      <c r="F1" s="263"/>
      <c r="G1" s="263"/>
      <c r="H1" s="264"/>
    </row>
    <row r="2" spans="1:8" ht="12.75">
      <c r="A2" s="265" t="str">
        <f>'пр.взв.'!A3</f>
        <v>19-22.11.2020   г.Нальчик</v>
      </c>
      <c r="B2" s="265"/>
      <c r="C2" s="265"/>
      <c r="D2" s="265"/>
      <c r="E2" s="265"/>
      <c r="F2" s="265"/>
      <c r="G2" s="265"/>
      <c r="H2" s="265"/>
    </row>
    <row r="3" spans="1:8" ht="18.75" thickBot="1">
      <c r="A3" s="266" t="s">
        <v>34</v>
      </c>
      <c r="B3" s="266"/>
      <c r="C3" s="266"/>
      <c r="D3" s="266"/>
      <c r="E3" s="266"/>
      <c r="F3" s="266"/>
      <c r="G3" s="266"/>
      <c r="H3" s="266"/>
    </row>
    <row r="4" spans="2:8" ht="18.75" thickBot="1">
      <c r="B4" s="111"/>
      <c r="C4" s="112"/>
      <c r="D4" s="267" t="str">
        <f>'пр.взв.'!D4</f>
        <v>в.к.  СВЫШЕ 98 кг.</v>
      </c>
      <c r="E4" s="268"/>
      <c r="F4" s="269"/>
      <c r="G4" s="112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8" ht="12.75">
      <c r="A6" s="270" t="s">
        <v>35</v>
      </c>
      <c r="B6" s="237" t="str">
        <f>'ИТ.ПР'!C8</f>
        <v>СОЛТАЕВ ТИМЕРЛАН МУРАДОВИЧ</v>
      </c>
      <c r="C6" s="238"/>
      <c r="D6" s="238"/>
      <c r="E6" s="238"/>
      <c r="F6" s="238"/>
      <c r="G6" s="239"/>
      <c r="H6" s="249" t="str">
        <f>'ИТ.ПР'!D8</f>
        <v>25.08.2003 1 РАЗРЯД</v>
      </c>
    </row>
    <row r="7" spans="1:8" ht="13.5" thickBot="1">
      <c r="A7" s="271"/>
      <c r="B7" s="240"/>
      <c r="C7" s="241"/>
      <c r="D7" s="241"/>
      <c r="E7" s="241"/>
      <c r="F7" s="241"/>
      <c r="G7" s="242"/>
      <c r="H7" s="250"/>
    </row>
    <row r="8" spans="1:8" ht="12.75">
      <c r="A8" s="271"/>
      <c r="B8" s="237" t="str">
        <f>'ИТ.ПР'!E8</f>
        <v>РД ПР</v>
      </c>
      <c r="C8" s="238"/>
      <c r="D8" s="238"/>
      <c r="E8" s="238"/>
      <c r="F8" s="238"/>
      <c r="G8" s="238"/>
      <c r="H8" s="239"/>
    </row>
    <row r="9" spans="1:8" ht="13.5" thickBot="1">
      <c r="A9" s="272"/>
      <c r="B9" s="251"/>
      <c r="C9" s="252"/>
      <c r="D9" s="252"/>
      <c r="E9" s="252"/>
      <c r="F9" s="252"/>
      <c r="G9" s="252"/>
      <c r="H9" s="253"/>
    </row>
    <row r="10" spans="1:8" ht="26.25" thickBot="1">
      <c r="A10" s="112"/>
      <c r="B10" s="113"/>
      <c r="C10" s="113"/>
      <c r="D10" s="113"/>
      <c r="E10" s="113"/>
      <c r="F10" s="113"/>
      <c r="G10" s="113"/>
      <c r="H10" s="113"/>
    </row>
    <row r="11" spans="1:8" ht="12.75">
      <c r="A11" s="260" t="s">
        <v>36</v>
      </c>
      <c r="B11" s="237" t="str">
        <f>'ИТ.ПР'!C10</f>
        <v>НАХУШЕВ АСКЕР АЗАМАТОВИЧ</v>
      </c>
      <c r="C11" s="238"/>
      <c r="D11" s="238"/>
      <c r="E11" s="238"/>
      <c r="F11" s="238"/>
      <c r="G11" s="239"/>
      <c r="H11" s="249" t="str">
        <f>'ИТ.ПР'!D10</f>
        <v>30.04.2004 1 ЮН. РАЗРЯД</v>
      </c>
    </row>
    <row r="12" spans="1:8" ht="13.5" thickBot="1">
      <c r="A12" s="261"/>
      <c r="B12" s="240"/>
      <c r="C12" s="241"/>
      <c r="D12" s="241"/>
      <c r="E12" s="241"/>
      <c r="F12" s="241"/>
      <c r="G12" s="242"/>
      <c r="H12" s="250"/>
    </row>
    <row r="13" spans="1:8" ht="12.75">
      <c r="A13" s="261"/>
      <c r="B13" s="237" t="str">
        <f>'ИТ.ПР'!E10</f>
        <v>КЧР ВС</v>
      </c>
      <c r="C13" s="238"/>
      <c r="D13" s="238"/>
      <c r="E13" s="238"/>
      <c r="F13" s="238"/>
      <c r="G13" s="238"/>
      <c r="H13" s="239"/>
    </row>
    <row r="14" spans="1:8" ht="13.5" thickBot="1">
      <c r="A14" s="262"/>
      <c r="B14" s="251"/>
      <c r="C14" s="252"/>
      <c r="D14" s="252"/>
      <c r="E14" s="252"/>
      <c r="F14" s="252"/>
      <c r="G14" s="252"/>
      <c r="H14" s="253"/>
    </row>
    <row r="15" spans="1:8" ht="26.25" thickBot="1">
      <c r="A15" s="112"/>
      <c r="B15" s="113"/>
      <c r="C15" s="113"/>
      <c r="D15" s="113"/>
      <c r="E15" s="113"/>
      <c r="F15" s="113"/>
      <c r="G15" s="113"/>
      <c r="H15" s="113"/>
    </row>
    <row r="16" spans="1:8" ht="12.75">
      <c r="A16" s="234" t="s">
        <v>37</v>
      </c>
      <c r="B16" s="237" t="str">
        <f>'ИТ.ПР'!C12</f>
        <v>МАМИЕВ ТАМЕРЛАН МУРАТОВИЧ</v>
      </c>
      <c r="C16" s="238"/>
      <c r="D16" s="238"/>
      <c r="E16" s="238"/>
      <c r="F16" s="238"/>
      <c r="G16" s="239"/>
      <c r="H16" s="163" t="str">
        <f>'ИТ.ПР'!D12</f>
        <v>20.10.2004 1 РАЗРЯД</v>
      </c>
    </row>
    <row r="17" spans="1:8" ht="13.5" thickBot="1">
      <c r="A17" s="235"/>
      <c r="B17" s="240"/>
      <c r="C17" s="241"/>
      <c r="D17" s="241"/>
      <c r="E17" s="241"/>
      <c r="F17" s="241"/>
      <c r="G17" s="242"/>
      <c r="H17" s="164"/>
    </row>
    <row r="18" spans="1:8" ht="12.75">
      <c r="A18" s="235"/>
      <c r="B18" s="237" t="str">
        <f>'ИТ.ПР'!E12</f>
        <v>КБР ДИНАМО</v>
      </c>
      <c r="C18" s="238"/>
      <c r="D18" s="238"/>
      <c r="E18" s="238"/>
      <c r="F18" s="238"/>
      <c r="G18" s="238"/>
      <c r="H18" s="239"/>
    </row>
    <row r="19" spans="1:8" ht="13.5" thickBot="1">
      <c r="A19" s="236"/>
      <c r="B19" s="251"/>
      <c r="C19" s="252"/>
      <c r="D19" s="252"/>
      <c r="E19" s="252"/>
      <c r="F19" s="252"/>
      <c r="G19" s="252"/>
      <c r="H19" s="253"/>
    </row>
    <row r="20" spans="1:8" ht="26.25" thickBot="1">
      <c r="A20" s="112"/>
      <c r="B20" s="113"/>
      <c r="C20" s="113"/>
      <c r="D20" s="113"/>
      <c r="E20" s="113"/>
      <c r="F20" s="113"/>
      <c r="G20" s="113"/>
      <c r="H20" s="113"/>
    </row>
    <row r="21" spans="1:8" ht="12.75">
      <c r="A21" s="234" t="s">
        <v>37</v>
      </c>
      <c r="B21" s="237" t="str">
        <f>'ИТ.ПР'!C14</f>
        <v>ИКАЕВ ХЕТАГ ГЕОРГИЕВИЧ</v>
      </c>
      <c r="C21" s="238"/>
      <c r="D21" s="238"/>
      <c r="E21" s="238"/>
      <c r="F21" s="238"/>
      <c r="G21" s="239"/>
      <c r="H21" s="163" t="str">
        <f>'ИТ.ПР'!D14</f>
        <v>14.05.2004 1 РАЗРЯД</v>
      </c>
    </row>
    <row r="22" spans="1:8" ht="13.5" thickBot="1">
      <c r="A22" s="235"/>
      <c r="B22" s="240"/>
      <c r="C22" s="241"/>
      <c r="D22" s="241"/>
      <c r="E22" s="241"/>
      <c r="F22" s="241"/>
      <c r="G22" s="242"/>
      <c r="H22" s="164"/>
    </row>
    <row r="23" spans="1:8" ht="12.75">
      <c r="A23" s="235"/>
      <c r="B23" s="243" t="str">
        <f>'ИТ.ПР'!E14</f>
        <v>РСО-А ДИНАМО</v>
      </c>
      <c r="C23" s="244"/>
      <c r="D23" s="244"/>
      <c r="E23" s="244"/>
      <c r="F23" s="244"/>
      <c r="G23" s="244"/>
      <c r="H23" s="245"/>
    </row>
    <row r="24" spans="1:8" ht="13.5" thickBot="1">
      <c r="A24" s="236"/>
      <c r="B24" s="246"/>
      <c r="C24" s="247"/>
      <c r="D24" s="247"/>
      <c r="E24" s="247"/>
      <c r="F24" s="247"/>
      <c r="G24" s="247"/>
      <c r="H24" s="248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38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8" ht="12.75">
      <c r="A28" s="254" t="str">
        <f>'ИТ.ПР'!G8</f>
        <v>САЙПУЛЛАЕВ А.</v>
      </c>
      <c r="B28" s="255"/>
      <c r="C28" s="255"/>
      <c r="D28" s="255"/>
      <c r="E28" s="255"/>
      <c r="F28" s="255"/>
      <c r="G28" s="255"/>
      <c r="H28" s="256"/>
    </row>
    <row r="29" spans="1:8" ht="13.5" thickBot="1">
      <c r="A29" s="257"/>
      <c r="B29" s="258"/>
      <c r="C29" s="258"/>
      <c r="D29" s="258"/>
      <c r="E29" s="258"/>
      <c r="F29" s="258"/>
      <c r="G29" s="258"/>
      <c r="H29" s="259"/>
    </row>
    <row r="32" spans="1:8" ht="18">
      <c r="A32" s="112" t="s">
        <v>39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  <row r="41" spans="1:8" ht="18">
      <c r="A41" s="114"/>
      <c r="B41" s="114"/>
      <c r="C41" s="114"/>
      <c r="D41" s="114"/>
      <c r="E41" s="114"/>
      <c r="F41" s="114"/>
      <c r="G41" s="114"/>
      <c r="H41" s="114"/>
    </row>
    <row r="42" spans="1:8" ht="18">
      <c r="A42" s="116"/>
      <c r="B42" s="116"/>
      <c r="C42" s="116"/>
      <c r="D42" s="116"/>
      <c r="E42" s="116"/>
      <c r="F42" s="116"/>
      <c r="G42" s="116"/>
      <c r="H42" s="116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2020-11-21T09:30:02Z</cp:lastPrinted>
  <dcterms:created xsi:type="dcterms:W3CDTF">1996-10-08T23:32:33Z</dcterms:created>
  <dcterms:modified xsi:type="dcterms:W3CDTF">2020-11-21T09:30:09Z</dcterms:modified>
  <cp:category/>
  <cp:version/>
  <cp:contentType/>
  <cp:contentStatus/>
</cp:coreProperties>
</file>