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<sst xmlns="http://schemas.openxmlformats.org/spreadsheetml/2006/main" count="184" uniqueCount="107">
  <si>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</si>
  <si>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</si>
  <si>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</si>
  <si>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</si>
  <si>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</si>
  <si>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</si>
  <si>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</si>
  <si>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</si>
  <si>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</si>
  <si>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</si>
  <si>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</si>
  <si>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</si>
  <si>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</si>
  <si>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</si>
  <si>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</si>
  <si>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</si>
  <si>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</si>
  <si>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</si>
  <si>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</si>
  <si>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</si>
  <si>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</si>
  <si>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</si>
  <si>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</si>
  <si>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</si>
  <si>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</si>
  <si>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</si>
  <si>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</si>
  <si>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</si>
  <si>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</si>
  <si>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</si>
  <si>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</si>
  <si>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</si>
  <si>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Кожокарь Виталий Фёдорович</t>
  </si>
  <si>
    <t>СФО,Р.Алтай,                              Горно-Алтайск,МО</t>
  </si>
  <si>
    <t>Грушин С.Н.</t>
  </si>
  <si>
    <t>Редькин Артём Валерьевич</t>
  </si>
  <si>
    <t>СФО,Алт.кр.,Шипуново,     МО.</t>
  </si>
  <si>
    <t>002983022</t>
  </si>
  <si>
    <t>Куликов В.М.                 Шаталов В.Н.</t>
  </si>
  <si>
    <t>Муркин Александр Вячаславович</t>
  </si>
  <si>
    <t>СФО,Омск.обл.,Омск,ПР.</t>
  </si>
  <si>
    <t>Мордовин М.В. Литманович А.В.</t>
  </si>
  <si>
    <t>Бухман Иван Павлович</t>
  </si>
  <si>
    <t>СФО,Нов.обл.   Новосибирск,МО</t>
  </si>
  <si>
    <t>002138054</t>
  </si>
  <si>
    <t>Менщиков С.М.</t>
  </si>
  <si>
    <t>Багашев Аюб Адамович</t>
  </si>
  <si>
    <t>УФО,Кург.обл.,Курган,МО</t>
  </si>
  <si>
    <t>Стенников М.Г. Бородин О.Б.</t>
  </si>
  <si>
    <t>Таранов Павел Александрович</t>
  </si>
  <si>
    <t>СФО,Нов.обл.   Новосибирск,ПР.</t>
  </si>
  <si>
    <t>009202054</t>
  </si>
  <si>
    <t>Плотников С.В.</t>
  </si>
  <si>
    <t xml:space="preserve">Емельянов Андрей Сергеевич </t>
  </si>
  <si>
    <t>26.07.1991г., КМС</t>
  </si>
  <si>
    <t>СФО, Омск.обл., Омск, МО</t>
  </si>
  <si>
    <t xml:space="preserve">Галиева Р.Ф. </t>
  </si>
  <si>
    <t>Гляделов Евгений Николаевич</t>
  </si>
  <si>
    <t>31.08.1983г. КМС</t>
  </si>
  <si>
    <t>УФО,Кург.обл.,Лебяжье,        МО</t>
  </si>
  <si>
    <t>015117045</t>
  </si>
  <si>
    <t xml:space="preserve">Котенев Ю.Н. </t>
  </si>
  <si>
    <t xml:space="preserve">Шильников Александр Александрович </t>
  </si>
  <si>
    <t>СФО,Алт.кр.,Барнаул,МО</t>
  </si>
  <si>
    <t>009091022</t>
  </si>
  <si>
    <t xml:space="preserve">Вотяков И.Г. </t>
  </si>
  <si>
    <t>Благинин Александр Александрович</t>
  </si>
  <si>
    <t>06.12.1987г. КМС</t>
  </si>
  <si>
    <t xml:space="preserve">Старцев А.А. </t>
  </si>
  <si>
    <t xml:space="preserve">Лупырь Максим Валерьевич </t>
  </si>
  <si>
    <t>СФО, Омск.обл., Омск, Д</t>
  </si>
  <si>
    <t xml:space="preserve">Мурзин В.П.              Орлов В.В. </t>
  </si>
  <si>
    <t>СФО,Омск.обл., Омск, Д</t>
  </si>
  <si>
    <t xml:space="preserve">Краевский Е.М.        </t>
  </si>
  <si>
    <t>12.02.1985г.   КМС</t>
  </si>
  <si>
    <t>30.01.1991г.   КМС</t>
  </si>
  <si>
    <t>06.03.1991г.    КМС</t>
  </si>
  <si>
    <t>21.04.1984г.    КМС</t>
  </si>
  <si>
    <t>07.06.1991г.   КМС</t>
  </si>
  <si>
    <t>13.05.1980г.    КМС</t>
  </si>
  <si>
    <t>20.12.1990г.   КМС</t>
  </si>
  <si>
    <t>29.04.1990    КМС</t>
  </si>
  <si>
    <t>01.02.1982г.   КМС</t>
  </si>
  <si>
    <t>Постниников Дмитрий Дмитриевич</t>
  </si>
  <si>
    <t>в.к.   90      кг.</t>
  </si>
  <si>
    <t>5</t>
  </si>
  <si>
    <t>7</t>
  </si>
  <si>
    <t>6</t>
  </si>
  <si>
    <t>8</t>
  </si>
  <si>
    <t>гл.судья:</t>
  </si>
  <si>
    <t>врач:</t>
  </si>
  <si>
    <t>гл.секретарь:</t>
  </si>
  <si>
    <t>судьи:</t>
  </si>
  <si>
    <t>9</t>
  </si>
  <si>
    <t>4:0</t>
  </si>
  <si>
    <t>3</t>
  </si>
  <si>
    <t>3:1</t>
  </si>
  <si>
    <t>2</t>
  </si>
  <si>
    <t>12</t>
  </si>
  <si>
    <t>3.5:0</t>
  </si>
  <si>
    <t>3:0</t>
  </si>
  <si>
    <t>1</t>
  </si>
  <si>
    <t>2:0</t>
  </si>
  <si>
    <t>10</t>
  </si>
  <si>
    <t>5-6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</si>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</sst>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left"/>
    </xf>
    <xf numFmtId="0" fontId="0" fillId="0" borderId="0" xfId="15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0" fontId="6" fillId="0" borderId="0" xfId="15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7" xfId="0" applyNumberFormat="1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2" fillId="2" borderId="18" xfId="15" applyFont="1" applyFill="1" applyBorder="1" applyAlignment="1" applyProtection="1">
      <alignment horizontal="center" vertical="center" wrapText="1"/>
      <protection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2" fillId="0" borderId="23" xfId="15" applyFont="1" applyBorder="1" applyAlignment="1" applyProtection="1">
      <alignment horizontal="center" vertical="center" wrapText="1"/>
      <protection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2" fillId="0" borderId="18" xfId="15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26" xfId="15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6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9" fillId="0" borderId="26" xfId="15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20" fillId="0" borderId="26" xfId="15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9" fillId="0" borderId="28" xfId="15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8" fillId="0" borderId="28" xfId="15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1" fillId="0" borderId="28" xfId="15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44" xfId="15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28" xfId="15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15" applyFont="1" applyBorder="1" applyAlignment="1">
      <alignment horizontal="center" vertical="center" wrapText="1"/>
    </xf>
    <xf numFmtId="0" fontId="19" fillId="0" borderId="28" xfId="15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6" fillId="0" borderId="45" xfId="15" applyFont="1" applyBorder="1" applyAlignment="1">
      <alignment horizontal="center" vertical="center" wrapText="1"/>
    </xf>
    <xf numFmtId="0" fontId="6" fillId="0" borderId="46" xfId="15" applyFont="1" applyBorder="1" applyAlignment="1">
      <alignment horizontal="center" vertical="center" wrapText="1"/>
    </xf>
    <xf numFmtId="0" fontId="6" fillId="0" borderId="48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9" xfId="15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58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59" xfId="15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47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6494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workbookViewId="0" topLeftCell="A1">
      <selection activeCell="A47" sqref="A1:H47"/>
    </sheetView>
  </sheetViews>
  <sheetFormatPr defaultColWidth="9.140625" defaultRowHeight="12.75"/>
  <cols>
    <col min="1" max="1" width="7.421875" style="0" customWidth="1"/>
    <col min="2" max="2" width="7.140625" style="0" customWidth="1"/>
    <col min="3" max="3" width="20.8515625" style="0" customWidth="1"/>
    <col min="4" max="4" width="11.421875" style="0" customWidth="1"/>
    <col min="5" max="5" width="16.57421875" style="0" customWidth="1"/>
    <col min="6" max="6" width="9.8515625" style="0" customWidth="1"/>
    <col min="7" max="7" width="16.8515625" style="0" customWidth="1"/>
  </cols>
  <sheetData>
    <row r="1" spans="1:7" ht="19.5" customHeight="1">
      <c r="A1" s="135" t="s">
        <v>25</v>
      </c>
      <c r="B1" s="135"/>
      <c r="C1" s="135"/>
      <c r="D1" s="135"/>
      <c r="E1" s="135"/>
      <c r="F1" s="135"/>
      <c r="G1" s="135"/>
    </row>
    <row r="2" spans="1:7" ht="25.5" customHeight="1" thickBot="1">
      <c r="A2" s="136" t="s">
        <v>27</v>
      </c>
      <c r="B2" s="137"/>
      <c r="C2" s="137"/>
      <c r="D2" s="137"/>
      <c r="E2" s="137"/>
      <c r="F2" s="137"/>
      <c r="G2" s="137"/>
    </row>
    <row r="3" spans="1:7" ht="32.25" customHeight="1" thickBot="1">
      <c r="A3" s="149" t="str">
        <f>HYPERLINK('[1]реквизиты'!$A$2)</f>
        <v>Х Всероссийский турнир по самбо на призы ЗМС А.М.Пушницы.</v>
      </c>
      <c r="B3" s="150"/>
      <c r="C3" s="150"/>
      <c r="D3" s="150"/>
      <c r="E3" s="150"/>
      <c r="F3" s="150"/>
      <c r="G3" s="151"/>
    </row>
    <row r="4" spans="1:7" ht="15" customHeight="1">
      <c r="A4" s="140" t="str">
        <f>HYPERLINK('[1]реквизиты'!$A$3)</f>
        <v>30.10.-2.11.2009г.      Омск</v>
      </c>
      <c r="B4" s="140"/>
      <c r="C4" s="140"/>
      <c r="D4" s="140"/>
      <c r="E4" s="140"/>
      <c r="F4" s="140"/>
      <c r="G4" s="140"/>
    </row>
    <row r="5" spans="4:5" ht="24" customHeight="1">
      <c r="D5" s="141" t="str">
        <f>HYPERLINK('пр.взв.'!D4)</f>
        <v>в.к.   90      кг.</v>
      </c>
      <c r="E5" s="142"/>
    </row>
    <row r="6" spans="1:7" ht="12.75" customHeight="1">
      <c r="A6" s="152" t="s">
        <v>9</v>
      </c>
      <c r="B6" s="152" t="s">
        <v>4</v>
      </c>
      <c r="C6" s="152" t="s">
        <v>5</v>
      </c>
      <c r="D6" s="154" t="s">
        <v>6</v>
      </c>
      <c r="E6" s="154" t="s">
        <v>7</v>
      </c>
      <c r="F6" s="152" t="s">
        <v>11</v>
      </c>
      <c r="G6" s="152" t="s">
        <v>8</v>
      </c>
    </row>
    <row r="7" spans="1:7" ht="12.75">
      <c r="A7" s="153"/>
      <c r="B7" s="153"/>
      <c r="C7" s="153"/>
      <c r="D7" s="153"/>
      <c r="E7" s="153"/>
      <c r="F7" s="153"/>
      <c r="G7" s="153"/>
    </row>
    <row r="8" spans="1:7" ht="12.75" customHeight="1">
      <c r="A8" s="152">
        <v>1</v>
      </c>
      <c r="B8" s="131">
        <v>3</v>
      </c>
      <c r="C8" s="143" t="str">
        <f>VLOOKUP(B8,'пр.взв.'!B7:G38,2,FALSE)</f>
        <v>Гляделов Евгений Николаевич</v>
      </c>
      <c r="D8" s="155" t="str">
        <f>VLOOKUP(B8,'пр.взв.'!B7:G38,3,FALSE)</f>
        <v>31.08.1983г. КМС</v>
      </c>
      <c r="E8" s="155" t="str">
        <f>VLOOKUP(B8,'пр.взв.'!B7:G38,4,FALSE)</f>
        <v>УФО,Кург.обл.,Лебяжье,        МО</v>
      </c>
      <c r="F8" s="155" t="str">
        <f>VLOOKUP(B8,'пр.взв.'!B7:G38,5,FALSE)</f>
        <v>015117045</v>
      </c>
      <c r="G8" s="143" t="str">
        <f>VLOOKUP(B8,'пр.взв.'!B7:G38,6,FALSE)</f>
        <v>Котенев Ю.Н. </v>
      </c>
    </row>
    <row r="9" spans="1:7" ht="12.75">
      <c r="A9" s="153"/>
      <c r="B9" s="132"/>
      <c r="C9" s="144"/>
      <c r="D9" s="156"/>
      <c r="E9" s="156"/>
      <c r="F9" s="156"/>
      <c r="G9" s="144"/>
    </row>
    <row r="10" spans="1:7" ht="12.75" customHeight="1">
      <c r="A10" s="152">
        <v>2</v>
      </c>
      <c r="B10" s="131">
        <v>2</v>
      </c>
      <c r="C10" s="143" t="str">
        <f>VLOOKUP(B10,'пр.взв.'!B7:G38,2,FALSE)</f>
        <v>Багашев Аюб Адамович</v>
      </c>
      <c r="D10" s="155" t="str">
        <f>VLOOKUP(B10,'пр.взв.'!B7:G38,3,FALSE)</f>
        <v>07.06.1991г.   КМС</v>
      </c>
      <c r="E10" s="155" t="str">
        <f>VLOOKUP(B10,'пр.взв.'!B7:G38,4,FALSE)</f>
        <v>УФО,Кург.обл.,Курган,МО</v>
      </c>
      <c r="F10" s="147">
        <f>VLOOKUP(B10,'пр.взв.'!B7:G38,5,FALSE)</f>
        <v>0</v>
      </c>
      <c r="G10" s="143" t="str">
        <f>VLOOKUP(B10,'пр.взв.'!B7:G38,6,FALSE)</f>
        <v>Стенников М.Г. Бородин О.Б.</v>
      </c>
    </row>
    <row r="11" spans="1:7" ht="12.75">
      <c r="A11" s="153"/>
      <c r="B11" s="132"/>
      <c r="C11" s="144"/>
      <c r="D11" s="156"/>
      <c r="E11" s="156"/>
      <c r="F11" s="148"/>
      <c r="G11" s="144"/>
    </row>
    <row r="12" spans="1:7" ht="12.75" customHeight="1">
      <c r="A12" s="152">
        <v>3</v>
      </c>
      <c r="B12" s="131">
        <v>12</v>
      </c>
      <c r="C12" s="143" t="str">
        <f>VLOOKUP(B12,'пр.взв.'!B7:G38,2,FALSE)</f>
        <v>Емельянов Андрей Сергеевич </v>
      </c>
      <c r="D12" s="155" t="str">
        <f>VLOOKUP(B12,'пр.взв.'!B7:G38,3,FALSE)</f>
        <v>26.07.1991г., КМС</v>
      </c>
      <c r="E12" s="155" t="str">
        <f>VLOOKUP(B12,'пр.взв.'!B7:G38,4,FALSE)</f>
        <v>СФО, Омск.обл., Омск, МО</v>
      </c>
      <c r="F12" s="147">
        <f>VLOOKUP(B12,'пр.взв.'!B7:G38,5,FALSE)</f>
        <v>0</v>
      </c>
      <c r="G12" s="143" t="str">
        <f>VLOOKUP(B12,'пр.взв.'!B7:G38,6,FALSE)</f>
        <v>Галиева Р.Ф. </v>
      </c>
    </row>
    <row r="13" spans="1:7" ht="12.75">
      <c r="A13" s="153"/>
      <c r="B13" s="132"/>
      <c r="C13" s="144"/>
      <c r="D13" s="156"/>
      <c r="E13" s="156"/>
      <c r="F13" s="148"/>
      <c r="G13" s="144"/>
    </row>
    <row r="14" spans="1:7" ht="12.75" customHeight="1">
      <c r="A14" s="152">
        <v>3</v>
      </c>
      <c r="B14" s="131">
        <v>9</v>
      </c>
      <c r="C14" s="143" t="str">
        <f>VLOOKUP(B14,'пр.взв.'!B7:G38,2,FALSE)</f>
        <v>Бухман Иван Павлович</v>
      </c>
      <c r="D14" s="155" t="str">
        <f>VLOOKUP(B14,'пр.взв.'!B7:G38,3,FALSE)</f>
        <v>21.04.1984г.    КМС</v>
      </c>
      <c r="E14" s="155" t="str">
        <f>VLOOKUP(B14,'пр.взв.'!B7:G38,4,FALSE)</f>
        <v>СФО,Нов.обл.   Новосибирск,МО</v>
      </c>
      <c r="F14" s="155" t="str">
        <f>VLOOKUP(B14,'пр.взв.'!B7:G38,5,FALSE)</f>
        <v>002138054</v>
      </c>
      <c r="G14" s="143" t="str">
        <f>VLOOKUP(B14,'пр.взв.'!B7:G38,6,FALSE)</f>
        <v>Менщиков С.М.</v>
      </c>
    </row>
    <row r="15" spans="1:7" ht="12.75">
      <c r="A15" s="153"/>
      <c r="B15" s="132"/>
      <c r="C15" s="144"/>
      <c r="D15" s="156"/>
      <c r="E15" s="156"/>
      <c r="F15" s="156"/>
      <c r="G15" s="144"/>
    </row>
    <row r="16" spans="1:7" ht="12.75" customHeight="1">
      <c r="A16" s="163" t="s">
        <v>104</v>
      </c>
      <c r="B16" s="131">
        <v>8</v>
      </c>
      <c r="C16" s="143" t="str">
        <f>VLOOKUP(B16,'пр.взв.'!B7:G38,2,FALSE)</f>
        <v>Шильников Александр Александрович </v>
      </c>
      <c r="D16" s="155" t="str">
        <f>VLOOKUP(B16,'пр.взв.'!B7:G38,3,FALSE)</f>
        <v>20.12.1990г.   КМС</v>
      </c>
      <c r="E16" s="169" t="str">
        <f>VLOOKUP(B16,'пр.взв.'!B7:G38,4,FALSE)</f>
        <v>СФО,Алт.кр.,Барнаул,МО</v>
      </c>
      <c r="F16" s="155" t="str">
        <f>VLOOKUP(B16,'пр.взв.'!B7:G38,5,FALSE)</f>
        <v>009091022</v>
      </c>
      <c r="G16" s="143" t="str">
        <f>VLOOKUP(B16,'пр.взв.'!B7:G38,6,FALSE)</f>
        <v>Вотяков И.Г. </v>
      </c>
    </row>
    <row r="17" spans="1:7" ht="12.75">
      <c r="A17" s="164"/>
      <c r="B17" s="132"/>
      <c r="C17" s="144"/>
      <c r="D17" s="156"/>
      <c r="E17" s="170"/>
      <c r="F17" s="156"/>
      <c r="G17" s="144"/>
    </row>
    <row r="18" spans="1:7" ht="12.75" customHeight="1">
      <c r="A18" s="163" t="s">
        <v>104</v>
      </c>
      <c r="B18" s="131">
        <v>1</v>
      </c>
      <c r="C18" s="143" t="str">
        <f>VLOOKUP(B18,'пр.взв.'!B7:G22,2,FALSE)</f>
        <v>Лупырь Максим Валерьевич </v>
      </c>
      <c r="D18" s="155" t="str">
        <f>VLOOKUP(B18,'пр.взв.'!B7:G22,3,FALSE)</f>
        <v>29.04.1990    КМС</v>
      </c>
      <c r="E18" s="155" t="str">
        <f>VLOOKUP(B18,'пр.взв.'!B7:G22,4,FALSE)</f>
        <v>СФО, Омск.обл., Омск, Д</v>
      </c>
      <c r="F18" s="147">
        <f>VLOOKUP(B18,'пр.взв.'!B7:G22,5,FALSE)</f>
        <v>0</v>
      </c>
      <c r="G18" s="157" t="str">
        <f>VLOOKUP(B18,'пр.взв.'!B7:G22,6,FALSE)</f>
        <v>Мурзин В.П.              Орлов В.В. </v>
      </c>
    </row>
    <row r="19" spans="1:7" ht="12.75">
      <c r="A19" s="164"/>
      <c r="B19" s="132"/>
      <c r="C19" s="144"/>
      <c r="D19" s="156"/>
      <c r="E19" s="156"/>
      <c r="F19" s="148"/>
      <c r="G19" s="158"/>
    </row>
    <row r="20" spans="1:7" ht="12.75" customHeight="1">
      <c r="A20" s="163" t="s">
        <v>105</v>
      </c>
      <c r="B20" s="131">
        <v>10</v>
      </c>
      <c r="C20" s="143" t="str">
        <f>VLOOKUP(B20,'пр.взв.'!B7:G38,2,FALSE)</f>
        <v>Муркин Александр Вячаславович</v>
      </c>
      <c r="D20" s="155" t="str">
        <f>VLOOKUP(B20,'пр.взв.'!B7:G38,3,FALSE)</f>
        <v>06.03.1991г.    КМС</v>
      </c>
      <c r="E20" s="155" t="str">
        <f>VLOOKUP(B20,'пр.взв.'!B7:G38,4,FALSE)</f>
        <v>СФО,Омск.обл.,Омск,ПР.</v>
      </c>
      <c r="F20" s="147">
        <f>VLOOKUP(B20,'пр.взв.'!B7:G38,5,FALSE)</f>
        <v>0</v>
      </c>
      <c r="G20" s="143" t="str">
        <f>VLOOKUP(B20,'пр.взв.'!B7:G38,6,FALSE)</f>
        <v>Мордовин М.В. Литманович А.В.</v>
      </c>
    </row>
    <row r="21" spans="1:7" ht="12.75">
      <c r="A21" s="164"/>
      <c r="B21" s="132"/>
      <c r="C21" s="144"/>
      <c r="D21" s="156"/>
      <c r="E21" s="156"/>
      <c r="F21" s="148"/>
      <c r="G21" s="144"/>
    </row>
    <row r="22" spans="1:7" ht="12.75" customHeight="1">
      <c r="A22" s="163" t="s">
        <v>105</v>
      </c>
      <c r="B22" s="131">
        <v>7</v>
      </c>
      <c r="C22" s="145" t="s">
        <v>35</v>
      </c>
      <c r="D22" s="133" t="s">
        <v>75</v>
      </c>
      <c r="E22" s="165" t="s">
        <v>36</v>
      </c>
      <c r="F22" s="163" t="s">
        <v>37</v>
      </c>
      <c r="G22" s="145" t="s">
        <v>38</v>
      </c>
    </row>
    <row r="23" spans="1:7" ht="12.75">
      <c r="A23" s="164"/>
      <c r="B23" s="132"/>
      <c r="C23" s="146"/>
      <c r="D23" s="153"/>
      <c r="E23" s="166"/>
      <c r="F23" s="164"/>
      <c r="G23" s="146"/>
    </row>
    <row r="24" spans="1:7" ht="12.75" customHeight="1">
      <c r="A24" s="163" t="s">
        <v>106</v>
      </c>
      <c r="B24" s="131">
        <v>5</v>
      </c>
      <c r="C24" s="143" t="str">
        <f>VLOOKUP(B24,'пр.взв.'!B7:G38,2,FALSE)</f>
        <v>Благинин Александр Александрович</v>
      </c>
      <c r="D24" s="155" t="str">
        <f>VLOOKUP(B24,'пр.взв.'!B7:G38,3,FALSE)</f>
        <v>06.12.1987г. КМС</v>
      </c>
      <c r="E24" s="169" t="str">
        <f>VLOOKUP(B24,'пр.взв.'!B7:G38,4,FALSE)</f>
        <v>УФО,Кург.обл.,Курган,МО</v>
      </c>
      <c r="F24" s="147">
        <f>VLOOKUP(B24,'пр.взв.'!B7:G38,5,FALSE)</f>
        <v>0</v>
      </c>
      <c r="G24" s="143" t="str">
        <f>VLOOKUP(B24,'пр.взв.'!B7:G38,6,FALSE)</f>
        <v>Старцев А.А. </v>
      </c>
    </row>
    <row r="25" spans="1:7" ht="12.75">
      <c r="A25" s="164"/>
      <c r="B25" s="132"/>
      <c r="C25" s="144"/>
      <c r="D25" s="156"/>
      <c r="E25" s="170"/>
      <c r="F25" s="148"/>
      <c r="G25" s="144"/>
    </row>
    <row r="26" spans="1:7" ht="12.75" customHeight="1">
      <c r="A26" s="163" t="s">
        <v>106</v>
      </c>
      <c r="B26" s="131">
        <v>11</v>
      </c>
      <c r="C26" s="143" t="str">
        <f>VLOOKUP(B26,'пр.взв.'!B7:G38,2,FALSE)</f>
        <v>Постниников Дмитрий Дмитриевич</v>
      </c>
      <c r="D26" s="155" t="str">
        <f>VLOOKUP(B26,'пр.взв.'!B7:G38,3,FALSE)</f>
        <v>01.02.1982г.   КМС</v>
      </c>
      <c r="E26" s="155" t="str">
        <f>VLOOKUP(B26,'пр.взв.'!B7:G38,4,FALSE)</f>
        <v>СФО,Омск.обл., Омск, Д</v>
      </c>
      <c r="F26" s="147">
        <f>VLOOKUP(B26,'пр.взв.'!B7:G38,5,FALSE)</f>
        <v>0</v>
      </c>
      <c r="G26" s="143" t="str">
        <f>VLOOKUP(B26,'пр.взв.'!B7:G38,6,FALSE)</f>
        <v>Краевский Е.М.        </v>
      </c>
    </row>
    <row r="27" spans="1:7" ht="12.75">
      <c r="A27" s="164"/>
      <c r="B27" s="132"/>
      <c r="C27" s="144"/>
      <c r="D27" s="156"/>
      <c r="E27" s="156"/>
      <c r="F27" s="148"/>
      <c r="G27" s="144"/>
    </row>
    <row r="28" spans="1:7" ht="12.75" customHeight="1">
      <c r="A28" s="163" t="s">
        <v>106</v>
      </c>
      <c r="B28" s="131">
        <v>6</v>
      </c>
      <c r="C28" s="143" t="str">
        <f>VLOOKUP(B28,'пр.взв.'!B7:G38,2,FALSE)</f>
        <v>Таранов Павел Александрович</v>
      </c>
      <c r="D28" s="155" t="str">
        <f>VLOOKUP(B28,'пр.взв.'!B7:G38,3,FALSE)</f>
        <v>13.05.1980г.    КМС</v>
      </c>
      <c r="E28" s="155" t="str">
        <f>VLOOKUP(B28,'пр.взв.'!B7:G38,4,FALSE)</f>
        <v>СФО,Нов.обл.   Новосибирск,ПР.</v>
      </c>
      <c r="F28" s="155" t="str">
        <f>VLOOKUP(B28,'пр.взв.'!B7:G38,5,FALSE)</f>
        <v>009202054</v>
      </c>
      <c r="G28" s="143" t="str">
        <f>VLOOKUP(B28,'пр.взв.'!B7:G38,6,FALSE)</f>
        <v>Плотников С.В.</v>
      </c>
    </row>
    <row r="29" spans="1:7" ht="12.75">
      <c r="A29" s="164"/>
      <c r="B29" s="132"/>
      <c r="C29" s="144"/>
      <c r="D29" s="156"/>
      <c r="E29" s="156"/>
      <c r="F29" s="156"/>
      <c r="G29" s="144"/>
    </row>
    <row r="30" spans="1:7" ht="12.75" customHeight="1">
      <c r="A30" s="163" t="s">
        <v>106</v>
      </c>
      <c r="B30" s="131">
        <v>4</v>
      </c>
      <c r="C30" s="145" t="s">
        <v>32</v>
      </c>
      <c r="D30" s="133" t="s">
        <v>74</v>
      </c>
      <c r="E30" s="167" t="s">
        <v>33</v>
      </c>
      <c r="F30" s="163"/>
      <c r="G30" s="145" t="s">
        <v>34</v>
      </c>
    </row>
    <row r="31" spans="1:7" ht="12.75">
      <c r="A31" s="164"/>
      <c r="B31" s="132"/>
      <c r="C31" s="146"/>
      <c r="D31" s="153"/>
      <c r="E31" s="168"/>
      <c r="F31" s="164"/>
      <c r="G31" s="146"/>
    </row>
    <row r="32" spans="1:7" ht="12.75">
      <c r="A32" s="159"/>
      <c r="B32" s="161"/>
      <c r="C32" s="138" t="e">
        <f>VLOOKUP(B32,'пр.взв.'!B7:G38,2,FALSE)</f>
        <v>#N/A</v>
      </c>
      <c r="D32" s="147" t="e">
        <f>VLOOKUP(B32,'пр.взв.'!B7:G38,3,FALSE)</f>
        <v>#N/A</v>
      </c>
      <c r="E32" s="147" t="e">
        <f>VLOOKUP(B32,'пр.взв.'!B17:G32,4,FALSE)</f>
        <v>#N/A</v>
      </c>
      <c r="F32" s="147" t="e">
        <f>VLOOKUP(B32,'пр.взв.'!B7:G38,5,FALSE)</f>
        <v>#N/A</v>
      </c>
      <c r="G32" s="138" t="e">
        <f>VLOOKUP(B32,'пр.взв.'!B7:G38,6,FALSE)</f>
        <v>#N/A</v>
      </c>
    </row>
    <row r="33" spans="1:7" ht="12.75">
      <c r="A33" s="160"/>
      <c r="B33" s="162"/>
      <c r="C33" s="139"/>
      <c r="D33" s="148"/>
      <c r="E33" s="148"/>
      <c r="F33" s="148"/>
      <c r="G33" s="139"/>
    </row>
    <row r="34" spans="1:7" ht="12.75">
      <c r="A34" s="159"/>
      <c r="B34" s="161"/>
      <c r="C34" s="138" t="e">
        <f>VLOOKUP(B34,'пр.взв.'!B7:G38,2,FALSE)</f>
        <v>#N/A</v>
      </c>
      <c r="D34" s="147" t="e">
        <f>VLOOKUP(B34,'пр.взв.'!B7:G38,3,FALSE)</f>
        <v>#N/A</v>
      </c>
      <c r="E34" s="147" t="e">
        <f>VLOOKUP(B34,'пр.взв.'!B19:G34,4,FALSE)</f>
        <v>#N/A</v>
      </c>
      <c r="F34" s="147" t="e">
        <f>VLOOKUP(B34,'пр.взв.'!B7:G38,5,FALSE)</f>
        <v>#N/A</v>
      </c>
      <c r="G34" s="138" t="e">
        <f>VLOOKUP(B34,'пр.взв.'!B7:G38,6,FALSE)</f>
        <v>#N/A</v>
      </c>
    </row>
    <row r="35" spans="1:7" ht="12.75">
      <c r="A35" s="160"/>
      <c r="B35" s="162"/>
      <c r="C35" s="139"/>
      <c r="D35" s="148"/>
      <c r="E35" s="148"/>
      <c r="F35" s="148"/>
      <c r="G35" s="139"/>
    </row>
    <row r="36" spans="1:7" ht="12.75">
      <c r="A36" s="159"/>
      <c r="B36" s="161"/>
      <c r="C36" s="138" t="e">
        <f>VLOOKUP(B36,'пр.взв.'!B7:G38,2,FALSE)</f>
        <v>#N/A</v>
      </c>
      <c r="D36" s="147" t="e">
        <f>VLOOKUP(B36,'пр.взв.'!B7:G38,3,FALSE)</f>
        <v>#N/A</v>
      </c>
      <c r="E36" s="147" t="e">
        <f>VLOOKUP(B36,'пр.взв.'!B21:G36,4,FALSE)</f>
        <v>#N/A</v>
      </c>
      <c r="F36" s="147" t="e">
        <f>VLOOKUP(B36,'пр.взв.'!B7:G38,5,FALSE)</f>
        <v>#N/A</v>
      </c>
      <c r="G36" s="138" t="e">
        <f>VLOOKUP(B36,'пр.взв.'!B7:G38,6,FALSE)</f>
        <v>#N/A</v>
      </c>
    </row>
    <row r="37" spans="1:7" ht="12.75">
      <c r="A37" s="160"/>
      <c r="B37" s="162"/>
      <c r="C37" s="139"/>
      <c r="D37" s="148"/>
      <c r="E37" s="148"/>
      <c r="F37" s="148"/>
      <c r="G37" s="139"/>
    </row>
    <row r="38" spans="1:7" ht="12.75">
      <c r="A38" s="159"/>
      <c r="B38" s="161"/>
      <c r="C38" s="138" t="e">
        <f>VLOOKUP(B38,'пр.взв.'!B7:G38,2,FALSE)</f>
        <v>#N/A</v>
      </c>
      <c r="D38" s="147" t="e">
        <f>VLOOKUP(B38,'пр.взв.'!B7:G38,3,FALSE)</f>
        <v>#N/A</v>
      </c>
      <c r="E38" s="147" t="e">
        <f>VLOOKUP(B38,'пр.взв.'!B23:G38,4,FALSE)</f>
        <v>#N/A</v>
      </c>
      <c r="F38" s="147" t="e">
        <f>VLOOKUP(B38,'пр.взв.'!B7:G38,5,FALSE)</f>
        <v>#N/A</v>
      </c>
      <c r="G38" s="138" t="e">
        <f>VLOOKUP(B38,'пр.взв.'!B7:G38,6,FALSE)</f>
        <v>#N/A</v>
      </c>
    </row>
    <row r="39" spans="1:7" ht="12.75">
      <c r="A39" s="160"/>
      <c r="B39" s="162"/>
      <c r="C39" s="139"/>
      <c r="D39" s="148"/>
      <c r="E39" s="148"/>
      <c r="F39" s="148"/>
      <c r="G39" s="139"/>
    </row>
    <row r="42" spans="1:7" ht="15">
      <c r="A42" s="75" t="str">
        <f>HYPERLINK('[1]реквизиты'!$A$6)</f>
        <v>Гл. судья, судья МК</v>
      </c>
      <c r="B42" s="76"/>
      <c r="C42" s="77"/>
      <c r="D42" s="78"/>
      <c r="E42" s="78"/>
      <c r="F42" s="79" t="str">
        <f>HYPERLINK('[1]реквизиты'!$G$6)</f>
        <v>В.А.Метелица</v>
      </c>
      <c r="G42" s="5"/>
    </row>
    <row r="43" spans="1:7" ht="15">
      <c r="A43" s="76"/>
      <c r="B43" s="76"/>
      <c r="C43" s="77"/>
      <c r="D43" s="5"/>
      <c r="E43" s="5"/>
      <c r="F43" s="80" t="str">
        <f>HYPERLINK('[1]реквизиты'!$G$7)</f>
        <v>/Барнаул/</v>
      </c>
      <c r="G43" s="5"/>
    </row>
    <row r="44" spans="1:7" ht="15">
      <c r="A44" s="76"/>
      <c r="B44" s="76"/>
      <c r="C44" s="77"/>
      <c r="D44" s="5"/>
      <c r="E44" s="5"/>
      <c r="F44" s="5"/>
      <c r="G44" s="5"/>
    </row>
    <row r="45" spans="1:7" ht="15">
      <c r="A45" s="75" t="str">
        <f>HYPERLINK('[1]реквизиты'!$A$8)</f>
        <v>Гл. секретарь, судья МК</v>
      </c>
      <c r="B45" s="76"/>
      <c r="C45" s="77"/>
      <c r="D45" s="78"/>
      <c r="E45" s="78"/>
      <c r="F45" s="79" t="str">
        <f>HYPERLINK('[1]реквизиты'!$G$8)</f>
        <v>С.М.Трескин</v>
      </c>
      <c r="G45" s="5"/>
    </row>
    <row r="46" spans="1:7" ht="15">
      <c r="A46" s="76"/>
      <c r="B46" s="76"/>
      <c r="C46" s="76"/>
      <c r="D46" s="5"/>
      <c r="E46" s="5"/>
      <c r="F46" s="80" t="str">
        <f>HYPERLINK('[1]реквизиты'!$G$9)</f>
        <v>/Бийск/</v>
      </c>
      <c r="G46" s="5"/>
    </row>
  </sheetData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7">
      <selection activeCell="A40" sqref="A27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4" max="4" width="9.421875" style="0" customWidth="1"/>
    <col min="5" max="5" width="11.57421875" style="0" customWidth="1"/>
    <col min="6" max="6" width="19.8515625" style="0" customWidth="1"/>
  </cols>
  <sheetData>
    <row r="1" spans="1:8" ht="32.25" customHeight="1" thickBot="1">
      <c r="A1" s="178" t="str">
        <f>HYPERLINK('[1]реквизиты'!$A$2)</f>
        <v>Х Всероссийский турнир по самбо на призы ЗМС А.М.Пушницы.</v>
      </c>
      <c r="B1" s="179"/>
      <c r="C1" s="179"/>
      <c r="D1" s="179"/>
      <c r="E1" s="179"/>
      <c r="F1" s="179"/>
      <c r="G1" s="179"/>
      <c r="H1" s="179"/>
    </row>
    <row r="2" spans="4:5" ht="27" customHeight="1">
      <c r="D2" s="59" t="s">
        <v>12</v>
      </c>
      <c r="E2" s="84" t="str">
        <f>HYPERLINK('пр.взв.'!D4)</f>
        <v>в.к.   90      кг.</v>
      </c>
    </row>
    <row r="3" ht="21" customHeight="1">
      <c r="C3" s="60" t="s">
        <v>23</v>
      </c>
    </row>
    <row r="4" ht="19.5" customHeight="1">
      <c r="C4" s="61" t="s">
        <v>13</v>
      </c>
    </row>
    <row r="5" spans="1:8" ht="12.75">
      <c r="A5" s="173" t="s">
        <v>14</v>
      </c>
      <c r="B5" s="173" t="s">
        <v>4</v>
      </c>
      <c r="C5" s="153" t="s">
        <v>5</v>
      </c>
      <c r="D5" s="173" t="s">
        <v>15</v>
      </c>
      <c r="E5" s="173" t="s">
        <v>16</v>
      </c>
      <c r="F5" s="173" t="s">
        <v>17</v>
      </c>
      <c r="G5" s="173" t="s">
        <v>18</v>
      </c>
      <c r="H5" s="173" t="s">
        <v>19</v>
      </c>
    </row>
    <row r="6" spans="1:8" ht="12.75">
      <c r="A6" s="152"/>
      <c r="B6" s="152"/>
      <c r="C6" s="152"/>
      <c r="D6" s="152"/>
      <c r="E6" s="152"/>
      <c r="F6" s="152"/>
      <c r="G6" s="152"/>
      <c r="H6" s="152"/>
    </row>
    <row r="7" spans="1:8" ht="12.75">
      <c r="A7" s="177"/>
      <c r="B7" s="175"/>
      <c r="C7" s="171" t="e">
        <f>VLOOKUP(B7,'пр.взв.'!B7:E38,2,FALSE)</f>
        <v>#N/A</v>
      </c>
      <c r="D7" s="171" t="e">
        <f>VLOOKUP(C7,'пр.взв.'!C7:F38,2,FALSE)</f>
        <v>#N/A</v>
      </c>
      <c r="E7" s="171" t="e">
        <f>VLOOKUP(D7,'пр.взв.'!D7:G38,2,FALSE)</f>
        <v>#N/A</v>
      </c>
      <c r="F7" s="172"/>
      <c r="G7" s="176"/>
      <c r="H7" s="173"/>
    </row>
    <row r="8" spans="1:8" ht="12.75">
      <c r="A8" s="177"/>
      <c r="B8" s="173"/>
      <c r="C8" s="171"/>
      <c r="D8" s="171"/>
      <c r="E8" s="171"/>
      <c r="F8" s="172"/>
      <c r="G8" s="176"/>
      <c r="H8" s="173"/>
    </row>
    <row r="9" spans="1:8" ht="12.75">
      <c r="A9" s="174"/>
      <c r="B9" s="175"/>
      <c r="C9" s="171" t="e">
        <f>VLOOKUP(B9,'пр.взв.'!B9:E40,2,FALSE)</f>
        <v>#N/A</v>
      </c>
      <c r="D9" s="171" t="e">
        <f>VLOOKUP(C9,'пр.взв.'!C9:F40,2,FALSE)</f>
        <v>#N/A</v>
      </c>
      <c r="E9" s="171" t="e">
        <f>VLOOKUP(D9,'пр.взв.'!D9:G40,2,FALSE)</f>
        <v>#N/A</v>
      </c>
      <c r="F9" s="172"/>
      <c r="G9" s="173"/>
      <c r="H9" s="173"/>
    </row>
    <row r="10" spans="1:8" ht="12.75">
      <c r="A10" s="174"/>
      <c r="B10" s="173"/>
      <c r="C10" s="171"/>
      <c r="D10" s="171"/>
      <c r="E10" s="171"/>
      <c r="F10" s="172"/>
      <c r="G10" s="173"/>
      <c r="H10" s="17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4" t="s">
        <v>24</v>
      </c>
    </row>
    <row r="16" spans="3:5" ht="24.75" customHeight="1">
      <c r="C16" s="61" t="s">
        <v>21</v>
      </c>
      <c r="E16" s="84" t="str">
        <f>HYPERLINK('пр.взв.'!D4)</f>
        <v>в.к.   90      кг.</v>
      </c>
    </row>
    <row r="17" spans="1:8" ht="12.75">
      <c r="A17" s="173" t="s">
        <v>14</v>
      </c>
      <c r="B17" s="173" t="s">
        <v>4</v>
      </c>
      <c r="C17" s="153" t="s">
        <v>5</v>
      </c>
      <c r="D17" s="173"/>
      <c r="E17" s="173" t="s">
        <v>16</v>
      </c>
      <c r="F17" s="173" t="s">
        <v>17</v>
      </c>
      <c r="G17" s="173" t="s">
        <v>18</v>
      </c>
      <c r="H17" s="173" t="s">
        <v>19</v>
      </c>
    </row>
    <row r="18" spans="1:8" ht="12.75">
      <c r="A18" s="152"/>
      <c r="B18" s="152"/>
      <c r="C18" s="152"/>
      <c r="D18" s="152"/>
      <c r="E18" s="152"/>
      <c r="F18" s="152"/>
      <c r="G18" s="152"/>
      <c r="H18" s="152"/>
    </row>
    <row r="19" spans="1:8" ht="12.75">
      <c r="A19" s="177"/>
      <c r="B19" s="175"/>
      <c r="C19" s="171" t="e">
        <f>VLOOKUP(B19,'пр.взв.'!B7:E38,2,FALSE)</f>
        <v>#N/A</v>
      </c>
      <c r="D19" s="171" t="e">
        <f>VLOOKUP(C19,'пр.взв.'!C7:F38,2,FALSE)</f>
        <v>#N/A</v>
      </c>
      <c r="E19" s="171" t="e">
        <f>VLOOKUP(D19,'пр.взв.'!D7:G38,2,FALSE)</f>
        <v>#N/A</v>
      </c>
      <c r="F19" s="172"/>
      <c r="G19" s="176"/>
      <c r="H19" s="173"/>
    </row>
    <row r="20" spans="1:8" ht="12.75">
      <c r="A20" s="177"/>
      <c r="B20" s="173"/>
      <c r="C20" s="171"/>
      <c r="D20" s="171"/>
      <c r="E20" s="171"/>
      <c r="F20" s="172"/>
      <c r="G20" s="176"/>
      <c r="H20" s="173"/>
    </row>
    <row r="21" spans="1:8" ht="12.75">
      <c r="A21" s="174"/>
      <c r="B21" s="175"/>
      <c r="C21" s="171" t="e">
        <f>VLOOKUP(B21,'пр.взв.'!B9:E40,2,FALSE)</f>
        <v>#N/A</v>
      </c>
      <c r="D21" s="171" t="e">
        <f>VLOOKUP(C21,'пр.взв.'!C9:F40,2,FALSE)</f>
        <v>#N/A</v>
      </c>
      <c r="E21" s="171" t="e">
        <f>VLOOKUP(D21,'пр.взв.'!D9:G40,2,FALSE)</f>
        <v>#N/A</v>
      </c>
      <c r="F21" s="172"/>
      <c r="G21" s="173"/>
      <c r="H21" s="173"/>
    </row>
    <row r="22" spans="1:8" ht="12.75">
      <c r="A22" s="174"/>
      <c r="B22" s="173"/>
      <c r="C22" s="171"/>
      <c r="D22" s="171"/>
      <c r="E22" s="171"/>
      <c r="F22" s="172"/>
      <c r="G22" s="173"/>
      <c r="H22" s="17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4" t="str">
        <f>HYPERLINK('пр.взв.'!D4)</f>
        <v>в.к.   90      кг.</v>
      </c>
    </row>
    <row r="30" spans="1:8" ht="12.75">
      <c r="A30" s="173" t="s">
        <v>14</v>
      </c>
      <c r="B30" s="173" t="s">
        <v>4</v>
      </c>
      <c r="C30" s="153" t="s">
        <v>5</v>
      </c>
      <c r="D30" s="173" t="s">
        <v>15</v>
      </c>
      <c r="E30" s="173" t="s">
        <v>16</v>
      </c>
      <c r="F30" s="173" t="s">
        <v>17</v>
      </c>
      <c r="G30" s="173" t="s">
        <v>18</v>
      </c>
      <c r="H30" s="173" t="s">
        <v>19</v>
      </c>
    </row>
    <row r="31" spans="1:8" ht="12.75">
      <c r="A31" s="152"/>
      <c r="B31" s="152"/>
      <c r="C31" s="152"/>
      <c r="D31" s="152"/>
      <c r="E31" s="152"/>
      <c r="F31" s="152"/>
      <c r="G31" s="152"/>
      <c r="H31" s="152"/>
    </row>
    <row r="32" spans="1:8" ht="12.75">
      <c r="A32" s="177"/>
      <c r="B32" s="175">
        <v>3</v>
      </c>
      <c r="C32" s="171" t="str">
        <f>VLOOKUP(B32,'пр.взв.'!B7:D38,2,FALSE)</f>
        <v>Гляделов Евгений Николаевич</v>
      </c>
      <c r="D32" s="171" t="str">
        <f>VLOOKUP(C32,'пр.взв.'!C7:E38,2,FALSE)</f>
        <v>31.08.1983г. КМС</v>
      </c>
      <c r="E32" s="171" t="str">
        <f>VLOOKUP(D32,'пр.взв.'!D7:F38,2,FALSE)</f>
        <v>УФО,Кург.обл.,Лебяжье,        МО</v>
      </c>
      <c r="F32" s="172"/>
      <c r="G32" s="176"/>
      <c r="H32" s="173"/>
    </row>
    <row r="33" spans="1:8" ht="12.75">
      <c r="A33" s="177"/>
      <c r="B33" s="173"/>
      <c r="C33" s="171"/>
      <c r="D33" s="171"/>
      <c r="E33" s="171"/>
      <c r="F33" s="172"/>
      <c r="G33" s="176"/>
      <c r="H33" s="173"/>
    </row>
    <row r="34" spans="1:8" ht="12.75">
      <c r="A34" s="174"/>
      <c r="B34" s="175">
        <v>2</v>
      </c>
      <c r="C34" s="171" t="str">
        <f>VLOOKUP(B34,'пр.взв.'!B9:D40,2,FALSE)</f>
        <v>Багашев Аюб Адамович</v>
      </c>
      <c r="D34" s="171" t="str">
        <f>VLOOKUP(C34,'пр.взв.'!C9:E40,2,FALSE)</f>
        <v>07.06.1991г.   КМС</v>
      </c>
      <c r="E34" s="171" t="str">
        <f>VLOOKUP(D34,'пр.взв.'!D9:F40,2,FALSE)</f>
        <v>УФО,Кург.обл.,Курган,МО</v>
      </c>
      <c r="F34" s="172"/>
      <c r="G34" s="173"/>
      <c r="H34" s="173"/>
    </row>
    <row r="35" spans="1:8" ht="12.75">
      <c r="A35" s="174"/>
      <c r="B35" s="173"/>
      <c r="C35" s="171"/>
      <c r="D35" s="171"/>
      <c r="E35" s="171"/>
      <c r="F35" s="172"/>
      <c r="G35" s="173"/>
      <c r="H35" s="17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workbookViewId="0" topLeftCell="A4">
      <selection activeCell="C23" sqref="C23:G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1.8515625" style="0" customWidth="1"/>
    <col min="6" max="6" width="8.57421875" style="0" customWidth="1"/>
    <col min="7" max="7" width="18.28125" style="0" customWidth="1"/>
  </cols>
  <sheetData>
    <row r="1" spans="1:7" ht="29.25" customHeight="1" thickBot="1">
      <c r="A1" s="136" t="s">
        <v>28</v>
      </c>
      <c r="B1" s="137"/>
      <c r="C1" s="137"/>
      <c r="D1" s="137"/>
      <c r="E1" s="137"/>
      <c r="F1" s="137"/>
      <c r="G1" s="137"/>
    </row>
    <row r="2" spans="1:7" ht="29.25" customHeight="1" thickBot="1">
      <c r="A2" s="184" t="str">
        <f>HYPERLINK('[1]реквизиты'!$A$2)</f>
        <v>Х Всероссийский турнир по самбо на призы ЗМС А.М.Пушницы.</v>
      </c>
      <c r="B2" s="185"/>
      <c r="C2" s="185"/>
      <c r="D2" s="185"/>
      <c r="E2" s="185"/>
      <c r="F2" s="185"/>
      <c r="G2" s="186"/>
    </row>
    <row r="3" spans="1:7" ht="12.75" customHeight="1">
      <c r="A3" s="181" t="str">
        <f>HYPERLINK('[1]реквизиты'!$A$3)</f>
        <v>30.10.-2.11.2009г.      Омск</v>
      </c>
      <c r="B3" s="181"/>
      <c r="C3" s="181"/>
      <c r="D3" s="181"/>
      <c r="E3" s="181"/>
      <c r="F3" s="181"/>
      <c r="G3" s="181"/>
    </row>
    <row r="4" spans="4:5" ht="12.75" customHeight="1">
      <c r="D4" s="180" t="s">
        <v>84</v>
      </c>
      <c r="E4" s="180"/>
    </row>
    <row r="5" spans="1:7" ht="12.75" customHeight="1">
      <c r="A5" s="152" t="s">
        <v>10</v>
      </c>
      <c r="B5" s="152" t="s">
        <v>4</v>
      </c>
      <c r="C5" s="152" t="s">
        <v>5</v>
      </c>
      <c r="D5" s="152" t="s">
        <v>6</v>
      </c>
      <c r="E5" s="152" t="s">
        <v>7</v>
      </c>
      <c r="F5" s="152" t="s">
        <v>11</v>
      </c>
      <c r="G5" s="152" t="s">
        <v>8</v>
      </c>
    </row>
    <row r="6" spans="1:7" ht="12.75">
      <c r="A6" s="153"/>
      <c r="B6" s="153"/>
      <c r="C6" s="153"/>
      <c r="D6" s="153"/>
      <c r="E6" s="153"/>
      <c r="F6" s="153"/>
      <c r="G6" s="153"/>
    </row>
    <row r="7" spans="1:7" ht="12.75">
      <c r="A7" s="152">
        <v>1</v>
      </c>
      <c r="B7" s="182">
        <v>1</v>
      </c>
      <c r="C7" s="145" t="s">
        <v>69</v>
      </c>
      <c r="D7" s="133" t="s">
        <v>81</v>
      </c>
      <c r="E7" s="167" t="s">
        <v>70</v>
      </c>
      <c r="F7" s="163"/>
      <c r="G7" s="145" t="s">
        <v>71</v>
      </c>
    </row>
    <row r="8" spans="1:7" ht="12.75" customHeight="1">
      <c r="A8" s="153"/>
      <c r="B8" s="182"/>
      <c r="C8" s="146"/>
      <c r="D8" s="153"/>
      <c r="E8" s="168"/>
      <c r="F8" s="164"/>
      <c r="G8" s="146"/>
    </row>
    <row r="9" spans="1:7" ht="12.75">
      <c r="A9" s="152">
        <v>2</v>
      </c>
      <c r="B9" s="182">
        <v>2</v>
      </c>
      <c r="C9" s="145" t="s">
        <v>46</v>
      </c>
      <c r="D9" s="133" t="s">
        <v>78</v>
      </c>
      <c r="E9" s="167" t="s">
        <v>47</v>
      </c>
      <c r="F9" s="163"/>
      <c r="G9" s="145" t="s">
        <v>48</v>
      </c>
    </row>
    <row r="10" spans="1:7" ht="15" customHeight="1">
      <c r="A10" s="153"/>
      <c r="B10" s="182"/>
      <c r="C10" s="146"/>
      <c r="D10" s="153"/>
      <c r="E10" s="168"/>
      <c r="F10" s="164"/>
      <c r="G10" s="146"/>
    </row>
    <row r="11" spans="1:7" ht="12.75">
      <c r="A11" s="152">
        <v>3</v>
      </c>
      <c r="B11" s="182">
        <v>3</v>
      </c>
      <c r="C11" s="145" t="s">
        <v>57</v>
      </c>
      <c r="D11" s="133" t="s">
        <v>58</v>
      </c>
      <c r="E11" s="167" t="s">
        <v>59</v>
      </c>
      <c r="F11" s="163" t="s">
        <v>60</v>
      </c>
      <c r="G11" s="145" t="s">
        <v>61</v>
      </c>
    </row>
    <row r="12" spans="1:7" ht="15" customHeight="1">
      <c r="A12" s="153"/>
      <c r="B12" s="182"/>
      <c r="C12" s="146"/>
      <c r="D12" s="153"/>
      <c r="E12" s="168"/>
      <c r="F12" s="164"/>
      <c r="G12" s="146"/>
    </row>
    <row r="13" spans="1:7" ht="15" customHeight="1">
      <c r="A13" s="152">
        <v>4</v>
      </c>
      <c r="B13" s="182">
        <v>4</v>
      </c>
      <c r="C13" s="145" t="s">
        <v>32</v>
      </c>
      <c r="D13" s="133" t="s">
        <v>74</v>
      </c>
      <c r="E13" s="167" t="s">
        <v>33</v>
      </c>
      <c r="F13" s="163"/>
      <c r="G13" s="145" t="s">
        <v>34</v>
      </c>
    </row>
    <row r="14" spans="1:7" ht="15.75" customHeight="1">
      <c r="A14" s="153"/>
      <c r="B14" s="182"/>
      <c r="C14" s="146"/>
      <c r="D14" s="153"/>
      <c r="E14" s="168"/>
      <c r="F14" s="164"/>
      <c r="G14" s="146"/>
    </row>
    <row r="15" spans="1:7" ht="12.75">
      <c r="A15" s="152">
        <v>5</v>
      </c>
      <c r="B15" s="182">
        <v>5</v>
      </c>
      <c r="C15" s="145" t="s">
        <v>66</v>
      </c>
      <c r="D15" s="133" t="s">
        <v>67</v>
      </c>
      <c r="E15" s="167" t="s">
        <v>47</v>
      </c>
      <c r="F15" s="163"/>
      <c r="G15" s="145" t="s">
        <v>68</v>
      </c>
    </row>
    <row r="16" spans="1:7" ht="15" customHeight="1">
      <c r="A16" s="153"/>
      <c r="B16" s="182"/>
      <c r="C16" s="146"/>
      <c r="D16" s="153"/>
      <c r="E16" s="168"/>
      <c r="F16" s="164"/>
      <c r="G16" s="146"/>
    </row>
    <row r="17" spans="1:7" ht="12.75">
      <c r="A17" s="152">
        <v>6</v>
      </c>
      <c r="B17" s="183">
        <v>6</v>
      </c>
      <c r="C17" s="145" t="s">
        <v>49</v>
      </c>
      <c r="D17" s="133" t="s">
        <v>79</v>
      </c>
      <c r="E17" s="167" t="s">
        <v>50</v>
      </c>
      <c r="F17" s="163" t="s">
        <v>51</v>
      </c>
      <c r="G17" s="145" t="s">
        <v>52</v>
      </c>
    </row>
    <row r="18" spans="1:7" ht="15" customHeight="1">
      <c r="A18" s="153"/>
      <c r="B18" s="182"/>
      <c r="C18" s="146"/>
      <c r="D18" s="153"/>
      <c r="E18" s="168"/>
      <c r="F18" s="164"/>
      <c r="G18" s="146"/>
    </row>
    <row r="19" spans="1:7" ht="12.75">
      <c r="A19" s="152">
        <v>7</v>
      </c>
      <c r="B19" s="182">
        <v>7</v>
      </c>
      <c r="C19" s="145" t="s">
        <v>35</v>
      </c>
      <c r="D19" s="133" t="s">
        <v>75</v>
      </c>
      <c r="E19" s="167" t="s">
        <v>36</v>
      </c>
      <c r="F19" s="163" t="s">
        <v>37</v>
      </c>
      <c r="G19" s="145" t="s">
        <v>38</v>
      </c>
    </row>
    <row r="20" spans="1:7" ht="15" customHeight="1">
      <c r="A20" s="153"/>
      <c r="B20" s="182"/>
      <c r="C20" s="146"/>
      <c r="D20" s="153"/>
      <c r="E20" s="168"/>
      <c r="F20" s="164"/>
      <c r="G20" s="146"/>
    </row>
    <row r="21" spans="1:7" ht="12.75">
      <c r="A21" s="152">
        <v>8</v>
      </c>
      <c r="B21" s="182">
        <v>8</v>
      </c>
      <c r="C21" s="145" t="s">
        <v>62</v>
      </c>
      <c r="D21" s="133" t="s">
        <v>80</v>
      </c>
      <c r="E21" s="167" t="s">
        <v>63</v>
      </c>
      <c r="F21" s="163" t="s">
        <v>64</v>
      </c>
      <c r="G21" s="145" t="s">
        <v>65</v>
      </c>
    </row>
    <row r="22" spans="1:7" ht="15" customHeight="1">
      <c r="A22" s="153"/>
      <c r="B22" s="182"/>
      <c r="C22" s="146"/>
      <c r="D22" s="153"/>
      <c r="E22" s="168"/>
      <c r="F22" s="164"/>
      <c r="G22" s="146"/>
    </row>
    <row r="23" spans="1:7" ht="12.75">
      <c r="A23" s="152">
        <v>9</v>
      </c>
      <c r="B23" s="182">
        <v>9</v>
      </c>
      <c r="C23" s="145" t="s">
        <v>42</v>
      </c>
      <c r="D23" s="133" t="s">
        <v>77</v>
      </c>
      <c r="E23" s="167" t="s">
        <v>43</v>
      </c>
      <c r="F23" s="163" t="s">
        <v>44</v>
      </c>
      <c r="G23" s="145" t="s">
        <v>45</v>
      </c>
    </row>
    <row r="24" spans="1:7" ht="15" customHeight="1">
      <c r="A24" s="153"/>
      <c r="B24" s="182"/>
      <c r="C24" s="146"/>
      <c r="D24" s="153"/>
      <c r="E24" s="168"/>
      <c r="F24" s="164"/>
      <c r="G24" s="146"/>
    </row>
    <row r="25" spans="1:7" ht="12.75">
      <c r="A25" s="152">
        <v>10</v>
      </c>
      <c r="B25" s="182">
        <v>10</v>
      </c>
      <c r="C25" s="145" t="s">
        <v>39</v>
      </c>
      <c r="D25" s="133" t="s">
        <v>76</v>
      </c>
      <c r="E25" s="167" t="s">
        <v>40</v>
      </c>
      <c r="F25" s="163"/>
      <c r="G25" s="145" t="s">
        <v>41</v>
      </c>
    </row>
    <row r="26" spans="1:7" ht="15" customHeight="1">
      <c r="A26" s="153"/>
      <c r="B26" s="182"/>
      <c r="C26" s="146"/>
      <c r="D26" s="153"/>
      <c r="E26" s="168"/>
      <c r="F26" s="164"/>
      <c r="G26" s="146"/>
    </row>
    <row r="27" spans="1:7" ht="12.75">
      <c r="A27" s="152">
        <v>11</v>
      </c>
      <c r="B27" s="182">
        <v>11</v>
      </c>
      <c r="C27" s="145" t="s">
        <v>83</v>
      </c>
      <c r="D27" s="133" t="s">
        <v>82</v>
      </c>
      <c r="E27" s="167" t="s">
        <v>72</v>
      </c>
      <c r="F27" s="163"/>
      <c r="G27" s="145" t="s">
        <v>73</v>
      </c>
    </row>
    <row r="28" spans="1:7" ht="15" customHeight="1">
      <c r="A28" s="153"/>
      <c r="B28" s="182"/>
      <c r="C28" s="146"/>
      <c r="D28" s="153"/>
      <c r="E28" s="168"/>
      <c r="F28" s="164"/>
      <c r="G28" s="146"/>
    </row>
    <row r="29" spans="1:7" ht="12.75">
      <c r="A29" s="152">
        <v>12</v>
      </c>
      <c r="B29" s="182">
        <v>12</v>
      </c>
      <c r="C29" s="145" t="s">
        <v>53</v>
      </c>
      <c r="D29" s="133" t="s">
        <v>54</v>
      </c>
      <c r="E29" s="167" t="s">
        <v>55</v>
      </c>
      <c r="F29" s="163"/>
      <c r="G29" s="145" t="s">
        <v>56</v>
      </c>
    </row>
    <row r="30" spans="1:7" ht="15" customHeight="1">
      <c r="A30" s="153"/>
      <c r="B30" s="182"/>
      <c r="C30" s="146"/>
      <c r="D30" s="153"/>
      <c r="E30" s="168"/>
      <c r="F30" s="164"/>
      <c r="G30" s="146"/>
    </row>
    <row r="31" spans="1:7" ht="15.75" customHeight="1">
      <c r="A31" s="152"/>
      <c r="B31" s="161">
        <v>13</v>
      </c>
      <c r="C31" s="152"/>
      <c r="D31" s="152"/>
      <c r="E31" s="152"/>
      <c r="F31" s="152"/>
      <c r="G31" s="152"/>
    </row>
    <row r="32" spans="1:7" ht="15" customHeight="1">
      <c r="A32" s="153"/>
      <c r="B32" s="162"/>
      <c r="C32" s="153"/>
      <c r="D32" s="153"/>
      <c r="E32" s="153"/>
      <c r="F32" s="153"/>
      <c r="G32" s="153"/>
    </row>
    <row r="33" spans="1:7" ht="12.75">
      <c r="A33" s="152"/>
      <c r="B33" s="161">
        <v>14</v>
      </c>
      <c r="C33" s="152"/>
      <c r="D33" s="152"/>
      <c r="E33" s="152"/>
      <c r="F33" s="152"/>
      <c r="G33" s="152"/>
    </row>
    <row r="34" spans="1:7" ht="15" customHeight="1">
      <c r="A34" s="153"/>
      <c r="B34" s="162"/>
      <c r="C34" s="153"/>
      <c r="D34" s="153"/>
      <c r="E34" s="153"/>
      <c r="F34" s="153"/>
      <c r="G34" s="153"/>
    </row>
    <row r="35" spans="1:7" ht="12.75">
      <c r="A35" s="152"/>
      <c r="B35" s="161">
        <v>15</v>
      </c>
      <c r="C35" s="152"/>
      <c r="D35" s="152"/>
      <c r="E35" s="152"/>
      <c r="F35" s="152"/>
      <c r="G35" s="152"/>
    </row>
    <row r="36" spans="1:7" ht="15" customHeight="1">
      <c r="A36" s="153"/>
      <c r="B36" s="162"/>
      <c r="C36" s="153"/>
      <c r="D36" s="153"/>
      <c r="E36" s="153"/>
      <c r="F36" s="153"/>
      <c r="G36" s="153"/>
    </row>
    <row r="37" spans="1:7" ht="12.75">
      <c r="A37" s="152"/>
      <c r="B37" s="161">
        <v>16</v>
      </c>
      <c r="C37" s="152"/>
      <c r="D37" s="152"/>
      <c r="E37" s="152"/>
      <c r="F37" s="152"/>
      <c r="G37" s="152"/>
    </row>
    <row r="38" spans="1:7" ht="15" customHeight="1">
      <c r="A38" s="153"/>
      <c r="B38" s="162"/>
      <c r="C38" s="153"/>
      <c r="D38" s="153"/>
      <c r="E38" s="153"/>
      <c r="F38" s="153"/>
      <c r="G38" s="153"/>
    </row>
    <row r="39" spans="1:5" ht="15.75" customHeight="1">
      <c r="A39" t="s">
        <v>89</v>
      </c>
      <c r="E39" t="s">
        <v>90</v>
      </c>
    </row>
    <row r="41" spans="1:6" ht="12.75">
      <c r="A41" s="96" t="s">
        <v>91</v>
      </c>
      <c r="B41" s="87"/>
      <c r="C41" s="87"/>
      <c r="D41" s="87"/>
      <c r="E41" s="97" t="s">
        <v>92</v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0">
      <selection activeCell="H21" sqref="H2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4" max="4" width="17.140625" style="0" customWidth="1"/>
    <col min="5" max="5" width="4.7109375" style="0" customWidth="1"/>
    <col min="6" max="6" width="14.00390625" style="0" customWidth="1"/>
    <col min="7" max="7" width="4.7109375" style="0" customWidth="1"/>
    <col min="8" max="8" width="12.28125" style="0" customWidth="1"/>
    <col min="9" max="9" width="4.7109375" style="0" customWidth="1"/>
    <col min="11" max="11" width="5.0039062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0" t="str">
        <f>HYPERLINK('[1]реквизиты'!$A$2)</f>
        <v>Х Всероссийский турнир по самбо на призы ЗМС А.М.Пушницы.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9"/>
      <c r="M1" s="49"/>
      <c r="N1" s="49"/>
      <c r="O1" s="49"/>
      <c r="P1" s="49"/>
    </row>
    <row r="2" spans="1:19" ht="12.75" customHeight="1">
      <c r="A2" s="211" t="str">
        <f>HYPERLINK('[1]реквизиты'!$A$3)</f>
        <v>30.10.-2.11.2009г.      Омск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3" t="str">
        <f>HYPERLINK('пр.взв.'!D4)</f>
        <v>в.к.   90      кг.</v>
      </c>
      <c r="G3" s="51"/>
      <c r="H3" s="51"/>
      <c r="I3" s="51"/>
      <c r="J3" s="51"/>
      <c r="K3" s="51"/>
      <c r="L3" s="51"/>
    </row>
    <row r="4" spans="1:3" ht="16.5" thickBot="1">
      <c r="A4" s="209" t="s">
        <v>0</v>
      </c>
      <c r="B4" s="209"/>
      <c r="C4" s="5"/>
    </row>
    <row r="5" spans="1:13" ht="12.75" customHeight="1" thickBot="1">
      <c r="A5" s="208">
        <v>1</v>
      </c>
      <c r="B5" s="200" t="str">
        <f>VLOOKUP(A5,'пр.взв.'!B5:C36,2,FALSE)</f>
        <v>Лупырь Максим Валерьевич </v>
      </c>
      <c r="C5" s="202" t="str">
        <f>VLOOKUP(A5,'пр.взв.'!B5:F36,3,FALSE)</f>
        <v>29.04.1990    КМС</v>
      </c>
      <c r="D5" s="200" t="str">
        <f>VLOOKUP(A5,'пр.взв.'!B5:E36,4,FALSE)</f>
        <v>СФО, Омск.обл., Омск,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7"/>
      <c r="B6" s="201"/>
      <c r="C6" s="203"/>
      <c r="D6" s="20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7">
        <v>9</v>
      </c>
      <c r="B7" s="194" t="str">
        <f>VLOOKUP(A7,'пр.взв.'!B7:C38,2,FALSE)</f>
        <v>Бухман Иван Павлович</v>
      </c>
      <c r="C7" s="196" t="str">
        <f>VLOOKUP(A7,'пр.взв.'!B5:F36,3,FALSE)</f>
        <v>21.04.1984г.    КМС</v>
      </c>
      <c r="D7" s="196" t="str">
        <f>VLOOKUP(A7,'пр.взв.'!B5:F36,4,FALSE)</f>
        <v>СФО,Нов.обл.   Новосибирск,МО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8"/>
      <c r="B8" s="195"/>
      <c r="C8" s="197"/>
      <c r="D8" s="19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8">
        <v>5</v>
      </c>
      <c r="B9" s="200" t="str">
        <f>VLOOKUP(A9,'пр.взв.'!B9:C40,2,FALSE)</f>
        <v>Благинин Александр Александрович</v>
      </c>
      <c r="C9" s="202" t="str">
        <f>VLOOKUP(A9,'пр.взв.'!B5:E36,3,FALSE)</f>
        <v>06.12.1987г. КМС</v>
      </c>
      <c r="D9" s="202" t="str">
        <f>VLOOKUP(A9,'пр.взв.'!B5:E36,4,FALSE)</f>
        <v>УФО,Кург.обл.,Курган,МО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7"/>
      <c r="B10" s="201"/>
      <c r="C10" s="203"/>
      <c r="D10" s="20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7">
        <v>13</v>
      </c>
      <c r="B11" s="191">
        <f>VLOOKUP(A11,'пр.взв.'!B5:C36,2,FALSE)</f>
        <v>0</v>
      </c>
      <c r="C11" s="191">
        <f>VLOOKUP(A11,'пр.взв.'!B5:E36,3,FALSE)</f>
        <v>0</v>
      </c>
      <c r="D11" s="19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8"/>
      <c r="B12" s="192"/>
      <c r="C12" s="192"/>
      <c r="D12" s="199"/>
      <c r="E12" s="17"/>
      <c r="F12" s="193"/>
      <c r="G12" s="193"/>
      <c r="H12" s="25"/>
      <c r="I12" s="19"/>
      <c r="J12" s="13"/>
      <c r="K12" s="13"/>
      <c r="L12" s="13"/>
    </row>
    <row r="13" spans="1:12" ht="12.75" customHeight="1" thickBot="1">
      <c r="A13" s="208">
        <v>3</v>
      </c>
      <c r="B13" s="200" t="str">
        <f>VLOOKUP(A13,'пр.взв.'!B5:C36,2,FALSE)</f>
        <v>Гляделов Евгений Николаевич</v>
      </c>
      <c r="C13" s="202" t="str">
        <f>VLOOKUP(A13,'пр.взв.'!B5:E36,3,FALSE)</f>
        <v>31.08.1983г. КМС</v>
      </c>
      <c r="D13" s="202" t="str">
        <f>VLOOKUP(A13,'пр.взв.'!B5:E36,4,FALSE)</f>
        <v>УФО,Кург.обл.,Лебяжье,       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7"/>
      <c r="B14" s="201"/>
      <c r="C14" s="203"/>
      <c r="D14" s="20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7">
        <v>11</v>
      </c>
      <c r="B15" s="194" t="str">
        <f>VLOOKUP(A15,'пр.взв.'!B15:C45,2,FALSE)</f>
        <v>Постниников Дмитрий Дмитриевич</v>
      </c>
      <c r="C15" s="196" t="str">
        <f>VLOOKUP(A15,'пр.взв.'!B5:E36,3,FALSE)</f>
        <v>01.02.1982г.   КМС</v>
      </c>
      <c r="D15" s="196" t="str">
        <f>VLOOKUP(A15,'пр.взв.'!B5:F36,4,FALSE)</f>
        <v>СФО,Омск.обл., Омск, 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8"/>
      <c r="B16" s="195"/>
      <c r="C16" s="197"/>
      <c r="D16" s="19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8">
        <v>7</v>
      </c>
      <c r="B17" s="200" t="str">
        <f>VLOOKUP(A17,'пр.взв.'!B17:C47,2,FALSE)</f>
        <v>Редькин Артём Валерьевич</v>
      </c>
      <c r="C17" s="202" t="str">
        <f>VLOOKUP(A17,'пр.взв.'!B5:E36,3,FALSE)</f>
        <v>30.01.1991г.   КМС</v>
      </c>
      <c r="D17" s="202" t="str">
        <f>VLOOKUP(A17,'пр.взв.'!B5:E36,4,FALSE)</f>
        <v>СФО,Алт.кр.,Шипуново,     МО.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7"/>
      <c r="B18" s="201"/>
      <c r="C18" s="203"/>
      <c r="D18" s="20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7">
        <v>15</v>
      </c>
      <c r="B19" s="191">
        <f>VLOOKUP(A19,'пр.взв.'!B19:C49,2,FALSE)</f>
        <v>0</v>
      </c>
      <c r="C19" s="191">
        <f>VLOOKUP(A19,'пр.взв.'!B5:E36,3,FALSE)</f>
        <v>0</v>
      </c>
      <c r="D19" s="19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8"/>
      <c r="B20" s="192"/>
      <c r="C20" s="192"/>
      <c r="D20" s="19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94"/>
      <c r="E21" s="4"/>
      <c r="F21" s="4"/>
      <c r="G21" s="4"/>
      <c r="J21" s="4"/>
      <c r="K21" s="19"/>
      <c r="M21" s="11"/>
    </row>
    <row r="22" spans="1:11" ht="16.5" thickBot="1">
      <c r="A22" s="208">
        <v>2</v>
      </c>
      <c r="B22" s="200" t="str">
        <f>VLOOKUP(A22,'пр.взв.'!B7:E38,2,FALSE)</f>
        <v>Багашев Аюб Адамович</v>
      </c>
      <c r="C22" s="202" t="str">
        <f>VLOOKUP(A22,'пр.взв.'!B7:E38,3,FALSE)</f>
        <v>07.06.1991г.   КМС</v>
      </c>
      <c r="D22" s="202" t="str">
        <f>VLOOKUP(A22,'пр.взв.'!B7:E38,4,FALSE)</f>
        <v>УФО,Кург.обл.,Курган,МО</v>
      </c>
      <c r="E22" s="12"/>
      <c r="F22" s="13"/>
      <c r="G22" s="13"/>
      <c r="H22" s="13"/>
      <c r="I22" s="13"/>
      <c r="J22" s="4"/>
      <c r="K22" s="16"/>
    </row>
    <row r="23" spans="1:11" ht="15.75">
      <c r="A23" s="187"/>
      <c r="B23" s="201"/>
      <c r="C23" s="203"/>
      <c r="D23" s="203"/>
      <c r="E23" s="19"/>
      <c r="F23" s="15"/>
      <c r="G23" s="15"/>
      <c r="H23" s="13"/>
      <c r="I23" s="13"/>
      <c r="J23" s="4"/>
      <c r="K23" s="36"/>
    </row>
    <row r="24" spans="1:11" ht="16.5" thickBot="1">
      <c r="A24" s="187">
        <v>10</v>
      </c>
      <c r="B24" s="194" t="str">
        <f>VLOOKUP(A24,'пр.взв.'!B7:E38,2,FALSE)</f>
        <v>Муркин Александр Вячаславович</v>
      </c>
      <c r="C24" s="196" t="str">
        <f>VLOOKUP(A24,'пр.взв.'!B7:E38,3,FALSE)</f>
        <v>06.03.1991г.    КМС</v>
      </c>
      <c r="D24" s="196" t="str">
        <f>VLOOKUP(A24,'пр.взв.'!B7:E38,4,FALSE)</f>
        <v>СФО,Омск.обл.,Омск,ПР.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8"/>
      <c r="B25" s="195"/>
      <c r="C25" s="197"/>
      <c r="D25" s="197"/>
      <c r="E25" s="17"/>
      <c r="F25" s="21"/>
      <c r="G25" s="19"/>
      <c r="H25" s="13"/>
      <c r="I25" s="13"/>
      <c r="J25" s="4"/>
      <c r="K25" s="36"/>
    </row>
    <row r="26" spans="1:11" ht="16.5" thickBot="1">
      <c r="A26" s="208">
        <v>6</v>
      </c>
      <c r="B26" s="200" t="str">
        <f>VLOOKUP(A26,'пр.взв.'!B7:E38,2,FALSE)</f>
        <v>Таранов Павел Александрович</v>
      </c>
      <c r="C26" s="202" t="str">
        <f>VLOOKUP(A26,'пр.взв.'!B7:E38,3,FALSE)</f>
        <v>13.05.1980г.    КМС</v>
      </c>
      <c r="D26" s="202" t="str">
        <f>VLOOKUP(A26,'пр.взв.'!B7:E38,4,FALSE)</f>
        <v>СФО,Нов.обл.   Новосибирск,ПР.</v>
      </c>
      <c r="E26" s="12"/>
      <c r="F26" s="21"/>
      <c r="G26" s="16"/>
      <c r="H26" s="26"/>
      <c r="I26" s="13"/>
      <c r="J26" s="4"/>
      <c r="K26" s="36"/>
    </row>
    <row r="27" spans="1:11" ht="15.75">
      <c r="A27" s="187"/>
      <c r="B27" s="201"/>
      <c r="C27" s="203"/>
      <c r="D27" s="203"/>
      <c r="E27" s="19"/>
      <c r="F27" s="24"/>
      <c r="G27" s="15"/>
      <c r="H27" s="25"/>
      <c r="I27" s="13"/>
      <c r="J27" s="4"/>
      <c r="K27" s="36"/>
    </row>
    <row r="28" spans="1:11" ht="16.5" thickBot="1">
      <c r="A28" s="187">
        <v>14</v>
      </c>
      <c r="B28" s="191">
        <f>VLOOKUP(A28,'пр.взв.'!B7:E38,2,FALSE)</f>
        <v>0</v>
      </c>
      <c r="C28" s="198">
        <f>VLOOKUP(A28,'пр.взв.'!B7:E38,3,FALSE)</f>
        <v>0</v>
      </c>
      <c r="D28" s="198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8"/>
      <c r="B29" s="192"/>
      <c r="C29" s="199"/>
      <c r="D29" s="199"/>
      <c r="E29" s="17"/>
      <c r="F29" s="193"/>
      <c r="G29" s="193"/>
      <c r="H29" s="25"/>
      <c r="I29" s="19"/>
      <c r="J29" s="3"/>
      <c r="K29" s="35"/>
    </row>
    <row r="30" spans="1:9" ht="16.5" thickBot="1">
      <c r="A30" s="208">
        <v>4</v>
      </c>
      <c r="B30" s="200" t="str">
        <f>VLOOKUP(A30,'пр.взв.'!B7:E38,2,FALSE)</f>
        <v>Кожокарь Виталий Фёдорович</v>
      </c>
      <c r="C30" s="202" t="str">
        <f>VLOOKUP(A30,'пр.взв.'!B7:E38,3,FALSE)</f>
        <v>12.02.1985г.   КМС</v>
      </c>
      <c r="D30" s="204" t="str">
        <f>VLOOKUP(A30,'пр.взв.'!B7:E38,4,FALSE)</f>
        <v>СФО,Р.Алтай,                              Горно-Алтайск,МО</v>
      </c>
      <c r="E30" s="12"/>
      <c r="F30" s="15"/>
      <c r="G30" s="15"/>
      <c r="H30" s="25"/>
      <c r="I30" s="16"/>
    </row>
    <row r="31" spans="1:9" ht="15.75">
      <c r="A31" s="187"/>
      <c r="B31" s="201"/>
      <c r="C31" s="203"/>
      <c r="D31" s="205"/>
      <c r="E31" s="19"/>
      <c r="F31" s="15"/>
      <c r="G31" s="15"/>
      <c r="H31" s="25"/>
      <c r="I31" s="13"/>
    </row>
    <row r="32" spans="1:9" ht="16.5" thickBot="1">
      <c r="A32" s="187">
        <v>12</v>
      </c>
      <c r="B32" s="194" t="str">
        <f>VLOOKUP(A32,'пр.взв.'!B7:E38,2,FALSE)</f>
        <v>Емельянов Андрей Сергеевич </v>
      </c>
      <c r="C32" s="196" t="str">
        <f>VLOOKUP(A32,'пр.взв.'!B7:E38,3,FALSE)</f>
        <v>26.07.1991г., КМС</v>
      </c>
      <c r="D32" s="196" t="str">
        <f>VLOOKUP(A32,'пр.взв.'!B7:E38,4,FALSE)</f>
        <v>СФО, Омск.обл., Омск, МО</v>
      </c>
      <c r="E32" s="16"/>
      <c r="F32" s="20"/>
      <c r="G32" s="15"/>
      <c r="H32" s="25"/>
      <c r="I32" s="13"/>
    </row>
    <row r="33" spans="1:9" ht="16.5" thickBot="1">
      <c r="A33" s="188"/>
      <c r="B33" s="195"/>
      <c r="C33" s="197"/>
      <c r="D33" s="197"/>
      <c r="E33" s="17"/>
      <c r="F33" s="21"/>
      <c r="G33" s="19"/>
      <c r="H33" s="27"/>
      <c r="I33" s="13"/>
    </row>
    <row r="34" spans="1:9" ht="16.5" thickBot="1">
      <c r="A34" s="208">
        <v>8</v>
      </c>
      <c r="B34" s="206" t="str">
        <f>VLOOKUP(A34,'пр.взв.'!B7:E38,2,FALSE)</f>
        <v>Шильников Александр Александрович </v>
      </c>
      <c r="C34" s="202" t="str">
        <f>VLOOKUP(A34,'пр.взв.'!B7:E38,3,FALSE)</f>
        <v>20.12.1990г.   КМС</v>
      </c>
      <c r="D34" s="202" t="str">
        <f>VLOOKUP(A34,'пр.взв.'!B7:E38,4,FALSE)</f>
        <v>СФО,Алт.кр.,Барнаул,МО</v>
      </c>
      <c r="E34" s="12"/>
      <c r="F34" s="22"/>
      <c r="G34" s="16"/>
      <c r="H34" s="10"/>
      <c r="I34" s="10"/>
    </row>
    <row r="35" spans="1:9" ht="15.75">
      <c r="A35" s="187"/>
      <c r="B35" s="207"/>
      <c r="C35" s="203"/>
      <c r="D35" s="203"/>
      <c r="E35" s="19"/>
      <c r="F35" s="23"/>
      <c r="G35" s="17"/>
      <c r="H35" s="18"/>
      <c r="I35" s="18"/>
    </row>
    <row r="36" spans="1:9" ht="16.5" thickBot="1">
      <c r="A36" s="187">
        <v>16</v>
      </c>
      <c r="B36" s="191">
        <f>VLOOKUP(A36,'пр.взв.'!B7:E38,2,FALSE)</f>
        <v>0</v>
      </c>
      <c r="C36" s="191">
        <f>VLOOKUP(A36,'пр.взв.'!B7:E38,3,FALSE)</f>
        <v>0</v>
      </c>
      <c r="D36" s="19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88"/>
      <c r="B37" s="192"/>
      <c r="C37" s="192"/>
      <c r="D37" s="19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9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18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19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28125" style="0" customWidth="1"/>
    <col min="4" max="4" width="11.28125" style="0" customWidth="1"/>
    <col min="5" max="17" width="4.7109375" style="0" customWidth="1"/>
    <col min="18" max="18" width="17.00390625" style="0" customWidth="1"/>
    <col min="19" max="19" width="8.421875" style="0" customWidth="1"/>
    <col min="20" max="20" width="14.421875" style="0" customWidth="1"/>
    <col min="21" max="21" width="4.7109375" style="0" customWidth="1"/>
  </cols>
  <sheetData>
    <row r="1" spans="1:21" ht="24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27.75" customHeight="1" thickBo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3:18" ht="33" customHeight="1" thickBot="1">
      <c r="C3" s="229" t="str">
        <f>HYPERLINK('[1]реквизиты'!$A$2)</f>
        <v>Х Всероссийский турнир по самбо на призы ЗМС А.М.Пушницы.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</row>
    <row r="4" spans="1:19" ht="15.75" customHeight="1" thickBot="1">
      <c r="A4" s="9"/>
      <c r="B4" s="9"/>
      <c r="C4" s="211" t="str">
        <f>HYPERLINK('[1]реквизиты'!$A$3)</f>
        <v>30.10.-2.11.2009г.      Омск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9"/>
    </row>
    <row r="5" spans="9:13" ht="20.25" customHeight="1" thickBot="1">
      <c r="I5" s="73"/>
      <c r="J5" s="232" t="str">
        <f>HYPERLINK('пр.взв.'!D4)</f>
        <v>в.к.   90      кг.</v>
      </c>
      <c r="K5" s="233"/>
      <c r="L5" s="234"/>
      <c r="M5" s="73"/>
    </row>
    <row r="6" spans="1:21" ht="18" customHeight="1" thickBot="1">
      <c r="A6" s="209" t="s">
        <v>0</v>
      </c>
      <c r="B6" s="209"/>
      <c r="C6" s="5"/>
      <c r="R6" s="45"/>
      <c r="S6" s="45"/>
      <c r="U6" s="45" t="s">
        <v>1</v>
      </c>
    </row>
    <row r="7" spans="1:29" ht="12.75" customHeight="1" thickBot="1">
      <c r="A7" s="208">
        <v>1</v>
      </c>
      <c r="B7" s="200" t="str">
        <f>VLOOKUP(A7,'пр.взв.'!B7:C38,2,FALSE)</f>
        <v>Лупырь Максим Валерьевич </v>
      </c>
      <c r="C7" s="202" t="str">
        <f>VLOOKUP(A7,'пр.взв.'!B7:F38,3,FALSE)</f>
        <v>29.04.1990    КМС</v>
      </c>
      <c r="D7" s="200" t="str">
        <f>VLOOKUP(A7,'пр.взв.'!B7:E38,4,FALSE)</f>
        <v>СФО, Омск.обл., Омск, Д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00" t="str">
        <f>VLOOKUP(U7,'пр.взв.'!B7:E38,2,FALSE)</f>
        <v>Багашев Аюб Адамович</v>
      </c>
      <c r="S7" s="202" t="str">
        <f>VLOOKUP(U7,'пр.взв.'!B7:E38,3,FALSE)</f>
        <v>07.06.1991г.   КМС</v>
      </c>
      <c r="T7" s="202" t="str">
        <f>VLOOKUP(U7,'пр.взв.'!B7:E38,4,FALSE)</f>
        <v>УФО,Кург.обл.,Курган,МО</v>
      </c>
      <c r="U7" s="212">
        <v>2</v>
      </c>
      <c r="Y7" s="4"/>
      <c r="Z7" s="4"/>
      <c r="AA7" s="4"/>
      <c r="AB7" s="4"/>
      <c r="AC7" s="4"/>
    </row>
    <row r="8" spans="1:29" ht="12.75" customHeight="1">
      <c r="A8" s="187"/>
      <c r="B8" s="201"/>
      <c r="C8" s="203"/>
      <c r="D8" s="201"/>
      <c r="E8" s="95" t="s">
        <v>93</v>
      </c>
      <c r="F8" s="15"/>
      <c r="G8" s="15"/>
      <c r="H8" s="68">
        <v>3</v>
      </c>
      <c r="I8" s="223" t="str">
        <f>VLOOKUP(H8,'пр.взв.'!B7:E38,2,FALSE)</f>
        <v>Гляделов Евгений Николаевич</v>
      </c>
      <c r="J8" s="224"/>
      <c r="K8" s="224"/>
      <c r="L8" s="224"/>
      <c r="M8" s="225"/>
      <c r="N8" s="14"/>
      <c r="O8" s="14"/>
      <c r="P8" s="14"/>
      <c r="Q8" s="95" t="s">
        <v>97</v>
      </c>
      <c r="R8" s="201"/>
      <c r="S8" s="203"/>
      <c r="T8" s="203"/>
      <c r="U8" s="213"/>
      <c r="Y8" s="4"/>
      <c r="Z8" s="4"/>
      <c r="AA8" s="4"/>
      <c r="AB8" s="4"/>
      <c r="AC8" s="4"/>
    </row>
    <row r="9" spans="1:29" ht="12.75" customHeight="1" thickBot="1">
      <c r="A9" s="187">
        <v>9</v>
      </c>
      <c r="B9" s="194" t="str">
        <f>VLOOKUP(A9,'пр.взв.'!B9:C40,2,FALSE)</f>
        <v>Бухман Иван Павлович</v>
      </c>
      <c r="C9" s="196" t="str">
        <f>VLOOKUP(A9,'пр.взв.'!B7:F38,3,FALSE)</f>
        <v>21.04.1984г.    КМС</v>
      </c>
      <c r="D9" s="194" t="str">
        <f>VLOOKUP(A9,'пр.взв.'!B7:F38,4,FALSE)</f>
        <v>СФО,Нов.обл.   Новосибирск,МО</v>
      </c>
      <c r="E9" s="124" t="s">
        <v>94</v>
      </c>
      <c r="F9" s="20"/>
      <c r="G9" s="15"/>
      <c r="H9" s="13"/>
      <c r="I9" s="226"/>
      <c r="J9" s="227"/>
      <c r="K9" s="227"/>
      <c r="L9" s="227"/>
      <c r="M9" s="228"/>
      <c r="N9" s="14"/>
      <c r="O9" s="14"/>
      <c r="P9" s="30"/>
      <c r="Q9" s="124" t="s">
        <v>94</v>
      </c>
      <c r="R9" s="194" t="str">
        <f>VLOOKUP(U9,'пр.взв.'!B9:E40,2,FALSE)</f>
        <v>Муркин Александр Вячаславович</v>
      </c>
      <c r="S9" s="196" t="str">
        <f>VLOOKUP(U9,'пр.взв.'!B9:E40,3,FALSE)</f>
        <v>06.03.1991г.    КМС</v>
      </c>
      <c r="T9" s="196" t="str">
        <f>VLOOKUP(U9,'пр.взв.'!B9:E40,4,FALSE)</f>
        <v>СФО,Омск.обл.,Омск,ПР.</v>
      </c>
      <c r="U9" s="213">
        <v>10</v>
      </c>
      <c r="Y9" s="4"/>
      <c r="Z9" s="4"/>
      <c r="AA9" s="4"/>
      <c r="AB9" s="4"/>
      <c r="AC9" s="4"/>
    </row>
    <row r="10" spans="1:29" ht="12.75" customHeight="1" thickBot="1">
      <c r="A10" s="188"/>
      <c r="B10" s="195"/>
      <c r="C10" s="197"/>
      <c r="D10" s="195"/>
      <c r="E10" s="17"/>
      <c r="F10" s="21"/>
      <c r="G10" s="95" t="s">
        <v>93</v>
      </c>
      <c r="H10" s="13"/>
      <c r="I10" s="98"/>
      <c r="J10" s="98"/>
      <c r="K10" s="98"/>
      <c r="L10" s="98"/>
      <c r="M10" s="14"/>
      <c r="N10" s="14"/>
      <c r="O10" s="95" t="s">
        <v>97</v>
      </c>
      <c r="P10" s="31"/>
      <c r="R10" s="195"/>
      <c r="S10" s="197"/>
      <c r="T10" s="197"/>
      <c r="U10" s="214"/>
      <c r="Y10" s="4"/>
      <c r="Z10" s="4"/>
      <c r="AA10" s="4"/>
      <c r="AB10" s="4"/>
      <c r="AC10" s="4"/>
    </row>
    <row r="11" spans="1:29" ht="12.75" customHeight="1" thickBot="1">
      <c r="A11" s="208">
        <v>5</v>
      </c>
      <c r="B11" s="200" t="str">
        <f>VLOOKUP(A11,'пр.взв.'!B11:C42,2,FALSE)</f>
        <v>Благинин Александр Александрович</v>
      </c>
      <c r="C11" s="202" t="str">
        <f>VLOOKUP(A11,'пр.взв.'!B7:E38,3,FALSE)</f>
        <v>06.12.1987г. КМС</v>
      </c>
      <c r="D11" s="200" t="str">
        <f>VLOOKUP(A11,'пр.взв.'!B7:E38,4,FALSE)</f>
        <v>УФО,Кург.обл.,Курган,МО</v>
      </c>
      <c r="E11" s="12"/>
      <c r="F11" s="21"/>
      <c r="G11" s="124" t="s">
        <v>96</v>
      </c>
      <c r="H11" s="26"/>
      <c r="I11" s="99"/>
      <c r="J11" s="100"/>
      <c r="K11" s="100"/>
      <c r="L11" s="100"/>
      <c r="M11" s="14"/>
      <c r="N11" s="30"/>
      <c r="O11" s="125" t="s">
        <v>99</v>
      </c>
      <c r="P11" s="31"/>
      <c r="R11" s="200" t="str">
        <f>VLOOKUP(U11,'пр.взв.'!B11:E42,2,FALSE)</f>
        <v>Таранов Павел Александрович</v>
      </c>
      <c r="S11" s="202" t="str">
        <f>VLOOKUP(U11,'пр.взв.'!B11:E42,3,FALSE)</f>
        <v>13.05.1980г.    КМС</v>
      </c>
      <c r="T11" s="202" t="str">
        <f>VLOOKUP(U11,'пр.взв.'!B11:E42,4,FALSE)</f>
        <v>СФО,Нов.обл.   Новосибирск,ПР.</v>
      </c>
      <c r="U11" s="215">
        <v>6</v>
      </c>
      <c r="Y11" s="4"/>
      <c r="Z11" s="4"/>
      <c r="AA11" s="4"/>
      <c r="AB11" s="4"/>
      <c r="AC11" s="4"/>
    </row>
    <row r="12" spans="1:29" ht="12.75" customHeight="1">
      <c r="A12" s="187"/>
      <c r="B12" s="201"/>
      <c r="C12" s="203"/>
      <c r="D12" s="201"/>
      <c r="E12" s="95" t="s">
        <v>85</v>
      </c>
      <c r="F12" s="24"/>
      <c r="G12" s="15"/>
      <c r="H12" s="25"/>
      <c r="I12" s="99"/>
      <c r="J12" s="261" t="s">
        <v>22</v>
      </c>
      <c r="K12" s="261"/>
      <c r="L12" s="261"/>
      <c r="M12" s="14"/>
      <c r="N12" s="31"/>
      <c r="O12" s="14"/>
      <c r="P12" s="32"/>
      <c r="Q12" s="95" t="s">
        <v>87</v>
      </c>
      <c r="R12" s="201"/>
      <c r="S12" s="203"/>
      <c r="T12" s="203"/>
      <c r="U12" s="213"/>
      <c r="Y12" s="4"/>
      <c r="Z12" s="4"/>
      <c r="AA12" s="4"/>
      <c r="AB12" s="4"/>
      <c r="AC12" s="4"/>
    </row>
    <row r="13" spans="1:29" ht="12.75" customHeight="1" thickBot="1">
      <c r="A13" s="187">
        <v>13</v>
      </c>
      <c r="B13" s="191">
        <f>VLOOKUP(A13,'пр.взв.'!B7:C38,2,FALSE)</f>
        <v>0</v>
      </c>
      <c r="C13" s="198">
        <f>VLOOKUP(A13,'пр.взв.'!B7:E38,3,FALSE)</f>
        <v>0</v>
      </c>
      <c r="D13" s="191">
        <f>VLOOKUP(A13,'пр.взв.'!B7:E38,4,FALSE)</f>
        <v>0</v>
      </c>
      <c r="E13" s="16"/>
      <c r="F13" s="15"/>
      <c r="G13" s="15"/>
      <c r="H13" s="25"/>
      <c r="I13" s="28"/>
      <c r="J13" s="29"/>
      <c r="K13" s="14" t="s">
        <v>95</v>
      </c>
      <c r="L13" s="99"/>
      <c r="M13" s="14"/>
      <c r="N13" s="31"/>
      <c r="O13" s="14"/>
      <c r="P13" s="14"/>
      <c r="Q13" s="16"/>
      <c r="R13" s="191">
        <f>VLOOKUP(U13,'пр.взв.'!B13:E44,2,FALSE)</f>
        <v>0</v>
      </c>
      <c r="S13" s="198">
        <f>VLOOKUP(U13,'пр.взв.'!B13:E44,3,FALSE)</f>
        <v>0</v>
      </c>
      <c r="T13" s="198">
        <f>VLOOKUP(U13,'пр.взв.'!B13:E44,4,FALSE)</f>
        <v>0</v>
      </c>
      <c r="U13" s="213">
        <v>14</v>
      </c>
      <c r="Y13" s="4"/>
      <c r="Z13" s="4"/>
      <c r="AA13" s="4"/>
      <c r="AB13" s="4"/>
      <c r="AC13" s="4"/>
    </row>
    <row r="14" spans="1:29" ht="12.75" customHeight="1" thickBot="1">
      <c r="A14" s="188"/>
      <c r="B14" s="192"/>
      <c r="C14" s="199"/>
      <c r="D14" s="192"/>
      <c r="E14" s="17"/>
      <c r="F14" s="193"/>
      <c r="G14" s="193"/>
      <c r="H14" s="25"/>
      <c r="I14" s="95" t="s">
        <v>95</v>
      </c>
      <c r="J14" s="15"/>
      <c r="K14" s="134" t="s">
        <v>100</v>
      </c>
      <c r="L14" s="15"/>
      <c r="M14" s="95" t="s">
        <v>97</v>
      </c>
      <c r="N14" s="28"/>
      <c r="O14" s="14"/>
      <c r="P14" s="14"/>
      <c r="R14" s="192"/>
      <c r="S14" s="199"/>
      <c r="T14" s="199"/>
      <c r="U14" s="216"/>
      <c r="Y14" s="4"/>
      <c r="Z14" s="4"/>
      <c r="AA14" s="4"/>
      <c r="AB14" s="4"/>
      <c r="AC14" s="4"/>
    </row>
    <row r="15" spans="1:29" ht="12.75" customHeight="1" thickBot="1">
      <c r="A15" s="208">
        <v>3</v>
      </c>
      <c r="B15" s="200" t="str">
        <f>VLOOKUP(A15,'пр.взв.'!B7:C38,2,FALSE)</f>
        <v>Гляделов Евгений Николаевич</v>
      </c>
      <c r="C15" s="202" t="str">
        <f>VLOOKUP(A15,'пр.взв.'!B7:E38,3,FALSE)</f>
        <v>31.08.1983г. КМС</v>
      </c>
      <c r="D15" s="200" t="str">
        <f>VLOOKUP(A15,'пр.взв.'!B7:E38,4,FALSE)</f>
        <v>УФО,Кург.обл.,Лебяжье,        МО</v>
      </c>
      <c r="E15" s="12"/>
      <c r="F15" s="15"/>
      <c r="G15" s="15"/>
      <c r="H15" s="25"/>
      <c r="I15" s="124" t="s">
        <v>94</v>
      </c>
      <c r="J15" s="99"/>
      <c r="K15" s="99"/>
      <c r="L15" s="99"/>
      <c r="M15" s="124" t="s">
        <v>94</v>
      </c>
      <c r="N15" s="31"/>
      <c r="O15" s="14"/>
      <c r="P15" s="14"/>
      <c r="R15" s="200" t="str">
        <f>VLOOKUP(U15,'пр.взв.'!B7:C38,2,FALSE)</f>
        <v>Кожокарь Виталий Фёдорович</v>
      </c>
      <c r="S15" s="202" t="str">
        <f>VLOOKUP(U15,'пр.взв.'!B7:E38,3,FALSE)</f>
        <v>12.02.1985г.   КМС</v>
      </c>
      <c r="T15" s="202" t="str">
        <f>VLOOKUP(U15,'пр.взв.'!B7:E38,4,FALSE)</f>
        <v>СФО,Р.Алтай,                              Горно-Алтайск,МО</v>
      </c>
      <c r="U15" s="212">
        <v>4</v>
      </c>
      <c r="Y15" s="4"/>
      <c r="Z15" s="4"/>
      <c r="AA15" s="4"/>
      <c r="AB15" s="4"/>
      <c r="AC15" s="4"/>
    </row>
    <row r="16" spans="1:29" ht="12.75" customHeight="1">
      <c r="A16" s="187"/>
      <c r="B16" s="201"/>
      <c r="C16" s="203"/>
      <c r="D16" s="201"/>
      <c r="E16" s="95" t="s">
        <v>95</v>
      </c>
      <c r="F16" s="15"/>
      <c r="G16" s="15"/>
      <c r="H16" s="25"/>
      <c r="I16" s="99"/>
      <c r="J16" s="99"/>
      <c r="K16" s="99"/>
      <c r="L16" s="99"/>
      <c r="M16" s="14"/>
      <c r="N16" s="31"/>
      <c r="O16" s="14"/>
      <c r="P16" s="14"/>
      <c r="Q16" s="95" t="s">
        <v>98</v>
      </c>
      <c r="R16" s="201"/>
      <c r="S16" s="203"/>
      <c r="T16" s="203"/>
      <c r="U16" s="213"/>
      <c r="Y16" s="4"/>
      <c r="Z16" s="4"/>
      <c r="AA16" s="4"/>
      <c r="AB16" s="4"/>
      <c r="AC16" s="4"/>
    </row>
    <row r="17" spans="1:29" ht="12.75" customHeight="1" thickBot="1">
      <c r="A17" s="187">
        <v>11</v>
      </c>
      <c r="B17" s="194" t="str">
        <f>VLOOKUP(A17,'пр.взв.'!B17:C47,2,FALSE)</f>
        <v>Постниников Дмитрий Дмитриевич</v>
      </c>
      <c r="C17" s="196" t="str">
        <f>VLOOKUP(A17,'пр.взв.'!B7:E38,3,FALSE)</f>
        <v>01.02.1982г.   КМС</v>
      </c>
      <c r="D17" s="194" t="str">
        <f>VLOOKUP(A17,'пр.взв.'!B7:F38,4,FALSE)</f>
        <v>СФО,Омск.обл., Омск, Д</v>
      </c>
      <c r="E17" s="124" t="s">
        <v>94</v>
      </c>
      <c r="F17" s="20"/>
      <c r="G17" s="15"/>
      <c r="H17" s="25"/>
      <c r="I17" s="99"/>
      <c r="J17" s="99"/>
      <c r="K17" s="99"/>
      <c r="L17" s="99"/>
      <c r="M17" s="14"/>
      <c r="N17" s="31"/>
      <c r="O17" s="14"/>
      <c r="P17" s="30"/>
      <c r="Q17" s="124" t="s">
        <v>96</v>
      </c>
      <c r="R17" s="194" t="str">
        <f>VLOOKUP(U17,'пр.взв.'!B17:E47,2,FALSE)</f>
        <v>Емельянов Андрей Сергеевич </v>
      </c>
      <c r="S17" s="196" t="str">
        <f>VLOOKUP(U17,'пр.взв.'!B17:E47,3,FALSE)</f>
        <v>26.07.1991г., КМС</v>
      </c>
      <c r="T17" s="196" t="str">
        <f>VLOOKUP(U17,'пр.взв.'!B17:E47,4,FALSE)</f>
        <v>СФО, Омск.обл., Омск, МО</v>
      </c>
      <c r="U17" s="213">
        <v>12</v>
      </c>
      <c r="Y17" s="4"/>
      <c r="Z17" s="4"/>
      <c r="AA17" s="4"/>
      <c r="AB17" s="4"/>
      <c r="AC17" s="4"/>
    </row>
    <row r="18" spans="1:21" ht="12.75" customHeight="1" thickBot="1">
      <c r="A18" s="188"/>
      <c r="B18" s="195"/>
      <c r="C18" s="197"/>
      <c r="D18" s="195"/>
      <c r="E18" s="17"/>
      <c r="F18" s="21"/>
      <c r="G18" s="95" t="s">
        <v>95</v>
      </c>
      <c r="H18" s="27"/>
      <c r="I18" s="101" t="s">
        <v>31</v>
      </c>
      <c r="J18" s="99"/>
      <c r="K18" s="99"/>
      <c r="L18" s="99"/>
      <c r="M18" s="14"/>
      <c r="N18" s="32"/>
      <c r="O18" s="95" t="s">
        <v>98</v>
      </c>
      <c r="P18" s="31"/>
      <c r="R18" s="195"/>
      <c r="S18" s="197"/>
      <c r="T18" s="197"/>
      <c r="U18" s="214"/>
    </row>
    <row r="19" spans="1:21" ht="12.75" customHeight="1" thickBot="1">
      <c r="A19" s="208">
        <v>7</v>
      </c>
      <c r="B19" s="200" t="str">
        <f>VLOOKUP(A19,'пр.взв.'!B19:C49,2,FALSE)</f>
        <v>Редькин Артём Валерьевич</v>
      </c>
      <c r="C19" s="202" t="str">
        <f>VLOOKUP(A19,'пр.взв.'!B7:E38,3,FALSE)</f>
        <v>30.01.1991г.   КМС</v>
      </c>
      <c r="D19" s="200" t="str">
        <f>VLOOKUP(A19,'пр.взв.'!B7:E38,4,FALSE)</f>
        <v>СФО,Алт.кр.,Шипуново,     МО.</v>
      </c>
      <c r="E19" s="12"/>
      <c r="F19" s="22"/>
      <c r="G19" s="124" t="s">
        <v>94</v>
      </c>
      <c r="H19" s="68">
        <v>2</v>
      </c>
      <c r="I19" s="217" t="s">
        <v>46</v>
      </c>
      <c r="J19" s="218"/>
      <c r="K19" s="218"/>
      <c r="L19" s="218"/>
      <c r="M19" s="219"/>
      <c r="N19" s="14"/>
      <c r="O19" s="124" t="s">
        <v>100</v>
      </c>
      <c r="P19" s="31"/>
      <c r="R19" s="200" t="str">
        <f>VLOOKUP(U19,'пр.взв.'!B19:E49,2,FALSE)</f>
        <v>Шильников Александр Александрович </v>
      </c>
      <c r="S19" s="202" t="str">
        <f>VLOOKUP(U19,'пр.взв.'!B19:E49,3,FALSE)</f>
        <v>20.12.1990г.   КМС</v>
      </c>
      <c r="T19" s="202" t="str">
        <f>VLOOKUP(U19,'пр.взв.'!B19:E49,4,FALSE)</f>
        <v>СФО,Алт.кр.,Барнаул,МО</v>
      </c>
      <c r="U19" s="215">
        <v>8</v>
      </c>
    </row>
    <row r="20" spans="1:21" ht="12.75" customHeight="1" thickBot="1">
      <c r="A20" s="187"/>
      <c r="B20" s="201"/>
      <c r="C20" s="203"/>
      <c r="D20" s="201"/>
      <c r="E20" s="95" t="s">
        <v>86</v>
      </c>
      <c r="F20" s="23"/>
      <c r="G20" s="17"/>
      <c r="H20" s="13"/>
      <c r="I20" s="220"/>
      <c r="J20" s="221"/>
      <c r="K20" s="221"/>
      <c r="L20" s="221"/>
      <c r="M20" s="222"/>
      <c r="N20" s="14"/>
      <c r="O20" s="14"/>
      <c r="P20" s="93"/>
      <c r="Q20" s="95" t="s">
        <v>88</v>
      </c>
      <c r="R20" s="201"/>
      <c r="S20" s="203"/>
      <c r="T20" s="203"/>
      <c r="U20" s="213"/>
    </row>
    <row r="21" spans="1:21" ht="12.75" customHeight="1" thickBot="1">
      <c r="A21" s="187">
        <v>15</v>
      </c>
      <c r="B21" s="191">
        <f>VLOOKUP(A21,'пр.взв.'!B21:C51,2,FALSE)</f>
        <v>0</v>
      </c>
      <c r="C21" s="191">
        <f>VLOOKUP(A21,'пр.взв.'!B7:E38,3,FALSE)</f>
        <v>0</v>
      </c>
      <c r="D21" s="191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191">
        <f>VLOOKUP(U21,'пр.взв.'!B21:E51,2,FALSE)</f>
        <v>0</v>
      </c>
      <c r="S21" s="191">
        <f>VLOOKUP(U21,'пр.взв.'!B21:E51,3,FALSE)</f>
        <v>0</v>
      </c>
      <c r="T21" s="191">
        <f>VLOOKUP(U21,'пр.взв.'!B7:E38,4,FALSE)</f>
        <v>0</v>
      </c>
      <c r="U21" s="213">
        <v>16</v>
      </c>
    </row>
    <row r="22" spans="1:21" ht="12.75" customHeight="1" thickBot="1">
      <c r="A22" s="188"/>
      <c r="B22" s="192"/>
      <c r="C22" s="192"/>
      <c r="D22" s="192"/>
      <c r="E22" s="17"/>
      <c r="F22" s="12"/>
      <c r="G22" s="12"/>
      <c r="O22" s="13"/>
      <c r="P22" s="13"/>
      <c r="R22" s="192"/>
      <c r="S22" s="192"/>
      <c r="T22" s="192"/>
      <c r="U22" s="214"/>
    </row>
    <row r="23" spans="1:20" ht="12.75" customHeight="1">
      <c r="A23" s="1"/>
      <c r="B23" s="1"/>
      <c r="C23" s="7"/>
      <c r="D23" s="4"/>
      <c r="E23" s="4"/>
      <c r="F23" s="4"/>
      <c r="G23" s="4"/>
      <c r="H23" s="262" t="s">
        <v>29</v>
      </c>
      <c r="I23" s="262"/>
      <c r="J23" s="262"/>
      <c r="K23" s="262"/>
      <c r="L23" s="262"/>
      <c r="M23" s="262"/>
      <c r="N23" s="262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86">
        <v>1</v>
      </c>
      <c r="B25" s="242" t="str">
        <f>VLOOKUP(A25,'пр.взв.'!B7:E38,2,FALSE)</f>
        <v>Лупырь Максим Валерьевич </v>
      </c>
      <c r="C25" s="102"/>
      <c r="D25" s="102"/>
      <c r="E25" s="102"/>
      <c r="F25" s="102"/>
      <c r="G25" s="102"/>
      <c r="H25" s="102"/>
      <c r="I25" s="103">
        <v>10</v>
      </c>
      <c r="J25" s="236" t="str">
        <f>VLOOKUP(I25,'пр.взв.'!B5:D38,2,FALSE)</f>
        <v>Муркин Александр Вячаславович</v>
      </c>
      <c r="K25" s="248"/>
      <c r="L25" s="249"/>
      <c r="M25" s="104"/>
      <c r="N25" s="104"/>
      <c r="O25" s="104"/>
      <c r="P25" s="104"/>
      <c r="Q25" s="104"/>
      <c r="R25" s="104"/>
      <c r="S25" s="4"/>
      <c r="T25" s="4"/>
      <c r="U25" s="4"/>
      <c r="V25" s="4"/>
    </row>
    <row r="26" spans="1:22" ht="12.75" customHeight="1">
      <c r="A26" s="86"/>
      <c r="B26" s="244"/>
      <c r="C26" s="127" t="s">
        <v>101</v>
      </c>
      <c r="D26" s="105"/>
      <c r="E26" s="38"/>
      <c r="F26" s="38"/>
      <c r="G26" s="38"/>
      <c r="H26" s="38"/>
      <c r="I26" s="106"/>
      <c r="J26" s="250"/>
      <c r="K26" s="251"/>
      <c r="L26" s="252"/>
      <c r="M26" s="14" t="s">
        <v>103</v>
      </c>
      <c r="N26" s="105"/>
      <c r="O26" s="105"/>
      <c r="P26" s="105"/>
      <c r="Q26" s="105"/>
      <c r="R26" s="66"/>
      <c r="S26" s="37"/>
      <c r="T26" s="37"/>
      <c r="U26" s="65"/>
      <c r="V26" s="4"/>
    </row>
    <row r="27" spans="1:22" ht="12.75" customHeight="1">
      <c r="A27" s="87">
        <v>5</v>
      </c>
      <c r="B27" s="245" t="str">
        <f>VLOOKUP(A27,'пр.взв.'!B7:D38,2,FALSE)</f>
        <v>Благинин Александр Александрович</v>
      </c>
      <c r="C27" s="117" t="s">
        <v>100</v>
      </c>
      <c r="D27" s="105"/>
      <c r="E27" s="108"/>
      <c r="F27" s="108"/>
      <c r="G27" s="108"/>
      <c r="H27" s="108"/>
      <c r="I27" s="109">
        <v>6</v>
      </c>
      <c r="J27" s="263" t="str">
        <f>VLOOKUP(I27,'пр.взв.'!B7:D38,2,FALSE)</f>
        <v>Таранов Павел Александрович</v>
      </c>
      <c r="K27" s="264"/>
      <c r="L27" s="265"/>
      <c r="M27" s="117" t="s">
        <v>96</v>
      </c>
      <c r="N27" s="110"/>
      <c r="O27" s="110"/>
      <c r="P27" s="110"/>
      <c r="Q27" s="110"/>
      <c r="R27" s="105"/>
      <c r="S27" s="37"/>
      <c r="T27" s="37"/>
      <c r="U27" s="4"/>
      <c r="V27" s="4"/>
    </row>
    <row r="28" spans="1:22" ht="12.75" customHeight="1" thickBot="1">
      <c r="A28" s="87"/>
      <c r="B28" s="243"/>
      <c r="C28" s="118"/>
      <c r="D28" s="105"/>
      <c r="E28" s="110"/>
      <c r="F28" s="110"/>
      <c r="G28" s="108"/>
      <c r="H28" s="108"/>
      <c r="I28" s="109"/>
      <c r="J28" s="266"/>
      <c r="K28" s="267"/>
      <c r="L28" s="268"/>
      <c r="M28" s="118"/>
      <c r="N28" s="110"/>
      <c r="O28" s="110"/>
      <c r="P28" s="110"/>
      <c r="Q28" s="110"/>
      <c r="R28" s="105"/>
      <c r="S28" s="37"/>
      <c r="T28" s="37"/>
      <c r="U28" s="4"/>
      <c r="V28" s="4"/>
    </row>
    <row r="29" spans="1:22" ht="12.75" customHeight="1">
      <c r="A29" s="4"/>
      <c r="B29" s="112"/>
      <c r="C29" s="118"/>
      <c r="D29" s="14" t="s">
        <v>101</v>
      </c>
      <c r="E29" s="110"/>
      <c r="F29" s="110"/>
      <c r="G29" s="108"/>
      <c r="H29" s="108"/>
      <c r="I29" s="109"/>
      <c r="J29" s="113"/>
      <c r="K29" s="112"/>
      <c r="L29" s="114"/>
      <c r="M29" s="118"/>
      <c r="N29" s="115"/>
      <c r="O29" s="130">
        <v>8</v>
      </c>
      <c r="P29" s="110"/>
      <c r="Q29" s="110"/>
      <c r="R29" s="105"/>
      <c r="S29" s="37"/>
      <c r="T29" s="37"/>
      <c r="U29" s="4"/>
      <c r="V29" s="4"/>
    </row>
    <row r="30" spans="1:22" ht="12.75" customHeight="1" thickBot="1">
      <c r="A30" s="4"/>
      <c r="B30" s="116"/>
      <c r="C30" s="118"/>
      <c r="D30" s="117" t="s">
        <v>94</v>
      </c>
      <c r="E30" s="110"/>
      <c r="F30" s="110"/>
      <c r="G30" s="108"/>
      <c r="H30" s="108"/>
      <c r="I30" s="109"/>
      <c r="J30" s="113"/>
      <c r="K30" s="116"/>
      <c r="L30" s="114"/>
      <c r="M30" s="118"/>
      <c r="N30" s="110"/>
      <c r="O30" s="12" t="s">
        <v>100</v>
      </c>
      <c r="P30" s="107"/>
      <c r="Q30" s="110"/>
      <c r="R30" s="105"/>
      <c r="S30" s="37"/>
      <c r="T30" s="37"/>
      <c r="U30" s="4"/>
      <c r="V30" s="4"/>
    </row>
    <row r="31" spans="1:22" ht="13.5" thickBot="1">
      <c r="A31" s="88">
        <v>11</v>
      </c>
      <c r="B31" s="246" t="str">
        <f>VLOOKUP(A31,'пр.взв.'!B7:D38,2,FALSE)</f>
        <v>Постниников Дмитрий Дмитриевич</v>
      </c>
      <c r="C31" s="126"/>
      <c r="D31" s="118"/>
      <c r="E31" s="119"/>
      <c r="F31" s="110"/>
      <c r="G31" s="110"/>
      <c r="H31" s="110"/>
      <c r="I31" s="119">
        <v>4</v>
      </c>
      <c r="J31" s="236" t="str">
        <f>VLOOKUP(I31,'пр.взв.'!B7:D38,2,FALSE)</f>
        <v>Кожокарь Виталий Фёдорович</v>
      </c>
      <c r="K31" s="248"/>
      <c r="L31" s="249"/>
      <c r="M31" s="126"/>
      <c r="N31" s="110"/>
      <c r="O31" s="110"/>
      <c r="P31" s="111"/>
      <c r="Q31" s="110"/>
      <c r="R31" s="105"/>
      <c r="S31" s="37"/>
      <c r="T31" s="37"/>
      <c r="U31" s="4"/>
      <c r="V31" s="4"/>
    </row>
    <row r="32" spans="1:22" ht="13.5" customHeight="1">
      <c r="A32" s="88"/>
      <c r="B32" s="247"/>
      <c r="C32" s="128" t="s">
        <v>86</v>
      </c>
      <c r="D32" s="118"/>
      <c r="E32" s="130">
        <v>12</v>
      </c>
      <c r="F32" s="253" t="str">
        <f>VLOOKUP(E32,'пр.взв.'!B7:D38,2,FALSE)</f>
        <v>Емельянов Андрей Сергеевич </v>
      </c>
      <c r="G32" s="254"/>
      <c r="H32" s="255"/>
      <c r="I32" s="120"/>
      <c r="J32" s="250"/>
      <c r="K32" s="251"/>
      <c r="L32" s="252"/>
      <c r="M32" s="128" t="s">
        <v>88</v>
      </c>
      <c r="N32" s="121"/>
      <c r="O32" s="121"/>
      <c r="P32" s="122"/>
      <c r="Q32" s="130">
        <v>9</v>
      </c>
      <c r="R32" s="259" t="str">
        <f>VLOOKUP(Q32,'пр.взв.'!B7:D38,2,FALSE)</f>
        <v>Бухман Иван Павлович</v>
      </c>
      <c r="S32" s="85"/>
      <c r="T32" s="85"/>
      <c r="U32" s="85"/>
      <c r="V32" s="4"/>
    </row>
    <row r="33" spans="1:22" ht="13.5" customHeight="1" thickBot="1">
      <c r="A33" s="88">
        <v>7</v>
      </c>
      <c r="B33" s="245" t="str">
        <f>VLOOKUP(A33,'пр.взв.'!B7:E38,2,FALSE)</f>
        <v>Редькин Артём Валерьевич</v>
      </c>
      <c r="C33" s="112" t="s">
        <v>96</v>
      </c>
      <c r="D33" s="118"/>
      <c r="E33" s="129" t="s">
        <v>102</v>
      </c>
      <c r="F33" s="256"/>
      <c r="G33" s="257"/>
      <c r="H33" s="258"/>
      <c r="I33" s="123">
        <v>8</v>
      </c>
      <c r="J33" s="263" t="str">
        <f>VLOOKUP(I33,'пр.взв.'!B7:D38,2,FALSE)</f>
        <v>Шильников Александр Александрович </v>
      </c>
      <c r="K33" s="264"/>
      <c r="L33" s="265"/>
      <c r="M33" s="12" t="s">
        <v>100</v>
      </c>
      <c r="N33" s="121"/>
      <c r="O33" s="121"/>
      <c r="P33" s="122"/>
      <c r="Q33" s="12" t="s">
        <v>100</v>
      </c>
      <c r="R33" s="260"/>
      <c r="S33" s="85"/>
      <c r="T33" s="85"/>
      <c r="U33" s="85"/>
      <c r="V33" s="4"/>
    </row>
    <row r="34" spans="1:22" ht="13.5" customHeight="1" thickBot="1">
      <c r="A34" s="88"/>
      <c r="B34" s="243"/>
      <c r="C34" s="105"/>
      <c r="D34" s="118"/>
      <c r="E34" s="110"/>
      <c r="F34" s="110"/>
      <c r="G34" s="110"/>
      <c r="H34" s="110"/>
      <c r="I34" s="120"/>
      <c r="J34" s="266"/>
      <c r="K34" s="267"/>
      <c r="L34" s="268"/>
      <c r="M34" s="110"/>
      <c r="N34" s="110"/>
      <c r="O34" s="110"/>
      <c r="P34" s="111"/>
      <c r="Q34" s="110"/>
      <c r="R34" s="105"/>
      <c r="S34" s="37"/>
      <c r="T34" s="37"/>
      <c r="U34" s="4"/>
      <c r="V34" s="4"/>
    </row>
    <row r="35" spans="1:22" ht="12.75">
      <c r="A35" s="4"/>
      <c r="B35" s="105"/>
      <c r="C35" s="119">
        <v>12</v>
      </c>
      <c r="D35" s="242" t="str">
        <f>VLOOKUP(C35,'пр.взв.'!B7:D38,2,FALSE)</f>
        <v>Емельянов Андрей Сергеевич </v>
      </c>
      <c r="E35" s="110"/>
      <c r="F35" s="110"/>
      <c r="G35" s="110"/>
      <c r="H35" s="110"/>
      <c r="I35" s="119"/>
      <c r="J35" s="108"/>
      <c r="K35" s="110"/>
      <c r="L35" s="110"/>
      <c r="M35" s="119">
        <v>9</v>
      </c>
      <c r="N35" s="236" t="str">
        <f>VLOOKUP(M35,'пр.взв.'!B7:D38,2,FALSE)</f>
        <v>Бухман Иван Павлович</v>
      </c>
      <c r="O35" s="237"/>
      <c r="P35" s="238"/>
      <c r="Q35" s="110"/>
      <c r="R35" s="105"/>
      <c r="S35" s="37"/>
      <c r="T35" s="37"/>
      <c r="U35" s="4"/>
      <c r="V35" s="4"/>
    </row>
    <row r="36" spans="2:22" ht="13.5" thickBot="1">
      <c r="B36" s="105"/>
      <c r="C36" s="105"/>
      <c r="D36" s="243"/>
      <c r="E36" s="110"/>
      <c r="F36" s="110"/>
      <c r="G36" s="110"/>
      <c r="H36" s="110"/>
      <c r="I36" s="110"/>
      <c r="J36" s="108"/>
      <c r="K36" s="110"/>
      <c r="L36" s="110"/>
      <c r="M36" s="110"/>
      <c r="N36" s="239"/>
      <c r="O36" s="240"/>
      <c r="P36" s="241"/>
      <c r="Q36" s="110"/>
      <c r="R36" s="105"/>
      <c r="S36" s="37"/>
      <c r="T36" s="37"/>
      <c r="U36" s="4"/>
      <c r="V36" s="4"/>
    </row>
    <row r="37" spans="1:22" ht="12.75">
      <c r="A37" s="33"/>
      <c r="B37" s="67"/>
      <c r="C37" s="67"/>
      <c r="D37" s="89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7"/>
      <c r="S37" s="67"/>
      <c r="T37" s="67"/>
      <c r="U37" s="67"/>
      <c r="V37" s="67"/>
    </row>
    <row r="38" spans="1:22" ht="15.75">
      <c r="A38" s="235" t="str">
        <f>HYPERLINK('[1]реквизиты'!$A$6)</f>
        <v>Гл. судья, судья МК</v>
      </c>
      <c r="B38" s="235"/>
      <c r="C38" s="235"/>
      <c r="E38" s="76"/>
      <c r="F38" s="77"/>
      <c r="J38" s="79" t="str">
        <f>HYPERLINK('[1]реквизиты'!$G$6)</f>
        <v>В.А.Метелица</v>
      </c>
      <c r="K38" s="5"/>
      <c r="N38" s="71"/>
      <c r="O38" s="80" t="str">
        <f>HYPERLINK('[1]реквизиты'!$G$7)</f>
        <v>/Барнаул/</v>
      </c>
      <c r="P38" s="71"/>
      <c r="Q38" s="71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2"/>
      <c r="F39" s="82"/>
      <c r="G39" s="82"/>
      <c r="H39" s="82"/>
      <c r="I39" s="82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0" t="str">
        <f>HYPERLINK('[1]реквизиты'!$A$8)</f>
        <v>Гл. секретарь, судья МК</v>
      </c>
      <c r="B40" s="91"/>
      <c r="C40" s="92"/>
      <c r="D40" s="78"/>
      <c r="E40" s="78"/>
      <c r="F40" s="3"/>
      <c r="G40" s="3"/>
      <c r="H40" s="3"/>
      <c r="I40" s="3"/>
      <c r="J40" s="79" t="str">
        <f>HYPERLINK('[1]реквизиты'!$G$8)</f>
        <v>С.М.Трескин</v>
      </c>
      <c r="K40" s="71"/>
      <c r="L40" s="71"/>
      <c r="M40" s="71"/>
      <c r="O40" s="80" t="str">
        <f>HYPERLINK('[1]реквизиты'!$G$9)</f>
        <v>/Бийск/</v>
      </c>
      <c r="P40" s="72"/>
    </row>
    <row r="41" spans="4:20" ht="15">
      <c r="D41" s="76"/>
      <c r="E41" s="76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7">
        <f>HYPERLINK('[1]реквизиты'!$A$22)</f>
      </c>
      <c r="C44" s="54"/>
      <c r="D44" s="76"/>
      <c r="E44" s="76"/>
      <c r="F44" s="76"/>
      <c r="G44" s="5"/>
      <c r="H44" s="5"/>
      <c r="M44" s="58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8">
    <mergeCell ref="R32:R33"/>
    <mergeCell ref="J12:L12"/>
    <mergeCell ref="H23:N23"/>
    <mergeCell ref="J27:L28"/>
    <mergeCell ref="J31:L32"/>
    <mergeCell ref="J33:L34"/>
    <mergeCell ref="R15:R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I19:M20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2009-10-31T12:49:34Z</cp:lastPrinted>
  <dcterms:created xsi:type="dcterms:W3CDTF">1996-10-08T23:32:33Z</dcterms:created>
  <dcterms:modified xsi:type="dcterms:W3CDTF">2009-11-01T04:41:48Z</dcterms:modified>
  <cp:category/>
  <cp:version/>
  <cp:contentType/>
  <cp:contentStatus/>
</cp:coreProperties>
</file>