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.хода" sheetId="1" r:id="rId1"/>
    <sheet name="круги" sheetId="2" r:id="rId2"/>
    <sheet name="П-Ф ФИНАЛ" sheetId="3" r:id="rId3"/>
    <sheet name="ит.пр" sheetId="4" r:id="rId4"/>
    <sheet name="пр.взвешивания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<sst xmlns="http://schemas.openxmlformats.org/spreadsheetml/2006/main" count="344" uniqueCount="120">
  <si>
    <t>№ п/п</t>
  </si>
  <si>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</si>
  <si>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</si>
  <si>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</si>
  <si>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</si>
  <si>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</si>
  <si>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</si>
  <si>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А</t>
  </si>
  <si>
    <t>Ф.И.О.</t>
  </si>
  <si>
    <t>Д. р., разряд</t>
  </si>
  <si>
    <t>Вед., регион</t>
  </si>
  <si>
    <t>круги</t>
  </si>
  <si>
    <t>очки</t>
  </si>
  <si>
    <t>место</t>
  </si>
  <si>
    <t>Б</t>
  </si>
  <si>
    <t>ПОЛУФИНАЛ</t>
  </si>
  <si>
    <t>ФИНАЛ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</si>
  <si>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</si>
  <si>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</si>
  <si>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</si>
  <si>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</si>
  <si>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</si>
  <si>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</si>
  <si>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</si>
  <si>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</si>
  <si>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СВОБОДЕН</t>
  </si>
  <si>
    <t>МЕСТО</t>
  </si>
  <si>
    <t>ПОЛФИНАЛ</t>
  </si>
  <si>
    <t>ВСТРЕЧА 1</t>
  </si>
  <si>
    <t>Цвет</t>
  </si>
  <si>
    <t>А1</t>
  </si>
  <si>
    <t>А2</t>
  </si>
  <si>
    <t>Б1</t>
  </si>
  <si>
    <t>Б2</t>
  </si>
  <si>
    <t>№ карт.</t>
  </si>
  <si>
    <t xml:space="preserve">ПРОТОКОЛ ХОДА СОРЕВНОВАНИЙ  </t>
  </si>
  <si>
    <t>ИТОГОВЫЙ ПРОТОКОЛ</t>
  </si>
  <si>
    <t>А11</t>
  </si>
  <si>
    <t>А22</t>
  </si>
  <si>
    <t>А21</t>
  </si>
  <si>
    <t>А12</t>
  </si>
  <si>
    <t>Б11</t>
  </si>
  <si>
    <t>Б22</t>
  </si>
  <si>
    <t>Б21</t>
  </si>
  <si>
    <t>Б12</t>
  </si>
  <si>
    <t>ВСЕРОССИЙСКАЯ ФЕДЕРАЦИЯ САМБО</t>
  </si>
  <si>
    <t>4 КРУГ</t>
  </si>
  <si>
    <t>5 КРУГ</t>
  </si>
  <si>
    <t>Ульянова Александра Владимировна</t>
  </si>
  <si>
    <t>27.07.93.кмс</t>
  </si>
  <si>
    <t>Москва МО</t>
  </si>
  <si>
    <t>003192</t>
  </si>
  <si>
    <t xml:space="preserve">Дугаева НС Шмаков ОВ </t>
  </si>
  <si>
    <t xml:space="preserve">Семенова Ольга </t>
  </si>
  <si>
    <t>1995 1р</t>
  </si>
  <si>
    <t>ЦФО Тверь МО</t>
  </si>
  <si>
    <t>Матюшенский</t>
  </si>
  <si>
    <t>Фесечко алина Всеволодовна</t>
  </si>
  <si>
    <t>24.07.1994 1</t>
  </si>
  <si>
    <t>ЮФО КРАСНОДАР МО</t>
  </si>
  <si>
    <t>Помогаев Н.А.</t>
  </si>
  <si>
    <t>Алексеева Наталья Васильвна</t>
  </si>
  <si>
    <t>02.05.94 1р</t>
  </si>
  <si>
    <t>СФО Новосибирск МО</t>
  </si>
  <si>
    <t>Дорогина ОА</t>
  </si>
  <si>
    <t>Литвинова Злата Михайловна</t>
  </si>
  <si>
    <t>03.06.93 1р</t>
  </si>
  <si>
    <t>СЗФО Калининградская обл МО</t>
  </si>
  <si>
    <t>Чуева Л.П.Жуприна Н.Г.</t>
  </si>
  <si>
    <t>Черепенко Елена Валерьевна</t>
  </si>
  <si>
    <t>08.07.93 1р</t>
  </si>
  <si>
    <t>Мальгина-Мусихина Дарья Михайловна</t>
  </si>
  <si>
    <t>27.02.94 кмс</t>
  </si>
  <si>
    <t>ПФО Пермский Соликамск ПР</t>
  </si>
  <si>
    <t>Клинова О.А.</t>
  </si>
  <si>
    <t>Свинина Алена андреенва</t>
  </si>
  <si>
    <t>04.06.93 1юн</t>
  </si>
  <si>
    <t xml:space="preserve">ПФО Удмуртия </t>
  </si>
  <si>
    <t>003211</t>
  </si>
  <si>
    <t>Ряднов С.А.</t>
  </si>
  <si>
    <t>Кузнецова Алена Сергеевна</t>
  </si>
  <si>
    <t>24.06.94 1р</t>
  </si>
  <si>
    <t>ЦФО Тверская Кашин МО</t>
  </si>
  <si>
    <t>Хайлов А.Ю.</t>
  </si>
  <si>
    <t>Свекровкина Екатерина Алексеевна</t>
  </si>
  <si>
    <t>16.09.93 1р</t>
  </si>
  <si>
    <t>ЦФО Владимирская Александров ПР</t>
  </si>
  <si>
    <t>Тугарев А.М.</t>
  </si>
  <si>
    <t>Игнатова татьяна Юрьевна</t>
  </si>
  <si>
    <t>23.05.93 1р</t>
  </si>
  <si>
    <t>ЦФО Брянская Д</t>
  </si>
  <si>
    <t>Терешок АА</t>
  </si>
  <si>
    <t>Алипова Олеся Константиновна</t>
  </si>
  <si>
    <t>10.05.95 1р</t>
  </si>
  <si>
    <t>ЦФО Московская ВС</t>
  </si>
  <si>
    <t>000573</t>
  </si>
  <si>
    <t>Щиголев С.И.</t>
  </si>
  <si>
    <t>Винокурова Анастасия Юрьевна</t>
  </si>
  <si>
    <t>20.05.93 1р</t>
  </si>
  <si>
    <t>ДВФО ЯМАО МО</t>
  </si>
  <si>
    <t>Заярная Е.А.</t>
  </si>
  <si>
    <t>Булушева Ольга Владимировна</t>
  </si>
  <si>
    <t>12.03.93 кмс</t>
  </si>
  <si>
    <t>ПФО Оренбургская Бузулук ПР</t>
  </si>
  <si>
    <t>Плотников ПД СалминСА</t>
  </si>
  <si>
    <t>27.07.93.</t>
  </si>
  <si>
    <t xml:space="preserve"> Москва</t>
  </si>
  <si>
    <t>в.к.    65         кг.</t>
  </si>
  <si>
    <t>3,5</t>
  </si>
  <si>
    <t>10,5</t>
  </si>
  <si>
    <t>7,5</t>
  </si>
  <si>
    <t>0,5</t>
  </si>
  <si>
    <t>1</t>
  </si>
  <si>
    <t>2</t>
  </si>
  <si>
    <t>3</t>
  </si>
  <si>
    <t>5-6</t>
  </si>
  <si>
    <t>7-8</t>
  </si>
  <si>
    <t>9-12</t>
  </si>
  <si>
    <t>13-14</t>
  </si>
  <si>
    <t>4,5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</si>
</sst>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58"/>
      <name val="Arial"/>
      <family val="0"/>
    </font>
    <font>
      <b/>
      <sz val="10"/>
      <color indexed="58"/>
      <name val="Arial Narrow"/>
      <family val="2"/>
    </font>
    <font>
      <sz val="10"/>
      <color indexed="58"/>
      <name val="Arial Narrow"/>
      <family val="2"/>
    </font>
    <font>
      <b/>
      <sz val="12"/>
      <color indexed="58"/>
      <name val="Arial Narrow"/>
      <family val="2"/>
    </font>
    <font>
      <sz val="12"/>
      <color indexed="58"/>
      <name val="Arial Narrow"/>
      <family val="2"/>
    </font>
    <font>
      <b/>
      <i/>
      <sz val="12"/>
      <color indexed="58"/>
      <name val="Arial Narrow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u val="single"/>
      <sz val="10"/>
      <color indexed="36"/>
      <name val="Arial"/>
      <family val="0"/>
    </font>
    <font>
      <sz val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15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15" applyAlignment="1">
      <alignment vertical="center" wrapText="1"/>
    </xf>
    <xf numFmtId="0" fontId="9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0" borderId="8" xfId="15" applyFont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10" fillId="0" borderId="8" xfId="15" applyNumberFormat="1" applyFont="1" applyBorder="1" applyAlignment="1">
      <alignment horizontal="center"/>
    </xf>
    <xf numFmtId="0" fontId="10" fillId="0" borderId="10" xfId="15" applyNumberFormat="1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11" xfId="15" applyFont="1" applyBorder="1" applyAlignment="1">
      <alignment horizontal="center"/>
    </xf>
    <xf numFmtId="0" fontId="11" fillId="2" borderId="12" xfId="0" applyNumberFormat="1" applyFont="1" applyFill="1" applyBorder="1" applyAlignment="1">
      <alignment horizontal="center"/>
    </xf>
    <xf numFmtId="0" fontId="11" fillId="0" borderId="13" xfId="15" applyNumberFormat="1" applyFont="1" applyBorder="1" applyAlignment="1">
      <alignment horizontal="center"/>
    </xf>
    <xf numFmtId="0" fontId="11" fillId="0" borderId="14" xfId="15" applyNumberFormat="1" applyFont="1" applyBorder="1" applyAlignment="1">
      <alignment horizontal="center"/>
    </xf>
    <xf numFmtId="0" fontId="11" fillId="0" borderId="15" xfId="15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1" fillId="0" borderId="16" xfId="15" applyFont="1" applyBorder="1" applyAlignment="1">
      <alignment horizontal="center"/>
    </xf>
    <xf numFmtId="0" fontId="11" fillId="0" borderId="17" xfId="15" applyFont="1" applyBorder="1" applyAlignment="1">
      <alignment horizontal="center"/>
    </xf>
    <xf numFmtId="0" fontId="10" fillId="0" borderId="18" xfId="15" applyNumberFormat="1" applyFont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0" fontId="10" fillId="0" borderId="11" xfId="15" applyNumberFormat="1" applyFont="1" applyBorder="1" applyAlignment="1">
      <alignment horizontal="center"/>
    </xf>
    <xf numFmtId="0" fontId="10" fillId="0" borderId="19" xfId="15" applyNumberFormat="1" applyFont="1" applyBorder="1" applyAlignment="1">
      <alignment horizontal="center"/>
    </xf>
    <xf numFmtId="0" fontId="11" fillId="0" borderId="20" xfId="15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0" borderId="13" xfId="15" applyFont="1" applyBorder="1" applyAlignment="1">
      <alignment horizontal="center"/>
    </xf>
    <xf numFmtId="0" fontId="11" fillId="0" borderId="14" xfId="15" applyFont="1" applyBorder="1" applyAlignment="1">
      <alignment horizontal="center"/>
    </xf>
    <xf numFmtId="0" fontId="11" fillId="0" borderId="21" xfId="15" applyNumberFormat="1" applyFont="1" applyBorder="1" applyAlignment="1">
      <alignment horizontal="center"/>
    </xf>
    <xf numFmtId="0" fontId="11" fillId="2" borderId="11" xfId="0" applyNumberFormat="1" applyFont="1" applyFill="1" applyBorder="1" applyAlignment="1">
      <alignment horizontal="center"/>
    </xf>
    <xf numFmtId="0" fontId="11" fillId="0" borderId="11" xfId="15" applyNumberFormat="1" applyFont="1" applyBorder="1" applyAlignment="1">
      <alignment horizontal="center"/>
    </xf>
    <xf numFmtId="0" fontId="11" fillId="0" borderId="22" xfId="15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16" xfId="15" applyNumberFormat="1" applyFont="1" applyBorder="1" applyAlignment="1">
      <alignment horizontal="center"/>
    </xf>
    <xf numFmtId="0" fontId="10" fillId="2" borderId="15" xfId="0" applyNumberFormat="1" applyFont="1" applyFill="1" applyBorder="1" applyAlignment="1">
      <alignment horizontal="center"/>
    </xf>
    <xf numFmtId="0" fontId="10" fillId="0" borderId="17" xfId="15" applyNumberFormat="1" applyFont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0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7" xfId="0" applyNumberFormat="1" applyFont="1" applyFill="1" applyBorder="1" applyAlignment="1">
      <alignment horizontal="center"/>
    </xf>
    <xf numFmtId="0" fontId="11" fillId="0" borderId="23" xfId="15" applyFont="1" applyBorder="1" applyAlignment="1">
      <alignment horizontal="center"/>
    </xf>
    <xf numFmtId="0" fontId="11" fillId="0" borderId="24" xfId="15" applyFont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0" borderId="26" xfId="15" applyNumberFormat="1" applyFont="1" applyBorder="1" applyAlignment="1">
      <alignment horizontal="center"/>
    </xf>
    <xf numFmtId="0" fontId="11" fillId="0" borderId="24" xfId="15" applyNumberFormat="1" applyFont="1" applyBorder="1" applyAlignment="1">
      <alignment horizontal="center"/>
    </xf>
    <xf numFmtId="0" fontId="11" fillId="2" borderId="2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2" borderId="7" xfId="0" applyFont="1" applyFill="1" applyBorder="1" applyAlignment="1">
      <alignment/>
    </xf>
    <xf numFmtId="0" fontId="11" fillId="0" borderId="10" xfId="15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9" xfId="15" applyFont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7" xfId="0" applyFont="1" applyFill="1" applyBorder="1" applyAlignment="1">
      <alignment/>
    </xf>
    <xf numFmtId="0" fontId="11" fillId="2" borderId="28" xfId="0" applyFont="1" applyFill="1" applyBorder="1" applyAlignment="1">
      <alignment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2" borderId="7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0" fillId="2" borderId="13" xfId="0" applyFont="1" applyFill="1" applyBorder="1" applyAlignment="1">
      <alignment horizontal="center"/>
    </xf>
    <xf numFmtId="0" fontId="13" fillId="0" borderId="0" xfId="15" applyFont="1" applyBorder="1" applyAlignment="1">
      <alignment/>
    </xf>
    <xf numFmtId="0" fontId="10" fillId="2" borderId="27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3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14" fillId="0" borderId="0" xfId="15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2" fillId="0" borderId="0" xfId="15" applyFont="1" applyBorder="1" applyAlignment="1">
      <alignment vertical="center" wrapText="1"/>
    </xf>
    <xf numFmtId="0" fontId="2" fillId="0" borderId="0" xfId="15" applyFont="1" applyFill="1" applyBorder="1" applyAlignment="1">
      <alignment vertical="center"/>
    </xf>
    <xf numFmtId="0" fontId="7" fillId="0" borderId="0" xfId="15" applyFont="1" applyAlignment="1">
      <alignment vertical="center" wrapText="1"/>
    </xf>
    <xf numFmtId="0" fontId="7" fillId="0" borderId="0" xfId="15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5" fillId="0" borderId="0" xfId="15" applyFont="1" applyAlignment="1">
      <alignment/>
    </xf>
    <xf numFmtId="0" fontId="5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31" xfId="15" applyFont="1" applyBorder="1" applyAlignment="1">
      <alignment vertical="center" wrapText="1"/>
    </xf>
    <xf numFmtId="0" fontId="5" fillId="0" borderId="0" xfId="15" applyFont="1" applyFill="1" applyBorder="1" applyAlignment="1">
      <alignment horizontal="center" vertical="center" wrapText="1"/>
    </xf>
    <xf numFmtId="0" fontId="16" fillId="0" borderId="0" xfId="15" applyNumberFormat="1" applyFont="1" applyFill="1" applyBorder="1" applyAlignment="1" applyProtection="1">
      <alignment horizontal="center" vertical="center" wrapText="1"/>
      <protection/>
    </xf>
    <xf numFmtId="0" fontId="16" fillId="0" borderId="7" xfId="15" applyNumberFormat="1" applyFont="1" applyFill="1" applyBorder="1" applyAlignment="1" applyProtection="1">
      <alignment horizontal="center" vertical="center" wrapText="1"/>
      <protection/>
    </xf>
    <xf numFmtId="0" fontId="0" fillId="0" borderId="0" xfId="15" applyFont="1" applyBorder="1" applyAlignment="1">
      <alignment vertical="center" wrapText="1"/>
    </xf>
    <xf numFmtId="0" fontId="0" fillId="0" borderId="27" xfId="15" applyFont="1" applyBorder="1" applyAlignment="1">
      <alignment vertical="center" wrapText="1"/>
    </xf>
    <xf numFmtId="0" fontId="11" fillId="0" borderId="32" xfId="15" applyFont="1" applyBorder="1" applyAlignment="1">
      <alignment horizontal="center"/>
    </xf>
    <xf numFmtId="0" fontId="11" fillId="0" borderId="33" xfId="15" applyFont="1" applyBorder="1" applyAlignment="1">
      <alignment horizontal="center"/>
    </xf>
    <xf numFmtId="0" fontId="11" fillId="0" borderId="34" xfId="15" applyFont="1" applyBorder="1" applyAlignment="1">
      <alignment horizontal="center"/>
    </xf>
    <xf numFmtId="0" fontId="11" fillId="0" borderId="35" xfId="15" applyFont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5" fillId="0" borderId="0" xfId="15" applyFont="1" applyAlignment="1">
      <alignment horizontal="center" vertical="center"/>
    </xf>
    <xf numFmtId="0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2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3" borderId="9" xfId="15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7" fillId="0" borderId="31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18" fillId="4" borderId="38" xfId="15" applyNumberFormat="1" applyFont="1" applyFill="1" applyBorder="1" applyAlignment="1" applyProtection="1">
      <alignment horizontal="center" vertical="center" wrapText="1"/>
      <protection/>
    </xf>
    <xf numFmtId="0" fontId="18" fillId="4" borderId="39" xfId="15" applyNumberFormat="1" applyFont="1" applyFill="1" applyBorder="1" applyAlignment="1" applyProtection="1">
      <alignment horizontal="center" vertical="center" wrapText="1"/>
      <protection/>
    </xf>
    <xf numFmtId="0" fontId="18" fillId="4" borderId="40" xfId="15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1" fillId="0" borderId="43" xfId="15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11" fillId="0" borderId="41" xfId="15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1" fillId="0" borderId="45" xfId="15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1" fillId="0" borderId="47" xfId="15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11" fillId="0" borderId="48" xfId="15" applyFont="1" applyBorder="1" applyAlignment="1">
      <alignment horizontal="lef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center" vertical="center" wrapText="1"/>
    </xf>
    <xf numFmtId="0" fontId="11" fillId="0" borderId="50" xfId="15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1" fillId="0" borderId="20" xfId="15" applyFont="1" applyBorder="1" applyAlignment="1">
      <alignment horizontal="left" vertical="center" wrapText="1"/>
    </xf>
    <xf numFmtId="0" fontId="11" fillId="0" borderId="14" xfId="15" applyFont="1" applyBorder="1" applyAlignment="1">
      <alignment horizontal="left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50" xfId="15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3" xfId="0" applyNumberFormat="1" applyFont="1" applyFill="1" applyBorder="1" applyAlignment="1">
      <alignment horizontal="center" vertical="center" wrapText="1"/>
    </xf>
    <xf numFmtId="0" fontId="10" fillId="0" borderId="53" xfId="15" applyFont="1" applyBorder="1" applyAlignment="1">
      <alignment horizontal="center" vertical="center" wrapText="1"/>
    </xf>
    <xf numFmtId="0" fontId="11" fillId="0" borderId="53" xfId="15" applyFont="1" applyBorder="1" applyAlignment="1">
      <alignment horizontal="left" vertical="center" wrapText="1"/>
    </xf>
    <xf numFmtId="0" fontId="10" fillId="0" borderId="54" xfId="0" applyNumberFormat="1" applyFont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55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0" fillId="0" borderId="16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6" xfId="15" applyFont="1" applyBorder="1" applyAlignment="1">
      <alignment horizontal="left" vertical="center" wrapText="1"/>
    </xf>
    <xf numFmtId="0" fontId="0" fillId="0" borderId="13" xfId="15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0" fillId="0" borderId="8" xfId="15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1" xfId="15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64" xfId="15" applyFont="1" applyBorder="1" applyAlignment="1">
      <alignment horizontal="left" vertical="center" wrapText="1"/>
    </xf>
    <xf numFmtId="0" fontId="6" fillId="0" borderId="6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1" xfId="15" applyFont="1" applyBorder="1" applyAlignment="1">
      <alignment horizontal="center" vertical="center" wrapText="1"/>
    </xf>
    <xf numFmtId="0" fontId="1" fillId="0" borderId="8" xfId="15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6" fillId="0" borderId="65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49" fontId="3" fillId="0" borderId="67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0" fontId="1" fillId="0" borderId="67" xfId="15" applyBorder="1" applyAlignment="1">
      <alignment horizontal="center" vertical="center" wrapText="1"/>
    </xf>
    <xf numFmtId="14" fontId="0" fillId="0" borderId="13" xfId="15" applyNumberFormat="1" applyFont="1" applyBorder="1" applyAlignment="1">
      <alignment horizontal="left" vertical="center" wrapText="1"/>
    </xf>
    <xf numFmtId="49" fontId="6" fillId="0" borderId="64" xfId="0" applyNumberFormat="1" applyFont="1" applyBorder="1" applyAlignment="1">
      <alignment horizontal="center" vertical="center" wrapText="1"/>
    </xf>
    <xf numFmtId="0" fontId="0" fillId="0" borderId="64" xfId="15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64" xfId="15" applyFont="1" applyBorder="1" applyAlignment="1">
      <alignment horizontal="left" vertical="center" wrapText="1"/>
    </xf>
    <xf numFmtId="0" fontId="0" fillId="0" borderId="13" xfId="15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0" fillId="0" borderId="64" xfId="15" applyFont="1" applyBorder="1" applyAlignment="1">
      <alignment horizontal="center" vertical="center" wrapText="1"/>
    </xf>
    <xf numFmtId="0" fontId="3" fillId="0" borderId="64" xfId="15" applyFont="1" applyFill="1" applyBorder="1" applyAlignment="1">
      <alignment horizontal="left" vertical="center" wrapText="1"/>
    </xf>
    <xf numFmtId="0" fontId="0" fillId="0" borderId="16" xfId="15" applyFont="1" applyBorder="1" applyAlignment="1">
      <alignment horizontal="center" vertical="center" wrapText="1"/>
    </xf>
    <xf numFmtId="0" fontId="0" fillId="0" borderId="13" xfId="15" applyFont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0" borderId="16" xfId="15" applyFont="1" applyFill="1" applyBorder="1" applyAlignment="1">
      <alignment horizontal="left" vertical="center" wrapText="1"/>
    </xf>
    <xf numFmtId="0" fontId="3" fillId="0" borderId="13" xfId="15" applyFont="1" applyFill="1" applyBorder="1" applyAlignment="1">
      <alignment horizontal="left" vertical="center" wrapText="1"/>
    </xf>
    <xf numFmtId="0" fontId="5" fillId="0" borderId="27" xfId="15" applyFont="1" applyBorder="1" applyAlignment="1">
      <alignment horizontal="center" vertical="center" wrapText="1"/>
    </xf>
    <xf numFmtId="0" fontId="0" fillId="0" borderId="0" xfId="15" applyFont="1" applyBorder="1" applyAlignment="1">
      <alignment horizontal="left" vertical="center" wrapText="1"/>
    </xf>
    <xf numFmtId="0" fontId="19" fillId="3" borderId="38" xfId="15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3" fillId="0" borderId="64" xfId="0" applyFont="1" applyBorder="1" applyAlignment="1">
      <alignment vertical="center" wrapText="1"/>
    </xf>
    <xf numFmtId="0" fontId="3" fillId="0" borderId="6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7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14" fontId="3" fillId="0" borderId="64" xfId="0" applyNumberFormat="1" applyFont="1" applyBorder="1" applyAlignment="1">
      <alignment horizontal="center" vertical="center" wrapText="1"/>
    </xf>
    <xf numFmtId="0" fontId="21" fillId="0" borderId="64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257175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85725</xdr:colOff>
      <xdr:row>1</xdr:row>
      <xdr:rowOff>266700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42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78"/>
  <sheetViews>
    <sheetView workbookViewId="0" topLeftCell="A52">
      <selection activeCell="A42" sqref="A1:T42"/>
    </sheetView>
  </sheetViews>
  <sheetFormatPr defaultColWidth="9.140625" defaultRowHeight="12.75"/>
  <cols>
    <col min="1" max="1" width="4.8515625" style="0" customWidth="1"/>
    <col min="2" max="2" width="24.140625" style="0" customWidth="1"/>
    <col min="3" max="3" width="8.140625" style="0" customWidth="1"/>
    <col min="4" max="4" width="8.7109375" style="0" customWidth="1"/>
    <col min="5" max="9" width="4.7109375" style="0" customWidth="1"/>
    <col min="10" max="10" width="5.8515625" style="0" customWidth="1"/>
    <col min="11" max="11" width="4.7109375" style="0" customWidth="1"/>
    <col min="12" max="12" width="20.00390625" style="0" customWidth="1"/>
    <col min="13" max="13" width="7.57421875" style="0" customWidth="1"/>
    <col min="14" max="14" width="7.8515625" style="0" customWidth="1"/>
    <col min="15" max="19" width="4.7109375" style="0" customWidth="1"/>
    <col min="20" max="20" width="5.57421875" style="0" customWidth="1"/>
  </cols>
  <sheetData>
    <row r="1" spans="1:20" ht="25.5" customHeight="1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</row>
    <row r="2" spans="1:20" ht="9.75" customHeight="1" thickBot="1">
      <c r="A2" s="138"/>
      <c r="B2" s="139"/>
      <c r="C2" s="139"/>
      <c r="D2" s="139"/>
      <c r="E2" s="139"/>
      <c r="F2" s="139"/>
      <c r="G2" s="139"/>
      <c r="H2" s="139"/>
      <c r="I2" s="139"/>
      <c r="K2" s="140"/>
      <c r="L2" s="140"/>
      <c r="M2" s="140"/>
      <c r="N2" s="140"/>
      <c r="O2" s="140"/>
      <c r="P2" s="140"/>
      <c r="Q2" s="105"/>
      <c r="R2" s="106"/>
      <c r="S2" s="106"/>
      <c r="T2" s="106"/>
    </row>
    <row r="3" spans="1:26" ht="24.75" customHeight="1" thickBot="1">
      <c r="A3" s="23"/>
      <c r="B3" s="141" t="s">
        <v>35</v>
      </c>
      <c r="C3" s="141"/>
      <c r="D3" s="141"/>
      <c r="E3" s="141"/>
      <c r="F3" s="141"/>
      <c r="G3" s="141"/>
      <c r="H3" s="141"/>
      <c r="I3" s="141"/>
      <c r="K3" s="142" t="str">
        <f>HYPERLINK('[1]реквизиты'!$A$2)</f>
        <v>Первенство России по самбо среди девушек 1993-94 г.р.</v>
      </c>
      <c r="L3" s="143"/>
      <c r="M3" s="143"/>
      <c r="N3" s="143"/>
      <c r="O3" s="143"/>
      <c r="P3" s="143"/>
      <c r="Q3" s="143"/>
      <c r="R3" s="143"/>
      <c r="S3" s="143"/>
      <c r="T3" s="144"/>
      <c r="U3" s="27"/>
      <c r="V3" s="27"/>
      <c r="W3" s="27"/>
      <c r="X3" s="27"/>
      <c r="Y3" s="27"/>
      <c r="Z3" s="27"/>
    </row>
    <row r="4" spans="2:20" ht="4.5" customHeight="1" thickBo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N4" s="107"/>
      <c r="O4" s="107"/>
      <c r="P4" s="107"/>
      <c r="Q4" s="107"/>
      <c r="R4" s="108"/>
      <c r="S4" s="108"/>
      <c r="T4" s="108"/>
    </row>
    <row r="5" spans="1:21" ht="18.75" customHeight="1" thickBot="1">
      <c r="A5" s="109" t="s">
        <v>30</v>
      </c>
      <c r="B5" s="137" t="str">
        <f>HYPERLINK('[1]реквизиты'!$A$3)</f>
        <v>23-27 ноября 2009г.    Г.Ржев</v>
      </c>
      <c r="C5" s="137"/>
      <c r="D5" s="137"/>
      <c r="E5" s="137"/>
      <c r="F5" s="137"/>
      <c r="G5" s="137"/>
      <c r="H5" s="137"/>
      <c r="I5" s="137"/>
      <c r="J5" s="117"/>
      <c r="K5" s="72" t="s">
        <v>32</v>
      </c>
      <c r="L5" s="117"/>
      <c r="N5" s="109"/>
      <c r="P5" s="134" t="str">
        <f>HYPERLINK('пр.взвешивания'!E3)</f>
        <v>в.к.    65         кг.</v>
      </c>
      <c r="Q5" s="135"/>
      <c r="R5" s="135"/>
      <c r="S5" s="135"/>
      <c r="T5" s="136"/>
      <c r="U5" s="26"/>
    </row>
    <row r="6" spans="1:21" ht="12.75" customHeight="1" thickBot="1">
      <c r="A6" s="185" t="s">
        <v>1</v>
      </c>
      <c r="B6" s="185" t="s">
        <v>8</v>
      </c>
      <c r="C6" s="185" t="s">
        <v>9</v>
      </c>
      <c r="D6" s="191" t="s">
        <v>10</v>
      </c>
      <c r="E6" s="188" t="s">
        <v>11</v>
      </c>
      <c r="F6" s="194"/>
      <c r="G6" s="194"/>
      <c r="H6" s="195"/>
      <c r="I6" s="191" t="s">
        <v>12</v>
      </c>
      <c r="J6" s="191" t="s">
        <v>13</v>
      </c>
      <c r="K6" s="185" t="s">
        <v>1</v>
      </c>
      <c r="L6" s="191" t="s">
        <v>8</v>
      </c>
      <c r="M6" s="185" t="s">
        <v>9</v>
      </c>
      <c r="N6" s="185" t="s">
        <v>10</v>
      </c>
      <c r="O6" s="189" t="s">
        <v>11</v>
      </c>
      <c r="P6" s="190"/>
      <c r="Q6" s="190"/>
      <c r="R6" s="190"/>
      <c r="S6" s="185" t="s">
        <v>12</v>
      </c>
      <c r="T6" s="185" t="s">
        <v>13</v>
      </c>
      <c r="U6" s="26"/>
    </row>
    <row r="7" spans="1:21" ht="12.75" customHeight="1" thickBot="1">
      <c r="A7" s="191"/>
      <c r="B7" s="191"/>
      <c r="C7" s="191"/>
      <c r="D7" s="192"/>
      <c r="E7" s="29">
        <v>1</v>
      </c>
      <c r="F7" s="30">
        <v>2</v>
      </c>
      <c r="G7" s="30">
        <v>3</v>
      </c>
      <c r="H7" s="30">
        <v>4</v>
      </c>
      <c r="I7" s="196"/>
      <c r="J7" s="191"/>
      <c r="K7" s="186"/>
      <c r="L7" s="191"/>
      <c r="M7" s="186"/>
      <c r="N7" s="188"/>
      <c r="O7" s="29">
        <v>1</v>
      </c>
      <c r="P7" s="30">
        <v>2</v>
      </c>
      <c r="Q7" s="30">
        <v>3</v>
      </c>
      <c r="R7" s="31">
        <v>4</v>
      </c>
      <c r="S7" s="186"/>
      <c r="T7" s="186"/>
      <c r="U7" s="26"/>
    </row>
    <row r="8" spans="1:21" ht="12.75" customHeight="1">
      <c r="A8" s="180">
        <v>1</v>
      </c>
      <c r="B8" s="171" t="str">
        <f>VLOOKUP('пр.хода'!A8,'пр.взвешивания'!B6:E33,2,FALSE)</f>
        <v>Семенова Ольга </v>
      </c>
      <c r="C8" s="153" t="str">
        <f>VLOOKUP('пр.хода'!A8,'пр.взвешивания'!B6:F33,3,FALSE)</f>
        <v>1995 1р</v>
      </c>
      <c r="D8" s="155" t="str">
        <f>VLOOKUP('пр.хода'!A8,'пр.взвешивания'!B6:G33,4,FALSE)</f>
        <v>ЦФО Тверь МО</v>
      </c>
      <c r="E8" s="32"/>
      <c r="F8" s="33">
        <v>0</v>
      </c>
      <c r="G8" s="33">
        <v>0</v>
      </c>
      <c r="H8" s="123">
        <v>0</v>
      </c>
      <c r="I8" s="169">
        <f>SUM(E8:H8)</f>
        <v>0</v>
      </c>
      <c r="J8" s="184">
        <v>4</v>
      </c>
      <c r="K8" s="180">
        <v>4</v>
      </c>
      <c r="L8" s="171" t="str">
        <f>VLOOKUP('пр.хода'!K8,'пр.взвешивания'!B6:O33,2,FALSE)</f>
        <v>Игнатова татьяна Юрьевна</v>
      </c>
      <c r="M8" s="153" t="str">
        <f>VLOOKUP('пр.хода'!K8,'пр.взвешивания'!B6:P33,3,FALSE)</f>
        <v>23.05.93 1р</v>
      </c>
      <c r="N8" s="155" t="str">
        <f>VLOOKUP('пр.хода'!K8,'пр.взвешивания'!B6:Q33,4,FALSE)</f>
        <v>ЦФО Брянская Д</v>
      </c>
      <c r="O8" s="34"/>
      <c r="P8" s="35">
        <v>3</v>
      </c>
      <c r="Q8" s="35">
        <v>4</v>
      </c>
      <c r="R8" s="36">
        <v>3</v>
      </c>
      <c r="S8" s="169">
        <f>SUM(O8:R8)</f>
        <v>10</v>
      </c>
      <c r="T8" s="187">
        <v>1</v>
      </c>
      <c r="U8" s="26"/>
    </row>
    <row r="9" spans="1:21" ht="12.75" customHeight="1">
      <c r="A9" s="175"/>
      <c r="B9" s="159"/>
      <c r="C9" s="154"/>
      <c r="D9" s="156"/>
      <c r="E9" s="37"/>
      <c r="F9" s="38">
        <f>HYPERLINK(круги!H5)</f>
      </c>
      <c r="G9" s="38">
        <f>HYPERLINK(круги!H5)</f>
      </c>
      <c r="H9" s="124">
        <f>HYPERLINK(круги!H5)</f>
      </c>
      <c r="I9" s="164"/>
      <c r="J9" s="176"/>
      <c r="K9" s="175"/>
      <c r="L9" s="159"/>
      <c r="M9" s="154"/>
      <c r="N9" s="156"/>
      <c r="O9" s="39"/>
      <c r="P9" s="40">
        <f>HYPERLINK(круги!G81)</f>
      </c>
      <c r="Q9" s="40">
        <f>HYPERLINK(круги!H76)</f>
      </c>
      <c r="R9" s="41"/>
      <c r="S9" s="164"/>
      <c r="T9" s="172"/>
      <c r="U9" s="26"/>
    </row>
    <row r="10" spans="1:21" ht="12.75" customHeight="1">
      <c r="A10" s="175">
        <v>2</v>
      </c>
      <c r="B10" s="147" t="str">
        <f>VLOOKUP('пр.хода'!A10,'пр.взвешивания'!B8:E35,2,FALSE)</f>
        <v>Винокурова Анастасия Юрьевна</v>
      </c>
      <c r="C10" s="149" t="str">
        <f>VLOOKUP('пр.хода'!A10,'пр.взвешивания'!B8:F35,3,FALSE)</f>
        <v>20.05.93 1р</v>
      </c>
      <c r="D10" s="151" t="str">
        <f>VLOOKUP('пр.хода'!A10,'пр.взвешивания'!B8:G35,4,FALSE)</f>
        <v>ДВФО ЯМАО МО</v>
      </c>
      <c r="E10" s="42">
        <v>3</v>
      </c>
      <c r="F10" s="43"/>
      <c r="G10" s="44">
        <v>1</v>
      </c>
      <c r="H10" s="125">
        <v>0</v>
      </c>
      <c r="I10" s="164">
        <f>SUM(E10:H10)</f>
        <v>4</v>
      </c>
      <c r="J10" s="176">
        <v>3</v>
      </c>
      <c r="K10" s="175">
        <v>6</v>
      </c>
      <c r="L10" s="147" t="str">
        <f>VLOOKUP('пр.хода'!K10,'пр.взвешивания'!B8:O35,2,FALSE)</f>
        <v>Литвинова Злата Михайловна</v>
      </c>
      <c r="M10" s="149" t="str">
        <f>VLOOKUP('пр.хода'!K10,'пр.взвешивания'!B8:P35,3,FALSE)</f>
        <v>03.06.93 1р</v>
      </c>
      <c r="N10" s="151" t="str">
        <f>VLOOKUP('пр.хода'!K10,'пр.взвешивания'!B8:Q35,4,FALSE)</f>
        <v>СЗФО Калининградская обл МО</v>
      </c>
      <c r="O10" s="46">
        <v>1</v>
      </c>
      <c r="P10" s="47"/>
      <c r="Q10" s="48">
        <v>3</v>
      </c>
      <c r="R10" s="49">
        <v>3</v>
      </c>
      <c r="S10" s="164">
        <f>SUM(O10:R10)</f>
        <v>7</v>
      </c>
      <c r="T10" s="172">
        <v>2</v>
      </c>
      <c r="U10" s="26"/>
    </row>
    <row r="11" spans="1:21" ht="15.75" customHeight="1">
      <c r="A11" s="175"/>
      <c r="B11" s="159"/>
      <c r="C11" s="154"/>
      <c r="D11" s="156"/>
      <c r="E11" s="50">
        <f>HYPERLINK(круги!H7)</f>
      </c>
      <c r="F11" s="51"/>
      <c r="G11" s="52">
        <f>HYPERLINK(круги!H33)</f>
      </c>
      <c r="H11" s="126">
        <f>HYPERLINK(круги!H20)</f>
      </c>
      <c r="I11" s="164"/>
      <c r="J11" s="176"/>
      <c r="K11" s="175"/>
      <c r="L11" s="159"/>
      <c r="M11" s="154"/>
      <c r="N11" s="156"/>
      <c r="O11" s="54">
        <f>HYPERLINK(круги!H83)</f>
      </c>
      <c r="P11" s="55"/>
      <c r="Q11" s="56"/>
      <c r="R11" s="41">
        <f>HYPERLINK(круги!H80)</f>
      </c>
      <c r="S11" s="164"/>
      <c r="T11" s="172"/>
      <c r="U11" s="26"/>
    </row>
    <row r="12" spans="1:21" ht="12.75" customHeight="1">
      <c r="A12" s="175">
        <v>3</v>
      </c>
      <c r="B12" s="147" t="str">
        <f>VLOOKUP('пр.хода'!A12,'пр.взвешивания'!B10:E37,2,FALSE)</f>
        <v>Алипова Олеся Константиновна</v>
      </c>
      <c r="C12" s="149" t="str">
        <f>VLOOKUP('пр.хода'!A12,'пр.взвешивания'!B10:F37,3,FALSE)</f>
        <v>10.05.95 1р</v>
      </c>
      <c r="D12" s="151" t="str">
        <f>VLOOKUP('пр.хода'!A12,'пр.взвешивания'!B10:G37,4,FALSE)</f>
        <v>ЦФО Московская ВС</v>
      </c>
      <c r="E12" s="57">
        <v>4</v>
      </c>
      <c r="F12" s="38">
        <v>3</v>
      </c>
      <c r="G12" s="58"/>
      <c r="H12" s="124">
        <v>0</v>
      </c>
      <c r="I12" s="164">
        <f>SUM(E12:H12)</f>
        <v>7</v>
      </c>
      <c r="J12" s="193">
        <v>2</v>
      </c>
      <c r="K12" s="175">
        <v>7</v>
      </c>
      <c r="L12" s="147" t="str">
        <f>VLOOKUP('пр.хода'!K12,'пр.взвешивания'!B10:O37,2,FALSE)</f>
        <v>Булушева Ольга Владимировна</v>
      </c>
      <c r="M12" s="149" t="str">
        <f>VLOOKUP('пр.хода'!K12,'пр.взвешивания'!B10:P37,3,FALSE)</f>
        <v>12.03.93 кмс</v>
      </c>
      <c r="N12" s="151" t="str">
        <f>VLOOKUP('пр.хода'!K12,'пр.взвешивания'!B10:Q37,4,FALSE)</f>
        <v>ПФО Оренбургская Бузулук ПР</v>
      </c>
      <c r="O12" s="46">
        <v>0</v>
      </c>
      <c r="P12" s="59">
        <v>0</v>
      </c>
      <c r="Q12" s="60"/>
      <c r="R12" s="61">
        <v>0</v>
      </c>
      <c r="S12" s="164">
        <f>SUM(O12:R12)</f>
        <v>0</v>
      </c>
      <c r="T12" s="173">
        <v>4</v>
      </c>
      <c r="U12" s="26"/>
    </row>
    <row r="13" spans="1:21" ht="12.75" customHeight="1">
      <c r="A13" s="175"/>
      <c r="B13" s="159"/>
      <c r="C13" s="154"/>
      <c r="D13" s="156"/>
      <c r="E13" s="57">
        <f>HYPERLINK(круги!H18)</f>
      </c>
      <c r="F13" s="38">
        <f>HYPERLINK(круги!H31)</f>
      </c>
      <c r="G13" s="62"/>
      <c r="H13" s="124">
        <f>HYPERLINK(круги!H11)</f>
      </c>
      <c r="I13" s="164"/>
      <c r="J13" s="193"/>
      <c r="K13" s="175"/>
      <c r="L13" s="159"/>
      <c r="M13" s="154"/>
      <c r="N13" s="156"/>
      <c r="O13" s="54">
        <f>HYPERLINK(круги!H78)</f>
      </c>
      <c r="P13" s="40"/>
      <c r="Q13" s="63"/>
      <c r="R13" s="41">
        <f>HYPERLINK(круги!H91)</f>
      </c>
      <c r="S13" s="164"/>
      <c r="T13" s="173"/>
      <c r="U13" s="26"/>
    </row>
    <row r="14" spans="1:21" ht="12.75" customHeight="1">
      <c r="A14" s="175">
        <v>4</v>
      </c>
      <c r="B14" s="147" t="str">
        <f>VLOOKUP('пр.хода'!A14,'пр.взвешивания'!B12:E39,2,FALSE)</f>
        <v>Игнатова татьяна Юрьевна</v>
      </c>
      <c r="C14" s="149" t="str">
        <f>VLOOKUP('пр.хода'!A14,'пр.взвешивания'!B12:F39,3,FALSE)</f>
        <v>23.05.93 1р</v>
      </c>
      <c r="D14" s="151" t="str">
        <f>VLOOKUP('пр.хода'!A14,'пр.взвешивания'!B12:G39,4,FALSE)</f>
        <v>ЦФО Брянская Д</v>
      </c>
      <c r="E14" s="42">
        <v>4</v>
      </c>
      <c r="F14" s="44" t="s">
        <v>108</v>
      </c>
      <c r="G14" s="44">
        <v>3</v>
      </c>
      <c r="H14" s="127"/>
      <c r="I14" s="164" t="s">
        <v>109</v>
      </c>
      <c r="J14" s="193">
        <v>1</v>
      </c>
      <c r="K14" s="175">
        <v>3</v>
      </c>
      <c r="L14" s="147" t="str">
        <f>VLOOKUP('пр.хода'!K14,'пр.взвешивания'!B12:O39,2,FALSE)</f>
        <v>Алипова Олеся Константиновна</v>
      </c>
      <c r="M14" s="149" t="str">
        <f>VLOOKUP('пр.хода'!K14,'пр.взвешивания'!B12:P39,3,FALSE)</f>
        <v>10.05.95 1р</v>
      </c>
      <c r="N14" s="151" t="str">
        <f>VLOOKUP('пр.хода'!K14,'пр.взвешивания'!B12:Q39,4,FALSE)</f>
        <v>ЦФО Московская ВС</v>
      </c>
      <c r="O14" s="46">
        <v>0</v>
      </c>
      <c r="P14" s="59">
        <v>0</v>
      </c>
      <c r="Q14" s="59">
        <v>3</v>
      </c>
      <c r="R14" s="65"/>
      <c r="S14" s="164">
        <f>SUM(O14:R14)</f>
        <v>3</v>
      </c>
      <c r="T14" s="173">
        <v>3</v>
      </c>
      <c r="U14" s="26"/>
    </row>
    <row r="15" spans="1:21" ht="12.75" customHeight="1" thickBot="1">
      <c r="A15" s="177"/>
      <c r="B15" s="148"/>
      <c r="C15" s="150"/>
      <c r="D15" s="152"/>
      <c r="E15" s="66">
        <f>HYPERLINK(круги!H29)</f>
      </c>
      <c r="F15" s="67">
        <f>HYPERLINK(круги!H22)</f>
      </c>
      <c r="G15" s="67">
        <f>HYPERLINK(круги!H9)</f>
      </c>
      <c r="H15" s="128"/>
      <c r="I15" s="165"/>
      <c r="J15" s="197"/>
      <c r="K15" s="177"/>
      <c r="L15" s="148"/>
      <c r="M15" s="150"/>
      <c r="N15" s="152"/>
      <c r="O15" s="69"/>
      <c r="P15" s="70">
        <f>HYPERLINK(круги!H82)</f>
      </c>
      <c r="Q15" s="70">
        <f>HYPERLINK(круги!H93)</f>
      </c>
      <c r="R15" s="71"/>
      <c r="S15" s="165"/>
      <c r="T15" s="174"/>
      <c r="U15" s="26"/>
    </row>
    <row r="16" spans="1:21" ht="12.75" customHeight="1" thickBot="1">
      <c r="A16" s="72" t="s">
        <v>31</v>
      </c>
      <c r="B16" s="73"/>
      <c r="C16" s="73"/>
      <c r="D16" s="73"/>
      <c r="E16" s="73"/>
      <c r="F16" s="73"/>
      <c r="G16" s="73"/>
      <c r="H16" s="73"/>
      <c r="I16" s="130"/>
      <c r="J16" s="73"/>
      <c r="K16" s="72" t="s">
        <v>14</v>
      </c>
      <c r="L16" s="73"/>
      <c r="M16" s="73"/>
      <c r="N16" s="73"/>
      <c r="O16" s="73"/>
      <c r="P16" s="73"/>
      <c r="Q16" s="73"/>
      <c r="R16" s="73"/>
      <c r="S16" s="131"/>
      <c r="T16" s="73"/>
      <c r="U16" s="26"/>
    </row>
    <row r="17" spans="1:21" ht="12.75" customHeight="1">
      <c r="A17" s="180">
        <v>5</v>
      </c>
      <c r="B17" s="171" t="str">
        <f>VLOOKUP('пр.хода'!A17,'пр.взвешивания'!B6:E42,2,FALSE)</f>
        <v>Фесечко алина Всеволодовна</v>
      </c>
      <c r="C17" s="153" t="str">
        <f>VLOOKUP('пр.хода'!A17,'пр.взвешивания'!B6:F42,3,FALSE)</f>
        <v>24.07.1994 1</v>
      </c>
      <c r="D17" s="155" t="str">
        <f>VLOOKUP('пр.хода'!A17,'пр.взвешивания'!B6:G42,4,FALSE)</f>
        <v>ЮФО КРАСНОДАР МО</v>
      </c>
      <c r="E17" s="75"/>
      <c r="F17" s="33">
        <v>0</v>
      </c>
      <c r="G17" s="76">
        <v>0</v>
      </c>
      <c r="H17" s="73"/>
      <c r="I17" s="169">
        <f>SUM(E17:H17)</f>
        <v>0</v>
      </c>
      <c r="J17" s="181">
        <v>3</v>
      </c>
      <c r="K17" s="171">
        <v>11</v>
      </c>
      <c r="L17" s="171" t="str">
        <f>VLOOKUP('пр.хода'!K17,'пр.взвешивания'!B6:O42,2,FALSE)</f>
        <v>Свекровкина Екатерина Алексеевна</v>
      </c>
      <c r="M17" s="153" t="str">
        <f>VLOOKUP('пр.хода'!K17,'пр.взвешивания'!B6:P42,3,FALSE)</f>
        <v>16.09.93 1р</v>
      </c>
      <c r="N17" s="155" t="str">
        <f>VLOOKUP('пр.хода'!K17,'пр.взвешивания'!B6:Q42,4,FALSE)</f>
        <v>ЦФО Владимирская Александров ПР</v>
      </c>
      <c r="O17" s="34"/>
      <c r="P17" s="35">
        <v>4</v>
      </c>
      <c r="Q17" s="35">
        <v>4</v>
      </c>
      <c r="R17" s="36">
        <v>4</v>
      </c>
      <c r="S17" s="169">
        <f>SUM(O17:R17)</f>
        <v>12</v>
      </c>
      <c r="T17" s="170">
        <v>1</v>
      </c>
      <c r="U17" s="26"/>
    </row>
    <row r="18" spans="1:21" ht="15" customHeight="1">
      <c r="A18" s="175"/>
      <c r="B18" s="159"/>
      <c r="C18" s="154"/>
      <c r="D18" s="156"/>
      <c r="E18" s="77"/>
      <c r="F18" s="38">
        <f>HYPERLINK(круги!P5)</f>
      </c>
      <c r="G18" s="78">
        <f>HYPERLINK(круги!IP16)</f>
      </c>
      <c r="H18" s="73"/>
      <c r="I18" s="164"/>
      <c r="J18" s="168"/>
      <c r="K18" s="159"/>
      <c r="L18" s="159"/>
      <c r="M18" s="154"/>
      <c r="N18" s="156"/>
      <c r="O18" s="39"/>
      <c r="P18" s="40">
        <f>HYPERLINK(круги!P81)</f>
      </c>
      <c r="Q18" s="40">
        <f>HYPERLINK(круги!P76)</f>
      </c>
      <c r="R18" s="41"/>
      <c r="S18" s="164"/>
      <c r="T18" s="168"/>
      <c r="U18" s="26"/>
    </row>
    <row r="19" spans="1:21" ht="12.75" customHeight="1">
      <c r="A19" s="175">
        <v>6</v>
      </c>
      <c r="B19" s="147" t="str">
        <f>VLOOKUP('пр.хода'!A19,'пр.взвешивания'!B6:E44,2,FALSE)</f>
        <v>Литвинова Злата Михайловна</v>
      </c>
      <c r="C19" s="149" t="str">
        <f>VLOOKUP('пр.хода'!A19,'пр.взвешивания'!B6:F44,3,FALSE)</f>
        <v>03.06.93 1р</v>
      </c>
      <c r="D19" s="151" t="str">
        <f>VLOOKUP('пр.хода'!A19,'пр.взвешивания'!B6:G44,4,FALSE)</f>
        <v>СЗФО Калининградская обл МО</v>
      </c>
      <c r="E19" s="42">
        <v>4</v>
      </c>
      <c r="F19" s="79"/>
      <c r="G19" s="45">
        <v>3</v>
      </c>
      <c r="H19" s="73"/>
      <c r="I19" s="164">
        <f>SUM(E19:H19)</f>
        <v>7</v>
      </c>
      <c r="J19" s="168">
        <v>1</v>
      </c>
      <c r="K19" s="158">
        <v>14</v>
      </c>
      <c r="L19" s="147" t="str">
        <f>VLOOKUP('пр.хода'!K19,'пр.взвешивания'!B6:O44,2,FALSE)</f>
        <v>Ульянова Александра Владимировна</v>
      </c>
      <c r="M19" s="149" t="str">
        <f>VLOOKUP('пр.хода'!K19,'пр.взвешивания'!B6:P44,3,FALSE)</f>
        <v>27.07.93.кмс</v>
      </c>
      <c r="N19" s="151" t="str">
        <f>VLOOKUP('пр.хода'!K19,'пр.взвешивания'!B6:Q44,4,FALSE)</f>
        <v>Москва МО</v>
      </c>
      <c r="O19" s="46">
        <v>0</v>
      </c>
      <c r="P19" s="47"/>
      <c r="Q19" s="48">
        <v>4</v>
      </c>
      <c r="R19" s="49" t="s">
        <v>108</v>
      </c>
      <c r="S19" s="164" t="s">
        <v>110</v>
      </c>
      <c r="T19" s="166">
        <v>2</v>
      </c>
      <c r="U19" s="26"/>
    </row>
    <row r="20" spans="1:21" ht="12.75" customHeight="1">
      <c r="A20" s="175"/>
      <c r="B20" s="159"/>
      <c r="C20" s="154"/>
      <c r="D20" s="156"/>
      <c r="E20" s="50">
        <f>HYPERLINK(круги!P7)</f>
      </c>
      <c r="F20" s="51"/>
      <c r="G20" s="53">
        <f>HYPERLINK(круги!P29)</f>
      </c>
      <c r="H20" s="73"/>
      <c r="I20" s="164"/>
      <c r="J20" s="168"/>
      <c r="K20" s="159"/>
      <c r="L20" s="159"/>
      <c r="M20" s="154"/>
      <c r="N20" s="156"/>
      <c r="O20" s="54">
        <f>HYPERLINK(круги!P83)</f>
      </c>
      <c r="P20" s="55"/>
      <c r="Q20" s="56"/>
      <c r="R20" s="41">
        <f>HYPERLINK(круги!P80)</f>
      </c>
      <c r="S20" s="164"/>
      <c r="T20" s="168"/>
      <c r="U20" s="26"/>
    </row>
    <row r="21" spans="1:21" ht="12.75" customHeight="1">
      <c r="A21" s="175">
        <v>7</v>
      </c>
      <c r="B21" s="147" t="str">
        <f>VLOOKUP('пр.хода'!A21,'пр.взвешивания'!B6:E46,2,FALSE)</f>
        <v>Булушева Ольга Владимировна</v>
      </c>
      <c r="C21" s="149" t="str">
        <f>VLOOKUP('пр.хода'!A21,'пр.взвешивания'!B6:F46,3,FALSE)</f>
        <v>12.03.93 кмс</v>
      </c>
      <c r="D21" s="151" t="str">
        <f>VLOOKUP('пр.хода'!A21,'пр.взвешивания'!B6:G46,4,FALSE)</f>
        <v>ПФО Оренбургская Бузулук ПР</v>
      </c>
      <c r="E21" s="57">
        <v>4</v>
      </c>
      <c r="F21" s="38">
        <v>0</v>
      </c>
      <c r="G21" s="80"/>
      <c r="H21" s="73"/>
      <c r="I21" s="164">
        <f>SUM(E21:H21)</f>
        <v>4</v>
      </c>
      <c r="J21" s="178">
        <v>2</v>
      </c>
      <c r="K21" s="158">
        <v>12</v>
      </c>
      <c r="L21" s="147" t="str">
        <f>VLOOKUP('пр.хода'!K21,'пр.взвешивания'!B6:O46,2,FALSE)</f>
        <v>Мальгина-Мусихина Дарья Михайловна</v>
      </c>
      <c r="M21" s="149" t="str">
        <f>VLOOKUP('пр.хода'!K21,'пр.взвешивания'!B6:P46,3,FALSE)</f>
        <v>27.02.94 кмс</v>
      </c>
      <c r="N21" s="151" t="str">
        <f>VLOOKUP('пр.хода'!K21,'пр.взвешивания'!B6:Q46,4,FALSE)</f>
        <v>ПФО Пермский Соликамск ПР</v>
      </c>
      <c r="O21" s="46">
        <v>0</v>
      </c>
      <c r="P21" s="59">
        <v>0</v>
      </c>
      <c r="Q21" s="60"/>
      <c r="R21" s="61">
        <v>0</v>
      </c>
      <c r="S21" s="164">
        <v>0</v>
      </c>
      <c r="T21" s="166">
        <v>4</v>
      </c>
      <c r="U21" s="26"/>
    </row>
    <row r="22" spans="1:21" ht="12.75" customHeight="1" thickBot="1">
      <c r="A22" s="177"/>
      <c r="B22" s="148"/>
      <c r="C22" s="150"/>
      <c r="D22" s="152"/>
      <c r="E22" s="66">
        <f>HYPERLINK(круги!P18)</f>
      </c>
      <c r="F22" s="67">
        <f>HYPERLINK(круги!P27)</f>
      </c>
      <c r="G22" s="81"/>
      <c r="H22" s="73"/>
      <c r="I22" s="165"/>
      <c r="J22" s="179"/>
      <c r="K22" s="159"/>
      <c r="L22" s="159"/>
      <c r="M22" s="154"/>
      <c r="N22" s="156"/>
      <c r="O22" s="54">
        <f>HYPERLINK(круги!P78)</f>
      </c>
      <c r="P22" s="40"/>
      <c r="Q22" s="63"/>
      <c r="R22" s="41">
        <f>HYPERLINK(круги!P91)</f>
      </c>
      <c r="S22" s="164"/>
      <c r="T22" s="168"/>
      <c r="U22" s="26"/>
    </row>
    <row r="23" spans="1:21" ht="12.75" customHeight="1" thickBot="1">
      <c r="A23" s="72" t="s">
        <v>32</v>
      </c>
      <c r="B23" s="73"/>
      <c r="C23" s="73"/>
      <c r="D23" s="73"/>
      <c r="E23" s="73"/>
      <c r="F23" s="73"/>
      <c r="G23" s="73"/>
      <c r="H23" s="73"/>
      <c r="I23" s="131"/>
      <c r="J23" s="73"/>
      <c r="K23" s="158">
        <v>9</v>
      </c>
      <c r="L23" s="147" t="str">
        <f>VLOOKUP('пр.хода'!K23,'пр.взвешивания'!B6:O48,2,FALSE)</f>
        <v>Свинина Алена андреенва</v>
      </c>
      <c r="M23" s="149" t="str">
        <f>VLOOKUP('пр.хода'!K23,'пр.взвешивания'!B6:P48,3,FALSE)</f>
        <v>04.06.93 1юн</v>
      </c>
      <c r="N23" s="151" t="str">
        <f>VLOOKUP('пр.хода'!K23,'пр.взвешивания'!B6:Q48,4,FALSE)</f>
        <v>ПФО Удмуртия </v>
      </c>
      <c r="O23" s="46">
        <v>0</v>
      </c>
      <c r="P23" s="59" t="s">
        <v>111</v>
      </c>
      <c r="Q23" s="59">
        <v>4</v>
      </c>
      <c r="R23" s="65"/>
      <c r="S23" s="164" t="s">
        <v>119</v>
      </c>
      <c r="T23" s="166">
        <v>3</v>
      </c>
      <c r="U23" s="26"/>
    </row>
    <row r="24" spans="1:21" ht="12.75" customHeight="1" thickBot="1">
      <c r="A24" s="180">
        <v>8</v>
      </c>
      <c r="B24" s="171" t="str">
        <f>VLOOKUP('пр.хода'!A24,'пр.взвешивания'!B6:E49,2,FALSE)</f>
        <v>Алексеева Наталья Васильвна</v>
      </c>
      <c r="C24" s="153" t="str">
        <f>VLOOKUP('пр.хода'!A24,'пр.взвешивания'!B6:F49,3,FALSE)</f>
        <v>02.05.94 1р</v>
      </c>
      <c r="D24" s="155" t="str">
        <f>VLOOKUP('пр.хода'!A24,'пр.взвешивания'!B6:G49,4,FALSE)</f>
        <v>СФО Новосибирск МО</v>
      </c>
      <c r="E24" s="32"/>
      <c r="F24" s="33">
        <v>0</v>
      </c>
      <c r="G24" s="33">
        <v>0</v>
      </c>
      <c r="H24" s="33">
        <v>0</v>
      </c>
      <c r="I24" s="169">
        <f>SUM(E24:H24)</f>
        <v>0</v>
      </c>
      <c r="J24" s="184">
        <v>4</v>
      </c>
      <c r="K24" s="148"/>
      <c r="L24" s="148"/>
      <c r="M24" s="150"/>
      <c r="N24" s="152"/>
      <c r="O24" s="69"/>
      <c r="P24" s="70"/>
      <c r="Q24" s="70"/>
      <c r="R24" s="71"/>
      <c r="S24" s="165"/>
      <c r="T24" s="167"/>
      <c r="U24" s="26"/>
    </row>
    <row r="25" spans="1:21" ht="12.75" customHeight="1">
      <c r="A25" s="175"/>
      <c r="B25" s="159"/>
      <c r="C25" s="154"/>
      <c r="D25" s="156"/>
      <c r="E25" s="37"/>
      <c r="F25" s="38">
        <f>HYPERLINK(круги!H41)</f>
      </c>
      <c r="G25" s="38">
        <f>HYPERLINK(круги!H52)</f>
      </c>
      <c r="H25" s="38">
        <f>HYPERLINK(круги!H63)</f>
      </c>
      <c r="I25" s="164"/>
      <c r="J25" s="176"/>
      <c r="K25" s="73"/>
      <c r="L25" s="82"/>
      <c r="M25" s="73"/>
      <c r="N25" s="73"/>
      <c r="O25" s="82"/>
      <c r="P25" s="82"/>
      <c r="Q25" s="83"/>
      <c r="R25" s="83"/>
      <c r="S25" s="83"/>
      <c r="T25" s="83"/>
      <c r="U25" s="26"/>
    </row>
    <row r="26" spans="1:21" ht="12.75" customHeight="1">
      <c r="A26" s="175">
        <v>9</v>
      </c>
      <c r="B26" s="147" t="str">
        <f>VLOOKUP('пр.хода'!A26,'пр.взвешивания'!B6:E51,2,FALSE)</f>
        <v>Свинина Алена андреенва</v>
      </c>
      <c r="C26" s="149" t="str">
        <f>VLOOKUP('пр.хода'!A26,'пр.взвешивания'!B6:F51,3,FALSE)</f>
        <v>04.06.93 1юн</v>
      </c>
      <c r="D26" s="151" t="str">
        <f>VLOOKUP('пр.хода'!A26,'пр.взвешивания'!B6:G51,4,FALSE)</f>
        <v>ПФО Удмуртия </v>
      </c>
      <c r="E26" s="42">
        <v>4</v>
      </c>
      <c r="F26" s="43"/>
      <c r="G26" s="44">
        <v>4</v>
      </c>
      <c r="H26" s="45">
        <v>0</v>
      </c>
      <c r="I26" s="164">
        <f>SUM(E26:H26)</f>
        <v>8</v>
      </c>
      <c r="J26" s="176">
        <v>2</v>
      </c>
      <c r="K26" s="73"/>
      <c r="L26" s="73" t="s">
        <v>15</v>
      </c>
      <c r="M26" s="73"/>
      <c r="N26" s="73"/>
      <c r="O26" s="28"/>
      <c r="P26" s="83" t="s">
        <v>16</v>
      </c>
      <c r="Q26" s="83"/>
      <c r="R26" s="83"/>
      <c r="S26" s="83"/>
      <c r="T26" s="83"/>
      <c r="U26" s="26"/>
    </row>
    <row r="27" spans="1:21" ht="13.5" customHeight="1" thickBot="1">
      <c r="A27" s="175"/>
      <c r="B27" s="159"/>
      <c r="C27" s="154"/>
      <c r="D27" s="156"/>
      <c r="E27" s="50">
        <f>HYPERLINK(круги!H43)</f>
      </c>
      <c r="F27" s="51"/>
      <c r="G27" s="52">
        <f>HYPERLINK(круги!H69)</f>
      </c>
      <c r="H27" s="53">
        <f>HYPERLINK(круги!H56)</f>
      </c>
      <c r="I27" s="164"/>
      <c r="J27" s="176"/>
      <c r="K27" s="73"/>
      <c r="L27" s="73"/>
      <c r="M27" s="73"/>
      <c r="N27" s="73"/>
      <c r="O27" s="84"/>
      <c r="P27" s="84"/>
      <c r="Q27" s="84"/>
      <c r="R27" s="83"/>
      <c r="S27" s="83"/>
      <c r="T27" s="83"/>
      <c r="U27" s="26"/>
    </row>
    <row r="28" spans="1:21" ht="12.75" customHeight="1" thickBot="1">
      <c r="A28" s="175">
        <v>10</v>
      </c>
      <c r="B28" s="147" t="str">
        <f>VLOOKUP('пр.хода'!A28,'пр.взвешивания'!B6:E53,2,FALSE)</f>
        <v>Черепенко Елена Валерьевна</v>
      </c>
      <c r="C28" s="149" t="str">
        <f>VLOOKUP('пр.хода'!A28,'пр.взвешивания'!B6:F53,3,FALSE)</f>
        <v>08.07.93 1р</v>
      </c>
      <c r="D28" s="151" t="str">
        <f>VLOOKUP('пр.хода'!A28,'пр.взвешивания'!B6:G53,4,FALSE)</f>
        <v>СЗФО Калининградская обл МО</v>
      </c>
      <c r="E28" s="57">
        <v>4</v>
      </c>
      <c r="F28" s="38">
        <v>0</v>
      </c>
      <c r="G28" s="58"/>
      <c r="H28" s="38">
        <v>0</v>
      </c>
      <c r="I28" s="164">
        <f>SUM(E28:H28)</f>
        <v>4</v>
      </c>
      <c r="J28" s="182">
        <v>3</v>
      </c>
      <c r="K28" s="157">
        <v>4</v>
      </c>
      <c r="L28" s="171" t="str">
        <f>VLOOKUP('пр.хода'!K28,'пр.взвешивания'!B6:O53,2,FALSE)</f>
        <v>Игнатова татьяна Юрьевна</v>
      </c>
      <c r="M28" s="153" t="str">
        <f>VLOOKUP('пр.хода'!K28,'пр.взвешивания'!B6:P53,3,FALSE)</f>
        <v>23.05.93 1р</v>
      </c>
      <c r="N28" s="155" t="str">
        <f>VLOOKUP('пр.хода'!K28,'пр.взвешивания'!B6:Q53,4,FALSE)</f>
        <v>ЦФО Брянская Д</v>
      </c>
      <c r="O28" s="92"/>
      <c r="P28" s="93"/>
      <c r="Q28" s="93"/>
      <c r="R28" s="92"/>
      <c r="S28" s="92"/>
      <c r="T28" s="83"/>
      <c r="U28" s="26"/>
    </row>
    <row r="29" spans="1:21" ht="12.75">
      <c r="A29" s="175"/>
      <c r="B29" s="159"/>
      <c r="C29" s="154"/>
      <c r="D29" s="156"/>
      <c r="E29" s="57">
        <f>HYPERLINK(круги!H54)</f>
      </c>
      <c r="F29" s="38">
        <f>HYPERLINK(круги!H67)</f>
      </c>
      <c r="G29" s="62"/>
      <c r="H29" s="38">
        <f>HYPERLINK(круги!H47)</f>
      </c>
      <c r="I29" s="164"/>
      <c r="J29" s="182"/>
      <c r="K29" s="162"/>
      <c r="L29" s="159"/>
      <c r="M29" s="154"/>
      <c r="N29" s="156"/>
      <c r="O29" s="99">
        <v>14</v>
      </c>
      <c r="P29" s="93"/>
      <c r="Q29" s="93"/>
      <c r="R29" s="94"/>
      <c r="S29" s="94"/>
      <c r="T29" s="84"/>
      <c r="U29" s="26"/>
    </row>
    <row r="30" spans="1:21" ht="12.75" customHeight="1" thickBot="1">
      <c r="A30" s="175">
        <v>11</v>
      </c>
      <c r="B30" s="147" t="str">
        <f>VLOOKUP('пр.хода'!A30,'пр.взвешивания'!B6:E55,2,FALSE)</f>
        <v>Свекровкина Екатерина Алексеевна</v>
      </c>
      <c r="C30" s="149" t="str">
        <f>VLOOKUP('пр.хода'!A30,'пр.взвешивания'!B6:F55,3,FALSE)</f>
        <v>16.09.93 1р</v>
      </c>
      <c r="D30" s="151" t="str">
        <f>VLOOKUP('пр.хода'!A30,'пр.взвешивания'!B6:G55,4,FALSE)</f>
        <v>ЦФО Владимирская Александров ПР</v>
      </c>
      <c r="E30" s="42">
        <v>4</v>
      </c>
      <c r="F30" s="44">
        <v>4</v>
      </c>
      <c r="G30" s="44">
        <v>4</v>
      </c>
      <c r="H30" s="64"/>
      <c r="I30" s="164">
        <f>SUM(E30:H30)</f>
        <v>12</v>
      </c>
      <c r="J30" s="182">
        <v>1</v>
      </c>
      <c r="K30" s="162">
        <v>14</v>
      </c>
      <c r="L30" s="147" t="str">
        <f>VLOOKUP('пр.хода'!K30,'пр.взвешивания'!B6:O55,2,FALSE)</f>
        <v>Ульянова Александра Владимировна</v>
      </c>
      <c r="M30" s="149" t="str">
        <f>VLOOKUP('пр.хода'!K30,'пр.взвешивания'!B6:P55,3,FALSE)</f>
        <v>27.07.93.кмс</v>
      </c>
      <c r="N30" s="151" t="str">
        <f>VLOOKUP('пр.хода'!K30,'пр.взвешивания'!B6:Q55,4,FALSE)</f>
        <v>Москва МО</v>
      </c>
      <c r="O30" s="132"/>
      <c r="P30" s="96"/>
      <c r="Q30" s="97"/>
      <c r="R30" s="92"/>
      <c r="S30" s="92"/>
      <c r="T30" s="83"/>
      <c r="U30" s="26"/>
    </row>
    <row r="31" spans="1:21" ht="13.5" thickBot="1">
      <c r="A31" s="177"/>
      <c r="B31" s="148"/>
      <c r="C31" s="150"/>
      <c r="D31" s="152"/>
      <c r="E31" s="66">
        <f>HYPERLINK(круги!H65)</f>
      </c>
      <c r="F31" s="67">
        <f>HYPERLINK(круги!H58)</f>
      </c>
      <c r="G31" s="67">
        <f>HYPERLINK(круги!H45)</f>
      </c>
      <c r="H31" s="68"/>
      <c r="I31" s="165"/>
      <c r="J31" s="183"/>
      <c r="K31" s="163"/>
      <c r="L31" s="148"/>
      <c r="M31" s="150"/>
      <c r="N31" s="152"/>
      <c r="O31" s="94"/>
      <c r="P31" s="98"/>
      <c r="Q31" s="98"/>
      <c r="R31" s="99">
        <v>6</v>
      </c>
      <c r="S31" s="94"/>
      <c r="T31" s="84"/>
      <c r="U31" s="26"/>
    </row>
    <row r="32" spans="1:21" ht="12.75" customHeight="1" thickBot="1">
      <c r="A32" s="72" t="s">
        <v>33</v>
      </c>
      <c r="B32" s="73"/>
      <c r="C32" s="73"/>
      <c r="D32" s="73"/>
      <c r="E32" s="73"/>
      <c r="F32" s="73"/>
      <c r="G32" s="73"/>
      <c r="H32" s="73"/>
      <c r="I32" s="130"/>
      <c r="J32" s="73"/>
      <c r="K32" s="157">
        <v>11</v>
      </c>
      <c r="L32" s="158" t="str">
        <f>VLOOKUP('пр.хода'!K32,'пр.взвешивания'!B6:O57,2,FALSE)</f>
        <v>Свекровкина Екатерина Алексеевна</v>
      </c>
      <c r="M32" s="160" t="str">
        <f>VLOOKUP('пр.хода'!K32,'пр.взвешивания'!B6:P57,3,FALSE)</f>
        <v>16.09.93 1р</v>
      </c>
      <c r="N32" s="161" t="str">
        <f>VLOOKUP('пр.хода'!K32,'пр.взвешивания'!B6:Q57,4,FALSE)</f>
        <v>ЦФО Владимирская Александров ПР</v>
      </c>
      <c r="O32" s="94"/>
      <c r="P32" s="98"/>
      <c r="Q32" s="98"/>
      <c r="R32" s="95"/>
      <c r="S32" s="92"/>
      <c r="T32" s="83"/>
      <c r="U32" s="26"/>
    </row>
    <row r="33" spans="1:21" ht="12.75">
      <c r="A33" s="180">
        <v>12</v>
      </c>
      <c r="B33" s="171" t="str">
        <f>VLOOKUP('пр.хода'!A33,'пр.взвешивания'!B6:E58,2,FALSE)</f>
        <v>Мальгина-Мусихина Дарья Михайловна</v>
      </c>
      <c r="C33" s="153" t="str">
        <f>VLOOKUP('пр.хода'!A33,'пр.взвешивания'!B6:F58,3,FALSE)</f>
        <v>27.02.94 кмс</v>
      </c>
      <c r="D33" s="155" t="str">
        <f>VLOOKUP('пр.хода'!A33,'пр.взвешивания'!B6:G58,4,FALSE)</f>
        <v>ПФО Пермский Соликамск ПР</v>
      </c>
      <c r="E33" s="85"/>
      <c r="F33" s="33">
        <v>4</v>
      </c>
      <c r="G33" s="76">
        <v>0</v>
      </c>
      <c r="H33" s="73"/>
      <c r="I33" s="169">
        <f>SUM(E33:H33)</f>
        <v>4</v>
      </c>
      <c r="J33" s="181">
        <v>2</v>
      </c>
      <c r="K33" s="145"/>
      <c r="L33" s="159"/>
      <c r="M33" s="154"/>
      <c r="N33" s="156"/>
      <c r="O33" s="99">
        <v>6</v>
      </c>
      <c r="P33" s="100"/>
      <c r="Q33" s="101"/>
      <c r="R33" s="92"/>
      <c r="S33" s="92"/>
      <c r="T33" s="83"/>
      <c r="U33" s="26"/>
    </row>
    <row r="34" spans="1:21" ht="13.5" thickBot="1">
      <c r="A34" s="175"/>
      <c r="B34" s="159"/>
      <c r="C34" s="154"/>
      <c r="D34" s="156"/>
      <c r="E34" s="86"/>
      <c r="F34" s="52">
        <f>HYPERLINK(круги!P41)</f>
      </c>
      <c r="G34" s="53">
        <f>HYPERLINK(круги!H52)</f>
      </c>
      <c r="H34" s="73"/>
      <c r="I34" s="164"/>
      <c r="J34" s="168"/>
      <c r="K34" s="145">
        <v>6</v>
      </c>
      <c r="L34" s="147" t="str">
        <f>VLOOKUP('пр.хода'!K34,'пр.взвешивания'!B6:O59,2,FALSE)</f>
        <v>Литвинова Злата Михайловна</v>
      </c>
      <c r="M34" s="149" t="str">
        <f>VLOOKUP('пр.хода'!K34,'пр.взвешивания'!B6:P59,3,FALSE)</f>
        <v>03.06.93 1р</v>
      </c>
      <c r="N34" s="151" t="str">
        <f>VLOOKUP('пр.хода'!K34,'пр.взвешивания'!B6:Q59,4,FALSE)</f>
        <v>СЗФО Калининградская обл МО</v>
      </c>
      <c r="O34" s="95"/>
      <c r="P34" s="92"/>
      <c r="Q34" s="92"/>
      <c r="R34" s="92"/>
      <c r="S34" s="92"/>
      <c r="T34" s="83"/>
      <c r="U34" s="26"/>
    </row>
    <row r="35" spans="1:21" ht="13.5" customHeight="1" thickBot="1">
      <c r="A35" s="175">
        <v>13</v>
      </c>
      <c r="B35" s="147" t="str">
        <f>VLOOKUP('пр.хода'!A35,'пр.взвешивания'!B6:E60,2,FALSE)</f>
        <v>Кузнецова Алена Сергеевна</v>
      </c>
      <c r="C35" s="149" t="str">
        <f>VLOOKUP('пр.хода'!A35,'пр.взвешивания'!B6:F60,3,FALSE)</f>
        <v>24.06.94 1р</v>
      </c>
      <c r="D35" s="151" t="str">
        <f>VLOOKUP('пр.хода'!A35,'пр.взвешивания'!B6:G60,4,FALSE)</f>
        <v>ЦФО Тверская Кашин МО</v>
      </c>
      <c r="E35" s="42">
        <v>0</v>
      </c>
      <c r="F35" s="43"/>
      <c r="G35" s="45">
        <v>0</v>
      </c>
      <c r="H35" s="73"/>
      <c r="I35" s="164">
        <f>SUM(E35:H35)</f>
        <v>0</v>
      </c>
      <c r="J35" s="168">
        <v>3</v>
      </c>
      <c r="K35" s="146"/>
      <c r="L35" s="148"/>
      <c r="M35" s="150"/>
      <c r="N35" s="152"/>
      <c r="O35" s="102"/>
      <c r="P35" s="103"/>
      <c r="Q35" s="104"/>
      <c r="R35" s="74"/>
      <c r="S35" s="74"/>
      <c r="T35" s="73"/>
      <c r="U35" s="26"/>
    </row>
    <row r="36" spans="1:21" ht="12.75" customHeight="1">
      <c r="A36" s="175"/>
      <c r="B36" s="159"/>
      <c r="C36" s="154"/>
      <c r="D36" s="156"/>
      <c r="E36" s="50">
        <f>HYPERLINK(круги!P43)</f>
      </c>
      <c r="F36" s="88"/>
      <c r="G36" s="53">
        <f>HYPERLINK(круги!P65)</f>
      </c>
      <c r="H36" s="73"/>
      <c r="I36" s="164"/>
      <c r="J36" s="168"/>
      <c r="K36" s="87"/>
      <c r="L36" s="87"/>
      <c r="M36" s="87"/>
      <c r="N36" s="87"/>
      <c r="O36" s="87"/>
      <c r="P36" s="89"/>
      <c r="Q36" s="87"/>
      <c r="R36" s="73"/>
      <c r="S36" s="73"/>
      <c r="T36" s="73"/>
      <c r="U36" s="26"/>
    </row>
    <row r="37" spans="1:21" ht="15.75">
      <c r="A37" s="175">
        <v>14</v>
      </c>
      <c r="B37" s="147" t="str">
        <f>VLOOKUP('пр.хода'!A37,'пр.взвешивания'!B6:E62,2,FALSE)</f>
        <v>Ульянова Александра Владимировна</v>
      </c>
      <c r="C37" s="149" t="str">
        <f>VLOOKUP('пр.хода'!A37,'пр.взвешивания'!B6:F62,3,FALSE)</f>
        <v>27.07.93.кмс</v>
      </c>
      <c r="D37" s="151" t="str">
        <f>VLOOKUP('пр.хода'!A37,'пр.взвешивания'!B6:G62,4,FALSE)</f>
        <v>Москва МО</v>
      </c>
      <c r="E37" s="57">
        <v>4</v>
      </c>
      <c r="F37" s="38">
        <v>4</v>
      </c>
      <c r="G37" s="90"/>
      <c r="H37" s="73"/>
      <c r="I37" s="164">
        <f>SUM(E37:H37)</f>
        <v>8</v>
      </c>
      <c r="J37" s="178">
        <v>1</v>
      </c>
      <c r="K37" s="87"/>
      <c r="L37" s="87"/>
      <c r="M37" s="87"/>
      <c r="N37" s="87"/>
      <c r="O37" s="87"/>
      <c r="P37" s="87"/>
      <c r="Q37" s="87"/>
      <c r="R37" s="73"/>
      <c r="S37" s="73"/>
      <c r="T37" s="73"/>
      <c r="U37" s="26"/>
    </row>
    <row r="38" spans="1:21" ht="13.5" thickBot="1">
      <c r="A38" s="177"/>
      <c r="B38" s="148"/>
      <c r="C38" s="150"/>
      <c r="D38" s="152"/>
      <c r="E38" s="66">
        <f>HYPERLINK(круги!P54)</f>
      </c>
      <c r="F38" s="67">
        <f>HYPERLINK(круги!P63)</f>
      </c>
      <c r="G38" s="91"/>
      <c r="H38" s="73"/>
      <c r="I38" s="165"/>
      <c r="J38" s="179"/>
      <c r="K38" s="28"/>
      <c r="L38" s="28"/>
      <c r="M38" s="28"/>
      <c r="N38" s="28"/>
      <c r="O38" s="28"/>
      <c r="P38" s="28"/>
      <c r="Q38" s="28"/>
      <c r="R38" s="28"/>
      <c r="S38" s="73"/>
      <c r="T38" s="73"/>
      <c r="U38" s="26"/>
    </row>
    <row r="39" spans="1:21" ht="12.7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28"/>
      <c r="L39" s="28"/>
      <c r="M39" s="28"/>
      <c r="N39" s="28"/>
      <c r="O39" s="28"/>
      <c r="P39" s="28"/>
      <c r="Q39" s="28"/>
      <c r="R39" s="28"/>
      <c r="S39" s="73"/>
      <c r="T39" s="73"/>
      <c r="U39" s="26"/>
    </row>
    <row r="40" spans="1:21" ht="15.75">
      <c r="A40" s="110" t="str">
        <f>HYPERLINK('[1]реквизиты'!$A$6)</f>
        <v>Гл. судья, судья МК</v>
      </c>
      <c r="B40" s="111"/>
      <c r="C40" s="111"/>
      <c r="D40" s="23"/>
      <c r="E40" s="18"/>
      <c r="F40" s="18"/>
      <c r="G40" s="112" t="str">
        <f>HYPERLINK('[1]реквизиты'!$G$6)</f>
        <v>Рычев С.В.</v>
      </c>
      <c r="H40" s="23"/>
      <c r="K40" s="110" t="str">
        <f>HYPERLINK('[2]реквизиты'!$A$22)</f>
        <v>Гл. секретарь, судья МК</v>
      </c>
      <c r="L40" s="111"/>
      <c r="M40" s="116"/>
      <c r="N40" s="25"/>
      <c r="O40" s="24"/>
      <c r="P40" s="24"/>
      <c r="Q40" s="112" t="str">
        <f>HYPERLINK('[1]реквизиты'!$G$8)</f>
        <v>Кондрашкина Л.Ф.</v>
      </c>
      <c r="R40" s="23"/>
      <c r="U40" s="26"/>
    </row>
    <row r="41" spans="1:21" ht="15.75">
      <c r="A41" s="111"/>
      <c r="B41" s="111"/>
      <c r="C41" s="113"/>
      <c r="D41" s="20"/>
      <c r="E41" s="19"/>
      <c r="F41" s="19"/>
      <c r="G41" s="21" t="str">
        <f>HYPERLINK('[1]реквизиты'!$G$7)</f>
        <v>/Александров/</v>
      </c>
      <c r="H41" s="23"/>
      <c r="K41" s="114"/>
      <c r="L41" s="114"/>
      <c r="M41" s="114"/>
      <c r="N41" s="23"/>
      <c r="O41" s="23"/>
      <c r="P41" s="23"/>
      <c r="Q41" s="21" t="str">
        <f>HYPERLINK('[1]реквизиты'!$G$9)</f>
        <v>/Коломна/</v>
      </c>
      <c r="R41" s="23"/>
      <c r="U41" s="26"/>
    </row>
    <row r="42" spans="1:21" ht="12.75">
      <c r="A42" s="114"/>
      <c r="B42" s="114"/>
      <c r="C42" s="115"/>
      <c r="D42" s="22"/>
      <c r="E42" s="22"/>
      <c r="F42" s="22"/>
      <c r="G42" s="23"/>
      <c r="H42" s="23"/>
      <c r="T42" s="26"/>
      <c r="U42" s="26"/>
    </row>
    <row r="43" spans="11:21" ht="12.75"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1:21" ht="12.75"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</row>
    <row r="46" spans="1:2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</row>
    <row r="47" spans="1:2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</row>
    <row r="48" spans="1:2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</row>
    <row r="49" spans="1:2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</row>
    <row r="50" spans="1:2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</row>
    <row r="51" spans="1:2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</row>
    <row r="52" spans="1:2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</row>
    <row r="53" spans="1:2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</row>
    <row r="55" spans="1:2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</row>
    <row r="56" spans="1:2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2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</row>
    <row r="61" spans="1:2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</row>
    <row r="62" spans="1:21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</row>
    <row r="63" spans="1:21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</row>
    <row r="64" spans="1:2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</row>
    <row r="65" spans="1:2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</row>
    <row r="66" spans="1:21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</row>
    <row r="67" spans="1:21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</row>
    <row r="68" spans="1:21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</row>
    <row r="69" spans="1:2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1:2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</row>
    <row r="71" spans="1:2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</row>
    <row r="72" spans="1:2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</row>
    <row r="73" spans="1:2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</row>
    <row r="74" spans="1:20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</sheetData>
  <mergeCells count="169">
    <mergeCell ref="N21:N22"/>
    <mergeCell ref="N23:N24"/>
    <mergeCell ref="E6:H6"/>
    <mergeCell ref="I6:I7"/>
    <mergeCell ref="J6:J7"/>
    <mergeCell ref="I8:I9"/>
    <mergeCell ref="J8:J9"/>
    <mergeCell ref="K6:K7"/>
    <mergeCell ref="L6:L7"/>
    <mergeCell ref="J14:J15"/>
    <mergeCell ref="C6:C7"/>
    <mergeCell ref="A8:A9"/>
    <mergeCell ref="B8:B9"/>
    <mergeCell ref="C8:C9"/>
    <mergeCell ref="J10:J11"/>
    <mergeCell ref="A12:A13"/>
    <mergeCell ref="B12:B13"/>
    <mergeCell ref="C12:C13"/>
    <mergeCell ref="D12:D13"/>
    <mergeCell ref="I12:I13"/>
    <mergeCell ref="J12:J13"/>
    <mergeCell ref="A10:A11"/>
    <mergeCell ref="D10:D11"/>
    <mergeCell ref="I14:I15"/>
    <mergeCell ref="D8:D9"/>
    <mergeCell ref="D6:D7"/>
    <mergeCell ref="A14:A15"/>
    <mergeCell ref="B14:B15"/>
    <mergeCell ref="C14:C15"/>
    <mergeCell ref="B10:B11"/>
    <mergeCell ref="C10:C11"/>
    <mergeCell ref="A6:A7"/>
    <mergeCell ref="B6:B7"/>
    <mergeCell ref="A17:A18"/>
    <mergeCell ref="B17:B18"/>
    <mergeCell ref="C17:C18"/>
    <mergeCell ref="D17:D18"/>
    <mergeCell ref="T6:T7"/>
    <mergeCell ref="K8:K9"/>
    <mergeCell ref="L8:L9"/>
    <mergeCell ref="M8:M9"/>
    <mergeCell ref="N8:N9"/>
    <mergeCell ref="S8:S9"/>
    <mergeCell ref="T8:T9"/>
    <mergeCell ref="M6:M7"/>
    <mergeCell ref="N6:N7"/>
    <mergeCell ref="O6:R6"/>
    <mergeCell ref="B21:B22"/>
    <mergeCell ref="S6:S7"/>
    <mergeCell ref="C21:C22"/>
    <mergeCell ref="D21:D22"/>
    <mergeCell ref="I17:I18"/>
    <mergeCell ref="J17:J18"/>
    <mergeCell ref="I19:I20"/>
    <mergeCell ref="J19:J20"/>
    <mergeCell ref="D14:D15"/>
    <mergeCell ref="I10:I11"/>
    <mergeCell ref="J24:J25"/>
    <mergeCell ref="A24:A25"/>
    <mergeCell ref="B24:B25"/>
    <mergeCell ref="C24:C25"/>
    <mergeCell ref="D24:D25"/>
    <mergeCell ref="C26:C27"/>
    <mergeCell ref="D26:D27"/>
    <mergeCell ref="I26:I27"/>
    <mergeCell ref="A19:A20"/>
    <mergeCell ref="I24:I25"/>
    <mergeCell ref="B19:B20"/>
    <mergeCell ref="C19:C20"/>
    <mergeCell ref="D19:D20"/>
    <mergeCell ref="A26:A27"/>
    <mergeCell ref="A21:A22"/>
    <mergeCell ref="L14:L15"/>
    <mergeCell ref="I21:I22"/>
    <mergeCell ref="J21:J22"/>
    <mergeCell ref="A28:A29"/>
    <mergeCell ref="B28:B29"/>
    <mergeCell ref="C28:C29"/>
    <mergeCell ref="D28:D29"/>
    <mergeCell ref="K28:K29"/>
    <mergeCell ref="L28:L29"/>
    <mergeCell ref="B26:B27"/>
    <mergeCell ref="A30:A31"/>
    <mergeCell ref="B30:B31"/>
    <mergeCell ref="C30:C31"/>
    <mergeCell ref="D30:D31"/>
    <mergeCell ref="I33:I34"/>
    <mergeCell ref="J33:J34"/>
    <mergeCell ref="I28:I29"/>
    <mergeCell ref="J28:J29"/>
    <mergeCell ref="I30:I31"/>
    <mergeCell ref="J30:J31"/>
    <mergeCell ref="A33:A34"/>
    <mergeCell ref="B33:B34"/>
    <mergeCell ref="C33:C34"/>
    <mergeCell ref="D33:D34"/>
    <mergeCell ref="I37:I38"/>
    <mergeCell ref="J37:J38"/>
    <mergeCell ref="A35:A36"/>
    <mergeCell ref="B35:B36"/>
    <mergeCell ref="C35:C36"/>
    <mergeCell ref="D35:D36"/>
    <mergeCell ref="I35:I36"/>
    <mergeCell ref="A37:A38"/>
    <mergeCell ref="B37:B38"/>
    <mergeCell ref="C37:C38"/>
    <mergeCell ref="D37:D38"/>
    <mergeCell ref="K10:K11"/>
    <mergeCell ref="L10:L11"/>
    <mergeCell ref="M10:M11"/>
    <mergeCell ref="J35:J36"/>
    <mergeCell ref="J26:J27"/>
    <mergeCell ref="K12:K13"/>
    <mergeCell ref="L12:L13"/>
    <mergeCell ref="M12:M13"/>
    <mergeCell ref="K14:K15"/>
    <mergeCell ref="N12:N13"/>
    <mergeCell ref="S10:S11"/>
    <mergeCell ref="N10:N11"/>
    <mergeCell ref="S14:S15"/>
    <mergeCell ref="T10:T11"/>
    <mergeCell ref="S12:S13"/>
    <mergeCell ref="T12:T13"/>
    <mergeCell ref="T14:T15"/>
    <mergeCell ref="M14:M15"/>
    <mergeCell ref="N14:N15"/>
    <mergeCell ref="K19:K20"/>
    <mergeCell ref="L19:L20"/>
    <mergeCell ref="M19:M20"/>
    <mergeCell ref="K17:K18"/>
    <mergeCell ref="L17:L18"/>
    <mergeCell ref="M17:M18"/>
    <mergeCell ref="N17:N18"/>
    <mergeCell ref="N19:N20"/>
    <mergeCell ref="S17:S18"/>
    <mergeCell ref="T17:T18"/>
    <mergeCell ref="S19:S20"/>
    <mergeCell ref="T19:T20"/>
    <mergeCell ref="S23:S24"/>
    <mergeCell ref="T23:T24"/>
    <mergeCell ref="K21:K22"/>
    <mergeCell ref="L21:L22"/>
    <mergeCell ref="K23:K24"/>
    <mergeCell ref="L23:L24"/>
    <mergeCell ref="M23:M24"/>
    <mergeCell ref="M21:M22"/>
    <mergeCell ref="S21:S22"/>
    <mergeCell ref="T21:T22"/>
    <mergeCell ref="M28:M29"/>
    <mergeCell ref="N28:N29"/>
    <mergeCell ref="K32:K33"/>
    <mergeCell ref="L32:L33"/>
    <mergeCell ref="M32:M33"/>
    <mergeCell ref="N32:N33"/>
    <mergeCell ref="K30:K31"/>
    <mergeCell ref="L30:L31"/>
    <mergeCell ref="M30:M31"/>
    <mergeCell ref="N30:N31"/>
    <mergeCell ref="K34:K35"/>
    <mergeCell ref="L34:L35"/>
    <mergeCell ref="M34:M35"/>
    <mergeCell ref="N34:N35"/>
    <mergeCell ref="A1:T1"/>
    <mergeCell ref="P5:T5"/>
    <mergeCell ref="B5:I5"/>
    <mergeCell ref="A2:I2"/>
    <mergeCell ref="K2:P2"/>
    <mergeCell ref="B3:I3"/>
    <mergeCell ref="K3:T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94"/>
  <sheetViews>
    <sheetView workbookViewId="0" topLeftCell="C49">
      <selection activeCell="H65" sqref="H65:H66"/>
    </sheetView>
  </sheetViews>
  <sheetFormatPr defaultColWidth="9.140625" defaultRowHeight="12.75"/>
  <cols>
    <col min="1" max="1" width="5.8515625" style="0" customWidth="1"/>
    <col min="2" max="2" width="25.28125" style="0" customWidth="1"/>
    <col min="3" max="3" width="11.00390625" style="0" customWidth="1"/>
    <col min="4" max="4" width="11.421875" style="0" customWidth="1"/>
    <col min="5" max="5" width="26.140625" style="0" customWidth="1"/>
    <col min="6" max="6" width="7.140625" style="0" customWidth="1"/>
    <col min="7" max="7" width="7.421875" style="0" customWidth="1"/>
    <col min="8" max="8" width="7.00390625" style="0" customWidth="1"/>
    <col min="9" max="9" width="7.57421875" style="0" customWidth="1"/>
    <col min="10" max="10" width="22.7109375" style="0" customWidth="1"/>
    <col min="11" max="11" width="10.140625" style="0" bestFit="1" customWidth="1"/>
    <col min="13" max="13" width="25.421875" style="0" customWidth="1"/>
  </cols>
  <sheetData>
    <row r="1" spans="1:16" ht="19.5" customHeight="1">
      <c r="A1" s="257" t="s">
        <v>17</v>
      </c>
      <c r="B1" s="257"/>
      <c r="C1" s="257"/>
      <c r="D1" s="257"/>
      <c r="E1" s="257"/>
      <c r="F1" s="257"/>
      <c r="G1" s="257"/>
      <c r="H1" s="257"/>
      <c r="I1" s="257" t="s">
        <v>17</v>
      </c>
      <c r="J1" s="257"/>
      <c r="K1" s="257"/>
      <c r="L1" s="257"/>
      <c r="M1" s="257"/>
      <c r="N1" s="257"/>
      <c r="O1" s="257"/>
      <c r="P1" s="257"/>
    </row>
    <row r="2" spans="1:16" ht="23.25" customHeight="1">
      <c r="A2" s="11" t="s">
        <v>30</v>
      </c>
      <c r="B2" s="3" t="s">
        <v>18</v>
      </c>
      <c r="C2" s="3"/>
      <c r="D2" s="3"/>
      <c r="E2" s="129" t="str">
        <f>HYPERLINK('пр.взвешивания'!E3)</f>
        <v>в.к.    65         кг.</v>
      </c>
      <c r="F2" s="3"/>
      <c r="G2" s="3"/>
      <c r="H2" s="3"/>
      <c r="I2" s="11" t="s">
        <v>31</v>
      </c>
      <c r="J2" s="3" t="s">
        <v>18</v>
      </c>
      <c r="K2" s="3"/>
      <c r="L2" s="3"/>
      <c r="M2" s="129" t="str">
        <f>HYPERLINK('пр.взвешивания'!E3)</f>
        <v>в.к.    65         кг.</v>
      </c>
      <c r="N2" s="3"/>
      <c r="O2" s="3"/>
      <c r="P2" s="3"/>
    </row>
    <row r="3" spans="1:16" ht="12.75">
      <c r="A3" s="247" t="s">
        <v>1</v>
      </c>
      <c r="B3" s="247" t="s">
        <v>8</v>
      </c>
      <c r="C3" s="247" t="s">
        <v>9</v>
      </c>
      <c r="D3" s="247" t="s">
        <v>10</v>
      </c>
      <c r="E3" s="247" t="s">
        <v>19</v>
      </c>
      <c r="F3" s="247" t="s">
        <v>20</v>
      </c>
      <c r="G3" s="247" t="s">
        <v>21</v>
      </c>
      <c r="H3" s="247" t="s">
        <v>22</v>
      </c>
      <c r="I3" s="247" t="s">
        <v>1</v>
      </c>
      <c r="J3" s="247" t="s">
        <v>8</v>
      </c>
      <c r="K3" s="247" t="s">
        <v>9</v>
      </c>
      <c r="L3" s="247" t="s">
        <v>10</v>
      </c>
      <c r="M3" s="247" t="s">
        <v>19</v>
      </c>
      <c r="N3" s="247" t="s">
        <v>20</v>
      </c>
      <c r="O3" s="247" t="s">
        <v>21</v>
      </c>
      <c r="P3" s="247" t="s">
        <v>22</v>
      </c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12.75" customHeight="1">
      <c r="A5" s="256">
        <v>1</v>
      </c>
      <c r="B5" s="258" t="str">
        <f>VLOOKUP(A5,'пр.взвешивания'!B6:E33,2,FALSE)</f>
        <v>Семенова Ольга </v>
      </c>
      <c r="C5" s="258" t="str">
        <f>VLOOKUP(B5,'пр.взвешивания'!C6:F33,2,FALSE)</f>
        <v>1995 1р</v>
      </c>
      <c r="D5" s="258" t="str">
        <f>VLOOKUP(C5,'пр.взвешивания'!D6:G33,2,FALSE)</f>
        <v>ЦФО Тверь МО</v>
      </c>
      <c r="E5" s="249"/>
      <c r="F5" s="254"/>
      <c r="G5" s="251"/>
      <c r="H5" s="247"/>
      <c r="I5" s="262">
        <v>5</v>
      </c>
      <c r="J5" s="258" t="str">
        <f>VLOOKUP(I5,'пр.взвешивания'!B6:E33,2,FALSE)</f>
        <v>Фесечко алина Всеволодовна</v>
      </c>
      <c r="K5" s="258" t="str">
        <f>VLOOKUP(J5,'пр.взвешивания'!C6:F33,2,FALSE)</f>
        <v>24.07.1994 1</v>
      </c>
      <c r="L5" s="258" t="str">
        <f>VLOOKUP(K5,'пр.взвешивания'!D6:G33,2,FALSE)</f>
        <v>ЮФО КРАСНОДАР МО</v>
      </c>
      <c r="M5" s="249"/>
      <c r="N5" s="254"/>
      <c r="O5" s="251"/>
      <c r="P5" s="247"/>
    </row>
    <row r="6" spans="1:16" ht="12.75">
      <c r="A6" s="256"/>
      <c r="B6" s="227"/>
      <c r="C6" s="227"/>
      <c r="D6" s="227"/>
      <c r="E6" s="249"/>
      <c r="F6" s="249"/>
      <c r="G6" s="251"/>
      <c r="H6" s="247"/>
      <c r="I6" s="262"/>
      <c r="J6" s="227"/>
      <c r="K6" s="227"/>
      <c r="L6" s="227"/>
      <c r="M6" s="249"/>
      <c r="N6" s="249"/>
      <c r="O6" s="251"/>
      <c r="P6" s="247"/>
    </row>
    <row r="7" spans="1:16" ht="12.75" customHeight="1">
      <c r="A7" s="206">
        <v>2</v>
      </c>
      <c r="B7" s="258" t="str">
        <f>VLOOKUP(A7,'пр.взвешивания'!B8:E35,2,FALSE)</f>
        <v>Винокурова Анастасия Юрьевна</v>
      </c>
      <c r="C7" s="258" t="str">
        <f>VLOOKUP(B7,'пр.взвешивания'!C8:F35,2,FALSE)</f>
        <v>20.05.93 1р</v>
      </c>
      <c r="D7" s="258" t="str">
        <f>VLOOKUP(C7,'пр.взвешивания'!D8:G35,2,FALSE)</f>
        <v>ДВФО ЯМАО МО</v>
      </c>
      <c r="E7" s="198"/>
      <c r="F7" s="198"/>
      <c r="G7" s="206"/>
      <c r="H7" s="206"/>
      <c r="I7" s="206">
        <v>6</v>
      </c>
      <c r="J7" s="258" t="str">
        <f>VLOOKUP(I7,'пр.взвешивания'!B8:E35,2,FALSE)</f>
        <v>Литвинова Злата Михайловна</v>
      </c>
      <c r="K7" s="258" t="str">
        <f>VLOOKUP(J7,'пр.взвешивания'!C8:F35,2,FALSE)</f>
        <v>03.06.93 1р</v>
      </c>
      <c r="L7" s="258" t="str">
        <f>VLOOKUP(K7,'пр.взвешивания'!D8:G35,2,FALSE)</f>
        <v>СЗФО Калининградская обл МО</v>
      </c>
      <c r="M7" s="198"/>
      <c r="N7" s="198"/>
      <c r="O7" s="206"/>
      <c r="P7" s="206"/>
    </row>
    <row r="8" spans="1:16" ht="13.5" thickBot="1">
      <c r="A8" s="217"/>
      <c r="B8" s="236"/>
      <c r="C8" s="236"/>
      <c r="D8" s="236"/>
      <c r="E8" s="216"/>
      <c r="F8" s="216"/>
      <c r="G8" s="217"/>
      <c r="H8" s="217"/>
      <c r="I8" s="217"/>
      <c r="J8" s="236"/>
      <c r="K8" s="236"/>
      <c r="L8" s="236"/>
      <c r="M8" s="216"/>
      <c r="N8" s="216"/>
      <c r="O8" s="217"/>
      <c r="P8" s="217"/>
    </row>
    <row r="9" spans="1:16" ht="12.75" customHeight="1">
      <c r="A9" s="207">
        <v>4</v>
      </c>
      <c r="B9" s="259" t="str">
        <f>VLOOKUP(A9,'пр.взвешивания'!B10:E37,2,FALSE)</f>
        <v>Игнатова татьяна Юрьевна</v>
      </c>
      <c r="C9" s="259" t="str">
        <f>VLOOKUP(B9,'пр.взвешивания'!C10:F37,2,FALSE)</f>
        <v>23.05.93 1р</v>
      </c>
      <c r="D9" s="259" t="str">
        <f>VLOOKUP(C9,'пр.взвешивания'!D10:G37,2,FALSE)</f>
        <v>ЦФО Брянская Д</v>
      </c>
      <c r="E9" s="249"/>
      <c r="F9" s="254"/>
      <c r="G9" s="251"/>
      <c r="H9" s="255"/>
      <c r="I9" s="246">
        <v>7</v>
      </c>
      <c r="J9" s="259" t="str">
        <f>VLOOKUP(I9,'пр.взвешивания'!B10:E37,2,FALSE)</f>
        <v>Булушева Ольга Владимировна</v>
      </c>
      <c r="K9" s="259" t="str">
        <f>VLOOKUP(J9,'пр.взвешивания'!C10:F37,2,FALSE)</f>
        <v>12.03.93 кмс</v>
      </c>
      <c r="L9" s="259" t="str">
        <f>VLOOKUP(K9,'пр.взвешивания'!D10:G37,2,FALSE)</f>
        <v>ПФО Оренбургская Бузулук ПР</v>
      </c>
      <c r="M9" s="246" t="s">
        <v>25</v>
      </c>
      <c r="N9" s="248"/>
      <c r="O9" s="250"/>
      <c r="P9" s="252"/>
    </row>
    <row r="10" spans="1:16" ht="12.75">
      <c r="A10" s="247"/>
      <c r="B10" s="227"/>
      <c r="C10" s="227"/>
      <c r="D10" s="227"/>
      <c r="E10" s="249"/>
      <c r="F10" s="249"/>
      <c r="G10" s="251"/>
      <c r="H10" s="247"/>
      <c r="I10" s="247"/>
      <c r="J10" s="227"/>
      <c r="K10" s="227"/>
      <c r="L10" s="227"/>
      <c r="M10" s="247"/>
      <c r="N10" s="249"/>
      <c r="O10" s="251"/>
      <c r="P10" s="247"/>
    </row>
    <row r="11" spans="1:13" ht="12.75" customHeight="1">
      <c r="A11" s="206">
        <v>3</v>
      </c>
      <c r="B11" s="258" t="str">
        <f>VLOOKUP(A11,'пр.взвешивания'!B6:E33,2,FALSE)</f>
        <v>Алипова Олеся Константиновна</v>
      </c>
      <c r="C11" s="258" t="str">
        <f>VLOOKUP(B11,'пр.взвешивания'!C6:F33,2,FALSE)</f>
        <v>10.05.95 1р</v>
      </c>
      <c r="D11" s="258" t="str">
        <f>VLOOKUP(C11,'пр.взвешивания'!D6:G33,2,FALSE)</f>
        <v>ЦФО Московская ВС</v>
      </c>
      <c r="E11" s="198"/>
      <c r="F11" s="198"/>
      <c r="G11" s="206"/>
      <c r="H11" s="206"/>
      <c r="I11" s="4"/>
      <c r="J11" s="4"/>
      <c r="K11" s="4"/>
      <c r="L11" s="4"/>
      <c r="M11" s="4"/>
    </row>
    <row r="12" spans="1:13" ht="12.75">
      <c r="A12" s="207"/>
      <c r="B12" s="227"/>
      <c r="C12" s="227"/>
      <c r="D12" s="227"/>
      <c r="E12" s="199"/>
      <c r="F12" s="199"/>
      <c r="G12" s="207"/>
      <c r="H12" s="207"/>
      <c r="I12" s="4"/>
      <c r="J12" s="4"/>
      <c r="K12" s="4"/>
      <c r="L12" s="4"/>
      <c r="M12" s="4"/>
    </row>
    <row r="13" spans="1:16" ht="24" customHeight="1">
      <c r="A13" s="11" t="s">
        <v>30</v>
      </c>
      <c r="B13" s="3" t="s">
        <v>23</v>
      </c>
      <c r="C13" s="3"/>
      <c r="D13" s="3"/>
      <c r="E13" s="129" t="str">
        <f>HYPERLINK('пр.взвешивания'!E3)</f>
        <v>в.к.    65         кг.</v>
      </c>
      <c r="F13" s="3"/>
      <c r="G13" s="3"/>
      <c r="H13" s="3"/>
      <c r="I13" s="11" t="s">
        <v>31</v>
      </c>
      <c r="J13" s="3" t="s">
        <v>23</v>
      </c>
      <c r="K13" s="3"/>
      <c r="L13" s="3"/>
      <c r="M13" s="129" t="str">
        <f>HYPERLINK('пр.взвешивания'!E3)</f>
        <v>в.к.    65         кг.</v>
      </c>
      <c r="N13" s="3"/>
      <c r="O13" s="3"/>
      <c r="P13" s="3"/>
    </row>
    <row r="14" spans="1:16" ht="12.75">
      <c r="A14" s="206" t="s">
        <v>1</v>
      </c>
      <c r="B14" s="206" t="s">
        <v>8</v>
      </c>
      <c r="C14" s="206" t="s">
        <v>9</v>
      </c>
      <c r="D14" s="206" t="s">
        <v>10</v>
      </c>
      <c r="E14" s="206" t="s">
        <v>19</v>
      </c>
      <c r="F14" s="206" t="s">
        <v>20</v>
      </c>
      <c r="G14" s="206" t="s">
        <v>21</v>
      </c>
      <c r="H14" s="206" t="s">
        <v>22</v>
      </c>
      <c r="I14" s="206" t="s">
        <v>1</v>
      </c>
      <c r="J14" s="206" t="s">
        <v>8</v>
      </c>
      <c r="K14" s="206" t="s">
        <v>9</v>
      </c>
      <c r="L14" s="206" t="s">
        <v>10</v>
      </c>
      <c r="M14" s="206" t="s">
        <v>19</v>
      </c>
      <c r="N14" s="206" t="s">
        <v>20</v>
      </c>
      <c r="O14" s="206" t="s">
        <v>21</v>
      </c>
      <c r="P14" s="206" t="s">
        <v>22</v>
      </c>
    </row>
    <row r="15" spans="1:16" ht="12.75">
      <c r="A15" s="225"/>
      <c r="B15" s="230"/>
      <c r="C15" s="230"/>
      <c r="D15" s="230"/>
      <c r="E15" s="230"/>
      <c r="F15" s="230"/>
      <c r="G15" s="230"/>
      <c r="H15" s="230"/>
      <c r="I15" s="230"/>
      <c r="J15" s="243"/>
      <c r="K15" s="230"/>
      <c r="L15" s="230"/>
      <c r="M15" s="230"/>
      <c r="N15" s="225"/>
      <c r="O15" s="225"/>
      <c r="P15" s="225"/>
    </row>
    <row r="16" spans="1:16" ht="12.75" customHeight="1">
      <c r="A16" s="219">
        <v>1</v>
      </c>
      <c r="B16" s="258" t="str">
        <f>VLOOKUP(A16,'пр.взвешивания'!B6:E33,2,FALSE)</f>
        <v>Семенова Ольга </v>
      </c>
      <c r="C16" s="258" t="str">
        <f>VLOOKUP(B16,'пр.взвешивания'!C6:F33,2,FALSE)</f>
        <v>1995 1р</v>
      </c>
      <c r="D16" s="258" t="str">
        <f>VLOOKUP(C16,'пр.взвешивания'!D6:G33,2,FALSE)</f>
        <v>ЦФО Тверь МО</v>
      </c>
      <c r="E16" s="198"/>
      <c r="F16" s="200"/>
      <c r="G16" s="202"/>
      <c r="H16" s="206"/>
      <c r="I16" s="260">
        <v>5</v>
      </c>
      <c r="J16" s="258" t="str">
        <f>VLOOKUP(I16,'пр.взвешивания'!B6:E33,2,FALSE)</f>
        <v>Фесечко алина Всеволодовна</v>
      </c>
      <c r="K16" s="258" t="str">
        <f>VLOOKUP(J16,'пр.взвешивания'!C6:F33,2,FALSE)</f>
        <v>24.07.1994 1</v>
      </c>
      <c r="L16" s="258" t="str">
        <f>VLOOKUP(K16,'пр.взвешивания'!D6:G33,2,FALSE)</f>
        <v>ЮФО КРАСНОДАР МО</v>
      </c>
      <c r="M16" s="206"/>
      <c r="N16" s="200"/>
      <c r="O16" s="202"/>
      <c r="P16" s="206"/>
    </row>
    <row r="17" spans="1:16" ht="12.75">
      <c r="A17" s="220"/>
      <c r="B17" s="227"/>
      <c r="C17" s="227"/>
      <c r="D17" s="227"/>
      <c r="E17" s="199"/>
      <c r="F17" s="230"/>
      <c r="G17" s="203"/>
      <c r="H17" s="207"/>
      <c r="I17" s="261"/>
      <c r="J17" s="227"/>
      <c r="K17" s="227"/>
      <c r="L17" s="227"/>
      <c r="M17" s="207"/>
      <c r="N17" s="225"/>
      <c r="O17" s="203"/>
      <c r="P17" s="207"/>
    </row>
    <row r="18" spans="1:16" ht="12.75" customHeight="1">
      <c r="A18" s="206">
        <v>3</v>
      </c>
      <c r="B18" s="258" t="str">
        <f>VLOOKUP(A18,'пр.взвешивания'!B8:E35,2,FALSE)</f>
        <v>Алипова Олеся Константиновна</v>
      </c>
      <c r="C18" s="258" t="str">
        <f>VLOOKUP(B18,'пр.взвешивания'!C8:F35,2,FALSE)</f>
        <v>10.05.95 1р</v>
      </c>
      <c r="D18" s="258" t="str">
        <f>VLOOKUP(C18,'пр.взвешивания'!D8:G35,2,FALSE)</f>
        <v>ЦФО Московская ВС</v>
      </c>
      <c r="E18" s="198"/>
      <c r="F18" s="198"/>
      <c r="G18" s="206"/>
      <c r="H18" s="206"/>
      <c r="I18" s="206">
        <v>7</v>
      </c>
      <c r="J18" s="258" t="str">
        <f>VLOOKUP(I18,'пр.взвешивания'!B8:E35,2,FALSE)</f>
        <v>Булушева Ольга Владимировна</v>
      </c>
      <c r="K18" s="258" t="str">
        <f>VLOOKUP(J18,'пр.взвешивания'!C8:F35,2,FALSE)</f>
        <v>12.03.93 кмс</v>
      </c>
      <c r="L18" s="258" t="str">
        <f>VLOOKUP(K18,'пр.взвешивания'!D8:G35,2,FALSE)</f>
        <v>ПФО Оренбургская Бузулук ПР</v>
      </c>
      <c r="M18" s="206"/>
      <c r="N18" s="198"/>
      <c r="O18" s="206"/>
      <c r="P18" s="206"/>
    </row>
    <row r="19" spans="1:16" ht="13.5" thickBot="1">
      <c r="A19" s="235"/>
      <c r="B19" s="236"/>
      <c r="C19" s="236"/>
      <c r="D19" s="236"/>
      <c r="E19" s="234"/>
      <c r="F19" s="234"/>
      <c r="G19" s="234"/>
      <c r="H19" s="234"/>
      <c r="I19" s="234"/>
      <c r="J19" s="236"/>
      <c r="K19" s="236"/>
      <c r="L19" s="236"/>
      <c r="M19" s="234"/>
      <c r="N19" s="235"/>
      <c r="O19" s="235"/>
      <c r="P19" s="235"/>
    </row>
    <row r="20" spans="1:16" ht="12.75" customHeight="1">
      <c r="A20" s="214">
        <v>2</v>
      </c>
      <c r="B20" s="259" t="str">
        <f>VLOOKUP(A20,'пр.взвешивания'!B6:E33,2,FALSE)</f>
        <v>Винокурова Анастасия Юрьевна</v>
      </c>
      <c r="C20" s="259" t="str">
        <f>VLOOKUP(B20,'пр.взвешивания'!C6:F33,2,FALSE)</f>
        <v>20.05.93 1р</v>
      </c>
      <c r="D20" s="259" t="str">
        <f>VLOOKUP(C20,'пр.взвешивания'!D6:G33,2,FALSE)</f>
        <v>ДВФО ЯМАО МО</v>
      </c>
      <c r="E20" s="210"/>
      <c r="F20" s="211"/>
      <c r="G20" s="212"/>
      <c r="H20" s="213"/>
      <c r="I20" s="214">
        <v>6</v>
      </c>
      <c r="J20" s="259" t="str">
        <f>VLOOKUP(I20,'пр.взвешивания'!B10:E37,2,FALSE)</f>
        <v>Литвинова Злата Михайловна</v>
      </c>
      <c r="K20" s="259" t="str">
        <f>VLOOKUP(J20,'пр.взвешивания'!C10:F37,2,FALSE)</f>
        <v>03.06.93 1р</v>
      </c>
      <c r="L20" s="259" t="str">
        <f>VLOOKUP(K20,'пр.взвешивания'!D10:G37,2,FALSE)</f>
        <v>СЗФО Калининградская обл МО</v>
      </c>
      <c r="M20" s="214" t="s">
        <v>25</v>
      </c>
      <c r="N20" s="211"/>
      <c r="O20" s="212"/>
      <c r="P20" s="233"/>
    </row>
    <row r="21" spans="1:16" ht="12.75">
      <c r="A21" s="225"/>
      <c r="B21" s="227"/>
      <c r="C21" s="227"/>
      <c r="D21" s="227"/>
      <c r="E21" s="199"/>
      <c r="F21" s="230"/>
      <c r="G21" s="203"/>
      <c r="H21" s="230"/>
      <c r="I21" s="230"/>
      <c r="J21" s="227"/>
      <c r="K21" s="227"/>
      <c r="L21" s="227"/>
      <c r="M21" s="207"/>
      <c r="N21" s="225"/>
      <c r="O21" s="203"/>
      <c r="P21" s="225"/>
    </row>
    <row r="22" spans="1:13" ht="12.75" customHeight="1">
      <c r="A22" s="206">
        <v>4</v>
      </c>
      <c r="B22" s="258" t="str">
        <f>VLOOKUP(A22,'пр.взвешивания'!B12:E39,2,FALSE)</f>
        <v>Игнатова татьяна Юрьевна</v>
      </c>
      <c r="C22" s="258" t="str">
        <f>VLOOKUP(B22,'пр.взвешивания'!C12:F39,2,FALSE)</f>
        <v>23.05.93 1р</v>
      </c>
      <c r="D22" s="258" t="str">
        <f>VLOOKUP(C22,'пр.взвешивания'!D12:G39,2,FALSE)</f>
        <v>ЦФО Брянская Д</v>
      </c>
      <c r="E22" s="198"/>
      <c r="F22" s="198"/>
      <c r="G22" s="206"/>
      <c r="H22" s="206"/>
      <c r="I22" s="4"/>
      <c r="J22" s="4"/>
      <c r="K22" s="4"/>
      <c r="L22" s="4"/>
      <c r="M22" s="4"/>
    </row>
    <row r="23" spans="1:13" ht="12.75">
      <c r="A23" s="225"/>
      <c r="B23" s="227"/>
      <c r="C23" s="227"/>
      <c r="D23" s="227"/>
      <c r="E23" s="230"/>
      <c r="F23" s="230"/>
      <c r="G23" s="230"/>
      <c r="H23" s="230"/>
      <c r="I23" s="4"/>
      <c r="J23" s="4"/>
      <c r="K23" s="4"/>
      <c r="L23" s="4"/>
      <c r="M23" s="4"/>
    </row>
    <row r="24" spans="1:16" ht="26.25" customHeight="1">
      <c r="A24" s="11" t="s">
        <v>30</v>
      </c>
      <c r="B24" s="3" t="s">
        <v>24</v>
      </c>
      <c r="C24" s="3"/>
      <c r="D24" s="3"/>
      <c r="E24" s="129" t="str">
        <f>HYPERLINK('пр.взвешивания'!E3)</f>
        <v>в.к.    65         кг.</v>
      </c>
      <c r="F24" s="3"/>
      <c r="G24" s="3"/>
      <c r="H24" s="3"/>
      <c r="I24" s="11" t="s">
        <v>31</v>
      </c>
      <c r="J24" s="3" t="s">
        <v>24</v>
      </c>
      <c r="K24" s="3"/>
      <c r="L24" s="3"/>
      <c r="M24" s="129" t="str">
        <f>HYPERLINK('пр.взвешивания'!E3)</f>
        <v>в.к.    65         кг.</v>
      </c>
      <c r="N24" s="3"/>
      <c r="O24" s="3"/>
      <c r="P24" s="3"/>
    </row>
    <row r="25" spans="1:16" ht="12.75">
      <c r="A25" s="206" t="s">
        <v>1</v>
      </c>
      <c r="B25" s="206" t="s">
        <v>8</v>
      </c>
      <c r="C25" s="206" t="s">
        <v>9</v>
      </c>
      <c r="D25" s="206" t="s">
        <v>10</v>
      </c>
      <c r="E25" s="206" t="s">
        <v>19</v>
      </c>
      <c r="F25" s="206" t="s">
        <v>20</v>
      </c>
      <c r="G25" s="206" t="s">
        <v>21</v>
      </c>
      <c r="H25" s="206" t="s">
        <v>22</v>
      </c>
      <c r="I25" s="206" t="s">
        <v>1</v>
      </c>
      <c r="J25" s="206" t="s">
        <v>8</v>
      </c>
      <c r="K25" s="206" t="s">
        <v>9</v>
      </c>
      <c r="L25" s="206" t="s">
        <v>10</v>
      </c>
      <c r="M25" s="206" t="s">
        <v>19</v>
      </c>
      <c r="N25" s="206" t="s">
        <v>20</v>
      </c>
      <c r="O25" s="206" t="s">
        <v>21</v>
      </c>
      <c r="P25" s="206" t="s">
        <v>22</v>
      </c>
    </row>
    <row r="26" spans="1:16" ht="12.75">
      <c r="A26" s="225"/>
      <c r="B26" s="230"/>
      <c r="C26" s="230"/>
      <c r="D26" s="230"/>
      <c r="E26" s="230"/>
      <c r="F26" s="230"/>
      <c r="G26" s="230"/>
      <c r="H26" s="230"/>
      <c r="I26" s="230"/>
      <c r="J26" s="230"/>
      <c r="K26" s="230"/>
      <c r="L26" s="230"/>
      <c r="M26" s="230"/>
      <c r="N26" s="225"/>
      <c r="O26" s="225"/>
      <c r="P26" s="225"/>
    </row>
    <row r="27" spans="1:16" ht="12.75" customHeight="1">
      <c r="A27" s="219">
        <v>1</v>
      </c>
      <c r="B27" s="258" t="str">
        <f>VLOOKUP(A27,'пр.взвешивания'!B6:E33,2,FALSE)</f>
        <v>Семенова Ольга </v>
      </c>
      <c r="C27" s="258" t="str">
        <f>VLOOKUP(B27,'пр.взвешивания'!C6:F33,2,FALSE)</f>
        <v>1995 1р</v>
      </c>
      <c r="D27" s="258" t="str">
        <f>VLOOKUP(C27,'пр.взвешивания'!D6:G33,2,FALSE)</f>
        <v>ЦФО Тверь МО</v>
      </c>
      <c r="E27" s="198"/>
      <c r="F27" s="200"/>
      <c r="G27" s="202"/>
      <c r="H27" s="206"/>
      <c r="I27" s="260">
        <v>7</v>
      </c>
      <c r="J27" s="258" t="str">
        <f>VLOOKUP(I27,'пр.взвешивания'!B6:E33,2,FALSE)</f>
        <v>Булушева Ольга Владимировна</v>
      </c>
      <c r="K27" s="258" t="str">
        <f>VLOOKUP(J27,'пр.взвешивания'!C6:F33,2,FALSE)</f>
        <v>12.03.93 кмс</v>
      </c>
      <c r="L27" s="258" t="str">
        <f>VLOOKUP(K27,'пр.взвешивания'!D6:G33,2,FALSE)</f>
        <v>ПФО Оренбургская Бузулук ПР</v>
      </c>
      <c r="M27" s="206"/>
      <c r="N27" s="200"/>
      <c r="O27" s="202"/>
      <c r="P27" s="206"/>
    </row>
    <row r="28" spans="1:16" ht="12.75">
      <c r="A28" s="220"/>
      <c r="B28" s="227"/>
      <c r="C28" s="227"/>
      <c r="D28" s="227"/>
      <c r="E28" s="199"/>
      <c r="F28" s="230"/>
      <c r="G28" s="203"/>
      <c r="H28" s="207"/>
      <c r="I28" s="261"/>
      <c r="J28" s="227"/>
      <c r="K28" s="227"/>
      <c r="L28" s="227"/>
      <c r="M28" s="207"/>
      <c r="N28" s="225"/>
      <c r="O28" s="203"/>
      <c r="P28" s="207"/>
    </row>
    <row r="29" spans="1:16" ht="12.75" customHeight="1">
      <c r="A29" s="206">
        <v>4</v>
      </c>
      <c r="B29" s="258" t="str">
        <f>VLOOKUP(A29,'пр.взвешивания'!B8:E35,2,FALSE)</f>
        <v>Игнатова татьяна Юрьевна</v>
      </c>
      <c r="C29" s="258" t="str">
        <f>VLOOKUP(B29,'пр.взвешивания'!C8:F35,2,FALSE)</f>
        <v>23.05.93 1р</v>
      </c>
      <c r="D29" s="258" t="str">
        <f>VLOOKUP(C29,'пр.взвешивания'!D8:G35,2,FALSE)</f>
        <v>ЦФО Брянская Д</v>
      </c>
      <c r="E29" s="198"/>
      <c r="F29" s="198"/>
      <c r="G29" s="206"/>
      <c r="H29" s="206"/>
      <c r="I29" s="206">
        <v>6</v>
      </c>
      <c r="J29" s="258" t="str">
        <f>VLOOKUP(I29,'пр.взвешивания'!B8:E35,2,FALSE)</f>
        <v>Литвинова Злата Михайловна</v>
      </c>
      <c r="K29" s="258" t="str">
        <f>VLOOKUP(J29,'пр.взвешивания'!C8:F35,2,FALSE)</f>
        <v>03.06.93 1р</v>
      </c>
      <c r="L29" s="258" t="str">
        <f>VLOOKUP(K29,'пр.взвешивания'!D8:G35,2,FALSE)</f>
        <v>СЗФО Калининградская обл МО</v>
      </c>
      <c r="M29" s="206"/>
      <c r="N29" s="198"/>
      <c r="O29" s="206"/>
      <c r="P29" s="206"/>
    </row>
    <row r="30" spans="1:16" ht="13.5" thickBot="1">
      <c r="A30" s="235"/>
      <c r="B30" s="236"/>
      <c r="C30" s="236"/>
      <c r="D30" s="236"/>
      <c r="E30" s="234"/>
      <c r="F30" s="234"/>
      <c r="G30" s="234"/>
      <c r="H30" s="234"/>
      <c r="I30" s="234"/>
      <c r="J30" s="236"/>
      <c r="K30" s="236"/>
      <c r="L30" s="236"/>
      <c r="M30" s="234"/>
      <c r="N30" s="235"/>
      <c r="O30" s="235"/>
      <c r="P30" s="235"/>
    </row>
    <row r="31" spans="1:16" ht="12.75" customHeight="1">
      <c r="A31" s="214">
        <v>3</v>
      </c>
      <c r="B31" s="259" t="str">
        <f>VLOOKUP(A31,'пр.взвешивания'!B10:E37,2,FALSE)</f>
        <v>Алипова Олеся Константиновна</v>
      </c>
      <c r="C31" s="259" t="str">
        <f>VLOOKUP(B31,'пр.взвешивания'!C10:F37,2,FALSE)</f>
        <v>10.05.95 1р</v>
      </c>
      <c r="D31" s="259" t="str">
        <f>VLOOKUP(C31,'пр.взвешивания'!D10:G37,2,FALSE)</f>
        <v>ЦФО Московская ВС</v>
      </c>
      <c r="E31" s="210"/>
      <c r="F31" s="211"/>
      <c r="G31" s="212"/>
      <c r="H31" s="213"/>
      <c r="I31" s="214">
        <v>5</v>
      </c>
      <c r="J31" s="259" t="str">
        <f>VLOOKUP(I31,'пр.взвешивания'!B10:E37,2,FALSE)</f>
        <v>Фесечко алина Всеволодовна</v>
      </c>
      <c r="K31" s="259" t="str">
        <f>VLOOKUP(J31,'пр.взвешивания'!C10:F37,2,FALSE)</f>
        <v>24.07.1994 1</v>
      </c>
      <c r="L31" s="259" t="str">
        <f>VLOOKUP(K31,'пр.взвешивания'!D10:G37,2,FALSE)</f>
        <v>ЮФО КРАСНОДАР МО</v>
      </c>
      <c r="M31" s="214" t="s">
        <v>25</v>
      </c>
      <c r="N31" s="211"/>
      <c r="O31" s="212"/>
      <c r="P31" s="233"/>
    </row>
    <row r="32" spans="1:16" ht="12.75">
      <c r="A32" s="225"/>
      <c r="B32" s="227"/>
      <c r="C32" s="227"/>
      <c r="D32" s="227"/>
      <c r="E32" s="199"/>
      <c r="F32" s="230"/>
      <c r="G32" s="203"/>
      <c r="H32" s="230"/>
      <c r="I32" s="230"/>
      <c r="J32" s="227"/>
      <c r="K32" s="227"/>
      <c r="L32" s="227"/>
      <c r="M32" s="207"/>
      <c r="N32" s="225"/>
      <c r="O32" s="203"/>
      <c r="P32" s="225"/>
    </row>
    <row r="33" spans="1:13" ht="12.75">
      <c r="A33" s="206">
        <v>2</v>
      </c>
      <c r="B33" s="258" t="str">
        <f>VLOOKUP(A33,'пр.взвешивания'!B6:E33,2,FALSE)</f>
        <v>Винокурова Анастасия Юрьевна</v>
      </c>
      <c r="C33" s="258" t="str">
        <f>VLOOKUP(B33,'пр.взвешивания'!C6:F33,2,FALSE)</f>
        <v>20.05.93 1р</v>
      </c>
      <c r="D33" s="258" t="str">
        <f>VLOOKUP(C33,'пр.взвешивания'!D6:G33,2,FALSE)</f>
        <v>ДВФО ЯМАО МО</v>
      </c>
      <c r="E33" s="198"/>
      <c r="F33" s="198"/>
      <c r="G33" s="206"/>
      <c r="H33" s="206"/>
      <c r="I33" s="4"/>
      <c r="J33" s="4"/>
      <c r="K33" s="4"/>
      <c r="L33" s="4"/>
      <c r="M33" s="4"/>
    </row>
    <row r="34" spans="1:13" ht="12.75">
      <c r="A34" s="225"/>
      <c r="B34" s="227"/>
      <c r="C34" s="227"/>
      <c r="D34" s="227"/>
      <c r="E34" s="230"/>
      <c r="F34" s="230"/>
      <c r="G34" s="230"/>
      <c r="H34" s="230"/>
      <c r="I34" s="4"/>
      <c r="J34" s="4"/>
      <c r="K34" s="4"/>
      <c r="L34" s="4"/>
      <c r="M34" s="4"/>
    </row>
    <row r="35" spans="2:13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7" spans="1:16" ht="21.75" customHeight="1">
      <c r="A37" s="257" t="s">
        <v>17</v>
      </c>
      <c r="B37" s="257"/>
      <c r="C37" s="257"/>
      <c r="D37" s="257"/>
      <c r="E37" s="257"/>
      <c r="F37" s="257"/>
      <c r="G37" s="257"/>
      <c r="H37" s="257"/>
      <c r="I37" s="257" t="s">
        <v>17</v>
      </c>
      <c r="J37" s="257"/>
      <c r="K37" s="257"/>
      <c r="L37" s="257"/>
      <c r="M37" s="257"/>
      <c r="N37" s="257"/>
      <c r="O37" s="257"/>
      <c r="P37" s="257"/>
    </row>
    <row r="38" spans="1:16" ht="24.75" customHeight="1">
      <c r="A38" s="11" t="s">
        <v>32</v>
      </c>
      <c r="B38" s="3" t="s">
        <v>18</v>
      </c>
      <c r="C38" s="3"/>
      <c r="D38" s="3"/>
      <c r="E38" s="129" t="str">
        <f>HYPERLINK('пр.взвешивания'!E3)</f>
        <v>в.к.    65         кг.</v>
      </c>
      <c r="F38" s="3"/>
      <c r="G38" s="3"/>
      <c r="H38" s="3"/>
      <c r="I38" s="11" t="s">
        <v>33</v>
      </c>
      <c r="J38" s="3" t="s">
        <v>18</v>
      </c>
      <c r="K38" s="3"/>
      <c r="L38" s="3"/>
      <c r="M38" s="129" t="str">
        <f>HYPERLINK('пр.взвешивания'!E3)</f>
        <v>в.к.    65         кг.</v>
      </c>
      <c r="N38" s="3"/>
      <c r="O38" s="3"/>
      <c r="P38" s="3"/>
    </row>
    <row r="39" spans="1:16" ht="12.75">
      <c r="A39" s="247" t="s">
        <v>1</v>
      </c>
      <c r="B39" s="247" t="s">
        <v>8</v>
      </c>
      <c r="C39" s="247" t="s">
        <v>9</v>
      </c>
      <c r="D39" s="247" t="s">
        <v>10</v>
      </c>
      <c r="E39" s="247" t="s">
        <v>19</v>
      </c>
      <c r="F39" s="247" t="s">
        <v>20</v>
      </c>
      <c r="G39" s="247" t="s">
        <v>21</v>
      </c>
      <c r="H39" s="247" t="s">
        <v>22</v>
      </c>
      <c r="I39" s="247" t="s">
        <v>1</v>
      </c>
      <c r="J39" s="247" t="s">
        <v>8</v>
      </c>
      <c r="K39" s="247" t="s">
        <v>9</v>
      </c>
      <c r="L39" s="247" t="s">
        <v>10</v>
      </c>
      <c r="M39" s="247" t="s">
        <v>19</v>
      </c>
      <c r="N39" s="247" t="s">
        <v>20</v>
      </c>
      <c r="O39" s="247" t="s">
        <v>21</v>
      </c>
      <c r="P39" s="247" t="s">
        <v>22</v>
      </c>
    </row>
    <row r="40" spans="1:16" ht="12.75">
      <c r="A40" s="206"/>
      <c r="B40" s="206"/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 ht="12.75" customHeight="1">
      <c r="A41" s="256">
        <v>8</v>
      </c>
      <c r="B41" s="226" t="str">
        <f>VLOOKUP(A41,'пр.взвешивания'!B6:E33,2,FALSE)</f>
        <v>Алексеева Наталья Васильвна</v>
      </c>
      <c r="C41" s="226" t="str">
        <f>VLOOKUP(B41,'пр.взвешивания'!C6:F33,2,FALSE)</f>
        <v>02.05.94 1р</v>
      </c>
      <c r="D41" s="226" t="str">
        <f>VLOOKUP(C41,'пр.взвешивания'!D6:G33,2,FALSE)</f>
        <v>СФО Новосибирск МО</v>
      </c>
      <c r="E41" s="249"/>
      <c r="F41" s="254"/>
      <c r="G41" s="251"/>
      <c r="H41" s="247"/>
      <c r="I41" s="256">
        <v>12</v>
      </c>
      <c r="J41" s="226" t="str">
        <f>VLOOKUP(I41,'пр.взвешивания'!B6:E33,2,FALSE)</f>
        <v>Мальгина-Мусихина Дарья Михайловна</v>
      </c>
      <c r="K41" s="226" t="str">
        <f>VLOOKUP(J41,'пр.взвешивания'!C6:F33,2,FALSE)</f>
        <v>27.02.94 кмс</v>
      </c>
      <c r="L41" s="226" t="str">
        <f>VLOOKUP(K41,'пр.взвешивания'!D6:G33,2,FALSE)</f>
        <v>ПФО Пермский Соликамск ПР</v>
      </c>
      <c r="M41" s="249"/>
      <c r="N41" s="254"/>
      <c r="O41" s="251"/>
      <c r="P41" s="247"/>
    </row>
    <row r="42" spans="1:16" ht="12.75">
      <c r="A42" s="256"/>
      <c r="B42" s="227"/>
      <c r="C42" s="227"/>
      <c r="D42" s="227"/>
      <c r="E42" s="249"/>
      <c r="F42" s="249"/>
      <c r="G42" s="251"/>
      <c r="H42" s="247"/>
      <c r="I42" s="256"/>
      <c r="J42" s="227"/>
      <c r="K42" s="227"/>
      <c r="L42" s="227"/>
      <c r="M42" s="249"/>
      <c r="N42" s="249"/>
      <c r="O42" s="251"/>
      <c r="P42" s="247"/>
    </row>
    <row r="43" spans="1:16" ht="12.75" customHeight="1">
      <c r="A43" s="206">
        <v>9</v>
      </c>
      <c r="B43" s="226" t="str">
        <f>VLOOKUP(A43,'пр.взвешивания'!B8:E35,2,FALSE)</f>
        <v>Свинина Алена андреенва</v>
      </c>
      <c r="C43" s="226" t="str">
        <f>VLOOKUP(B43,'пр.взвешивания'!C8:F35,2,FALSE)</f>
        <v>04.06.93 1юн</v>
      </c>
      <c r="D43" s="226" t="str">
        <f>VLOOKUP(C43,'пр.взвешивания'!D8:G35,2,FALSE)</f>
        <v>ПФО Удмуртия </v>
      </c>
      <c r="E43" s="198"/>
      <c r="F43" s="198"/>
      <c r="G43" s="206"/>
      <c r="H43" s="206"/>
      <c r="I43" s="206">
        <v>13</v>
      </c>
      <c r="J43" s="226" t="str">
        <f>VLOOKUP(I43,'пр.взвешивания'!B8:E35,2,FALSE)</f>
        <v>Кузнецова Алена Сергеевна</v>
      </c>
      <c r="K43" s="226" t="str">
        <f>VLOOKUP(J43,'пр.взвешивания'!C8:F35,2,FALSE)</f>
        <v>24.06.94 1р</v>
      </c>
      <c r="L43" s="226" t="str">
        <f>VLOOKUP(K43,'пр.взвешивания'!D8:G35,2,FALSE)</f>
        <v>ЦФО Тверская Кашин МО</v>
      </c>
      <c r="M43" s="198"/>
      <c r="N43" s="198"/>
      <c r="O43" s="206"/>
      <c r="P43" s="206"/>
    </row>
    <row r="44" spans="1:16" ht="13.5" thickBot="1">
      <c r="A44" s="217"/>
      <c r="B44" s="236"/>
      <c r="C44" s="236"/>
      <c r="D44" s="236"/>
      <c r="E44" s="216"/>
      <c r="F44" s="216"/>
      <c r="G44" s="217"/>
      <c r="H44" s="217"/>
      <c r="I44" s="217"/>
      <c r="J44" s="236"/>
      <c r="K44" s="236"/>
      <c r="L44" s="236"/>
      <c r="M44" s="216"/>
      <c r="N44" s="216"/>
      <c r="O44" s="217"/>
      <c r="P44" s="217"/>
    </row>
    <row r="45" spans="1:16" ht="12.75" customHeight="1">
      <c r="A45" s="207">
        <v>11</v>
      </c>
      <c r="B45" s="209" t="str">
        <f>VLOOKUP(A45,'пр.взвешивания'!B10:E37,2,FALSE)</f>
        <v>Свекровкина Екатерина Алексеевна</v>
      </c>
      <c r="C45" s="209" t="str">
        <f>VLOOKUP(B45,'пр.взвешивания'!C10:F37,2,FALSE)</f>
        <v>16.09.93 1р</v>
      </c>
      <c r="D45" s="209" t="str">
        <f>VLOOKUP(C45,'пр.взвешивания'!D10:G37,2,FALSE)</f>
        <v>ЦФО Владимирская Александров ПР</v>
      </c>
      <c r="E45" s="249"/>
      <c r="F45" s="254"/>
      <c r="G45" s="251"/>
      <c r="H45" s="255"/>
      <c r="I45" s="246">
        <v>14</v>
      </c>
      <c r="J45" s="209" t="s">
        <v>48</v>
      </c>
      <c r="K45" s="253">
        <v>34177</v>
      </c>
      <c r="L45" s="209" t="s">
        <v>50</v>
      </c>
      <c r="M45" s="246"/>
      <c r="N45" s="248"/>
      <c r="O45" s="250"/>
      <c r="P45" s="252"/>
    </row>
    <row r="46" spans="1:16" ht="12.75">
      <c r="A46" s="247"/>
      <c r="B46" s="227"/>
      <c r="C46" s="227"/>
      <c r="D46" s="227"/>
      <c r="E46" s="249"/>
      <c r="F46" s="249"/>
      <c r="G46" s="251"/>
      <c r="H46" s="247"/>
      <c r="I46" s="247"/>
      <c r="J46" s="227"/>
      <c r="K46" s="227"/>
      <c r="L46" s="227"/>
      <c r="M46" s="247"/>
      <c r="N46" s="249"/>
      <c r="O46" s="251"/>
      <c r="P46" s="247"/>
    </row>
    <row r="47" spans="1:13" ht="12.75" customHeight="1">
      <c r="A47" s="206">
        <v>10</v>
      </c>
      <c r="B47" s="226" t="str">
        <f>VLOOKUP(A47,'пр.взвешивания'!B12:E39,2,FALSE)</f>
        <v>Черепенко Елена Валерьевна</v>
      </c>
      <c r="C47" s="226" t="str">
        <f>VLOOKUP(B47,'пр.взвешивания'!C12:F39,2,FALSE)</f>
        <v>08.07.93 1р</v>
      </c>
      <c r="D47" s="226" t="str">
        <f>VLOOKUP(C47,'пр.взвешивания'!D12:G39,2,FALSE)</f>
        <v>СЗФО Калининградская обл МО</v>
      </c>
      <c r="E47" s="198"/>
      <c r="F47" s="198"/>
      <c r="G47" s="206"/>
      <c r="H47" s="244"/>
      <c r="I47" s="222"/>
      <c r="J47" s="4"/>
      <c r="K47" s="4"/>
      <c r="L47" s="4"/>
      <c r="M47" s="4"/>
    </row>
    <row r="48" spans="1:13" ht="12.75">
      <c r="A48" s="207"/>
      <c r="B48" s="227"/>
      <c r="C48" s="227"/>
      <c r="D48" s="227"/>
      <c r="E48" s="199"/>
      <c r="F48" s="199"/>
      <c r="G48" s="207"/>
      <c r="H48" s="245"/>
      <c r="I48" s="222"/>
      <c r="J48" s="4"/>
      <c r="K48" s="4"/>
      <c r="L48" s="4"/>
      <c r="M48" s="4"/>
    </row>
    <row r="49" spans="1:16" ht="21" customHeight="1">
      <c r="A49" s="3" t="s">
        <v>32</v>
      </c>
      <c r="B49" s="3" t="s">
        <v>23</v>
      </c>
      <c r="C49" s="3"/>
      <c r="D49" s="3"/>
      <c r="E49" s="129" t="str">
        <f>HYPERLINK('пр.взвешивания'!E3)</f>
        <v>в.к.    65         кг.</v>
      </c>
      <c r="F49" s="3"/>
      <c r="G49" s="3"/>
      <c r="H49" s="3"/>
      <c r="I49" s="3" t="s">
        <v>33</v>
      </c>
      <c r="J49" s="3" t="s">
        <v>23</v>
      </c>
      <c r="K49" s="3"/>
      <c r="L49" s="3"/>
      <c r="M49" s="129" t="str">
        <f>HYPERLINK('пр.взвешивания'!E3)</f>
        <v>в.к.    65         кг.</v>
      </c>
      <c r="N49" s="3"/>
      <c r="O49" s="3"/>
      <c r="P49" s="3"/>
    </row>
    <row r="50" spans="1:16" ht="12.75">
      <c r="A50" s="206" t="s">
        <v>1</v>
      </c>
      <c r="B50" s="206" t="s">
        <v>8</v>
      </c>
      <c r="C50" s="206" t="s">
        <v>9</v>
      </c>
      <c r="D50" s="206" t="s">
        <v>10</v>
      </c>
      <c r="E50" s="206" t="s">
        <v>19</v>
      </c>
      <c r="F50" s="206" t="s">
        <v>20</v>
      </c>
      <c r="G50" s="206" t="s">
        <v>21</v>
      </c>
      <c r="H50" s="206" t="s">
        <v>22</v>
      </c>
      <c r="I50" s="239" t="s">
        <v>1</v>
      </c>
      <c r="J50" s="206" t="s">
        <v>8</v>
      </c>
      <c r="K50" s="206" t="s">
        <v>9</v>
      </c>
      <c r="L50" s="206" t="s">
        <v>10</v>
      </c>
      <c r="M50" s="206" t="s">
        <v>19</v>
      </c>
      <c r="N50" s="206" t="s">
        <v>20</v>
      </c>
      <c r="O50" s="206" t="s">
        <v>21</v>
      </c>
      <c r="P50" s="206" t="s">
        <v>22</v>
      </c>
    </row>
    <row r="51" spans="1:16" ht="12.75">
      <c r="A51" s="225"/>
      <c r="B51" s="230"/>
      <c r="C51" s="230"/>
      <c r="D51" s="230"/>
      <c r="E51" s="230"/>
      <c r="F51" s="230"/>
      <c r="G51" s="230"/>
      <c r="H51" s="230"/>
      <c r="I51" s="238"/>
      <c r="J51" s="243"/>
      <c r="K51" s="230"/>
      <c r="L51" s="230"/>
      <c r="M51" s="230"/>
      <c r="N51" s="225"/>
      <c r="O51" s="225"/>
      <c r="P51" s="225"/>
    </row>
    <row r="52" spans="1:16" ht="12.75" customHeight="1">
      <c r="A52" s="219">
        <v>8</v>
      </c>
      <c r="B52" s="226" t="str">
        <f>VLOOKUP(A52,'пр.взвешивания'!B6:E33,2,FALSE)</f>
        <v>Алексеева Наталья Васильвна</v>
      </c>
      <c r="C52" s="226" t="str">
        <f>VLOOKUP(B52,'пр.взвешивания'!C6:F33,2,FALSE)</f>
        <v>02.05.94 1р</v>
      </c>
      <c r="D52" s="226" t="str">
        <f>VLOOKUP(C52,'пр.взвешивания'!D6:G33,2,FALSE)</f>
        <v>СФО Новосибирск МО</v>
      </c>
      <c r="E52" s="198"/>
      <c r="F52" s="200"/>
      <c r="G52" s="202"/>
      <c r="H52" s="206"/>
      <c r="I52" s="241">
        <v>12</v>
      </c>
      <c r="J52" s="226" t="str">
        <f>VLOOKUP(I52,'пр.взвешивания'!B6:F33,2,FALSE)</f>
        <v>Мальгина-Мусихина Дарья Михайловна</v>
      </c>
      <c r="K52" s="226" t="str">
        <f>VLOOKUP(J52,'пр.взвешивания'!C6:G33,2,FALSE)</f>
        <v>27.02.94 кмс</v>
      </c>
      <c r="L52" s="226" t="str">
        <f>VLOOKUP(K52,'пр.взвешивания'!D6:H33,2,FALSE)</f>
        <v>ПФО Пермский Соликамск ПР</v>
      </c>
      <c r="M52" s="206"/>
      <c r="N52" s="200"/>
      <c r="O52" s="202"/>
      <c r="P52" s="206"/>
    </row>
    <row r="53" spans="1:16" ht="12.75">
      <c r="A53" s="220"/>
      <c r="B53" s="227"/>
      <c r="C53" s="227"/>
      <c r="D53" s="227"/>
      <c r="E53" s="199"/>
      <c r="F53" s="230"/>
      <c r="G53" s="203"/>
      <c r="H53" s="207"/>
      <c r="I53" s="242"/>
      <c r="J53" s="227"/>
      <c r="K53" s="227"/>
      <c r="L53" s="227"/>
      <c r="M53" s="207"/>
      <c r="N53" s="225"/>
      <c r="O53" s="203"/>
      <c r="P53" s="207"/>
    </row>
    <row r="54" spans="1:16" ht="12.75" customHeight="1">
      <c r="A54" s="206">
        <v>10</v>
      </c>
      <c r="B54" s="226" t="str">
        <f>VLOOKUP(A54,'пр.взвешивания'!B8:E35,2,FALSE)</f>
        <v>Черепенко Елена Валерьевна</v>
      </c>
      <c r="C54" s="226" t="str">
        <f>VLOOKUP(B54,'пр.взвешивания'!C8:F35,2,FALSE)</f>
        <v>08.07.93 1р</v>
      </c>
      <c r="D54" s="226" t="str">
        <f>VLOOKUP(C54,'пр.взвешивания'!D8:G35,2,FALSE)</f>
        <v>СЗФО Калининградская обл МО</v>
      </c>
      <c r="E54" s="198"/>
      <c r="F54" s="198"/>
      <c r="G54" s="206"/>
      <c r="H54" s="206"/>
      <c r="I54" s="239">
        <v>14</v>
      </c>
      <c r="J54" s="226" t="s">
        <v>48</v>
      </c>
      <c r="K54" s="226" t="s">
        <v>105</v>
      </c>
      <c r="L54" s="226" t="s">
        <v>106</v>
      </c>
      <c r="M54" s="206"/>
      <c r="N54" s="198"/>
      <c r="O54" s="206"/>
      <c r="P54" s="206"/>
    </row>
    <row r="55" spans="1:16" ht="13.5" thickBot="1">
      <c r="A55" s="235"/>
      <c r="B55" s="236"/>
      <c r="C55" s="236"/>
      <c r="D55" s="236"/>
      <c r="E55" s="234"/>
      <c r="F55" s="234"/>
      <c r="G55" s="234"/>
      <c r="H55" s="234"/>
      <c r="I55" s="240"/>
      <c r="J55" s="227"/>
      <c r="K55" s="227"/>
      <c r="L55" s="227"/>
      <c r="M55" s="234"/>
      <c r="N55" s="235"/>
      <c r="O55" s="235"/>
      <c r="P55" s="235"/>
    </row>
    <row r="56" spans="1:16" ht="12.75" customHeight="1">
      <c r="A56" s="214">
        <v>9</v>
      </c>
      <c r="B56" s="209" t="str">
        <f>VLOOKUP(A56,'пр.взвешивания'!B10:E37,2,FALSE)</f>
        <v>Свинина Алена андреенва</v>
      </c>
      <c r="C56" s="209" t="str">
        <f>VLOOKUP(B56,'пр.взвешивания'!C10:F37,2,FALSE)</f>
        <v>04.06.93 1юн</v>
      </c>
      <c r="D56" s="209" t="str">
        <f>VLOOKUP(C56,'пр.взвешивания'!D10:G37,2,FALSE)</f>
        <v>ПФО Удмуртия </v>
      </c>
      <c r="E56" s="210"/>
      <c r="F56" s="211"/>
      <c r="G56" s="212"/>
      <c r="H56" s="213"/>
      <c r="I56" s="237">
        <v>13</v>
      </c>
      <c r="J56" s="209" t="str">
        <f>VLOOKUP(I56,'пр.взвешивания'!B10:F37,2,FALSE)</f>
        <v>Кузнецова Алена Сергеевна</v>
      </c>
      <c r="K56" s="209" t="str">
        <f>VLOOKUP(J56,'пр.взвешивания'!C10:G37,2,FALSE)</f>
        <v>24.06.94 1р</v>
      </c>
      <c r="L56" s="209" t="str">
        <f>VLOOKUP(K56,'пр.взвешивания'!D10:H37,2,FALSE)</f>
        <v>ЦФО Тверская Кашин МО</v>
      </c>
      <c r="M56" s="214" t="s">
        <v>25</v>
      </c>
      <c r="N56" s="211"/>
      <c r="O56" s="212"/>
      <c r="P56" s="233"/>
    </row>
    <row r="57" spans="1:16" ht="12.75">
      <c r="A57" s="225"/>
      <c r="B57" s="227"/>
      <c r="C57" s="227"/>
      <c r="D57" s="227"/>
      <c r="E57" s="199"/>
      <c r="F57" s="230"/>
      <c r="G57" s="203"/>
      <c r="H57" s="230"/>
      <c r="I57" s="238"/>
      <c r="J57" s="227"/>
      <c r="K57" s="227"/>
      <c r="L57" s="227"/>
      <c r="M57" s="207"/>
      <c r="N57" s="225"/>
      <c r="O57" s="203"/>
      <c r="P57" s="225"/>
    </row>
    <row r="58" spans="1:13" ht="12.75" customHeight="1">
      <c r="A58" s="206">
        <v>11</v>
      </c>
      <c r="B58" s="226" t="str">
        <f>VLOOKUP(A58,'пр.взвешивания'!B12:E39,2,FALSE)</f>
        <v>Свекровкина Екатерина Алексеевна</v>
      </c>
      <c r="C58" s="226" t="str">
        <f>VLOOKUP(B58,'пр.взвешивания'!C12:F39,2,FALSE)</f>
        <v>16.09.93 1р</v>
      </c>
      <c r="D58" s="226" t="str">
        <f>VLOOKUP(C58,'пр.взвешивания'!D12:G39,2,FALSE)</f>
        <v>ЦФО Владимирская Александров ПР</v>
      </c>
      <c r="E58" s="198"/>
      <c r="F58" s="198"/>
      <c r="G58" s="206"/>
      <c r="H58" s="206"/>
      <c r="I58" s="222"/>
      <c r="J58" s="4"/>
      <c r="K58" s="4"/>
      <c r="L58" s="4"/>
      <c r="M58" s="4"/>
    </row>
    <row r="59" spans="1:13" ht="12.75">
      <c r="A59" s="225"/>
      <c r="B59" s="227"/>
      <c r="C59" s="227"/>
      <c r="D59" s="227"/>
      <c r="E59" s="230"/>
      <c r="F59" s="230"/>
      <c r="G59" s="230"/>
      <c r="H59" s="230"/>
      <c r="I59" s="223"/>
      <c r="J59" s="4"/>
      <c r="K59" s="4"/>
      <c r="L59" s="4"/>
      <c r="M59" s="4"/>
    </row>
    <row r="60" spans="1:16" ht="22.5" customHeight="1">
      <c r="A60" s="3" t="s">
        <v>32</v>
      </c>
      <c r="B60" s="3" t="s">
        <v>24</v>
      </c>
      <c r="C60" s="3"/>
      <c r="D60" s="3"/>
      <c r="E60" s="129" t="str">
        <f>HYPERLINK('пр.взвешивания'!E3)</f>
        <v>в.к.    65         кг.</v>
      </c>
      <c r="F60" s="3"/>
      <c r="G60" s="3"/>
      <c r="H60" s="3"/>
      <c r="I60" s="3" t="s">
        <v>33</v>
      </c>
      <c r="J60" s="3" t="s">
        <v>24</v>
      </c>
      <c r="K60" s="3"/>
      <c r="L60" s="3"/>
      <c r="M60" s="129" t="str">
        <f>HYPERLINK('пр.взвешивания'!E3)</f>
        <v>в.к.    65         кг.</v>
      </c>
      <c r="N60" s="3"/>
      <c r="O60" s="3"/>
      <c r="P60" s="3"/>
    </row>
    <row r="61" spans="1:16" ht="12.75">
      <c r="A61" s="206" t="s">
        <v>1</v>
      </c>
      <c r="B61" s="206" t="s">
        <v>8</v>
      </c>
      <c r="C61" s="206" t="s">
        <v>9</v>
      </c>
      <c r="D61" s="206" t="s">
        <v>10</v>
      </c>
      <c r="E61" s="206" t="s">
        <v>19</v>
      </c>
      <c r="F61" s="206" t="s">
        <v>20</v>
      </c>
      <c r="G61" s="206" t="s">
        <v>21</v>
      </c>
      <c r="H61" s="206" t="s">
        <v>22</v>
      </c>
      <c r="I61" s="206" t="s">
        <v>1</v>
      </c>
      <c r="J61" s="206" t="s">
        <v>8</v>
      </c>
      <c r="K61" s="206" t="s">
        <v>9</v>
      </c>
      <c r="L61" s="206" t="s">
        <v>10</v>
      </c>
      <c r="M61" s="206" t="s">
        <v>19</v>
      </c>
      <c r="N61" s="206" t="s">
        <v>20</v>
      </c>
      <c r="O61" s="206" t="s">
        <v>21</v>
      </c>
      <c r="P61" s="206" t="s">
        <v>22</v>
      </c>
    </row>
    <row r="62" spans="1:16" ht="12.75">
      <c r="A62" s="225"/>
      <c r="B62" s="230"/>
      <c r="C62" s="230"/>
      <c r="D62" s="230"/>
      <c r="E62" s="230"/>
      <c r="F62" s="230"/>
      <c r="G62" s="230"/>
      <c r="H62" s="230"/>
      <c r="I62" s="225"/>
      <c r="J62" s="230"/>
      <c r="K62" s="230"/>
      <c r="L62" s="230"/>
      <c r="M62" s="230"/>
      <c r="N62" s="225"/>
      <c r="O62" s="225"/>
      <c r="P62" s="225"/>
    </row>
    <row r="63" spans="1:16" ht="12.75" customHeight="1">
      <c r="A63" s="219">
        <v>8</v>
      </c>
      <c r="B63" s="226" t="str">
        <f>VLOOKUP(A63,'пр.взвешивания'!B6:E33,2,FALSE)</f>
        <v>Алексеева Наталья Васильвна</v>
      </c>
      <c r="C63" s="226" t="str">
        <f>VLOOKUP(B63,'пр.взвешивания'!C6:F33,2,FALSE)</f>
        <v>02.05.94 1р</v>
      </c>
      <c r="D63" s="226" t="str">
        <f>VLOOKUP(C63,'пр.взвешивания'!D6:G33,2,FALSE)</f>
        <v>СФО Новосибирск МО</v>
      </c>
      <c r="E63" s="198"/>
      <c r="F63" s="200"/>
      <c r="G63" s="202"/>
      <c r="H63" s="206"/>
      <c r="I63" s="219">
        <v>14</v>
      </c>
      <c r="J63" s="226" t="str">
        <f>VLOOKUP(I63,'пр.взвешивания'!B6:E33,2,FALSE)</f>
        <v>Ульянова Александра Владимировна</v>
      </c>
      <c r="K63" s="226" t="str">
        <f>VLOOKUP(J63,'пр.взвешивания'!C6:F33,2,FALSE)</f>
        <v>27.07.93.кмс</v>
      </c>
      <c r="L63" s="226" t="str">
        <f>VLOOKUP(K63,'пр.взвешивания'!D6:G33,2,FALSE)</f>
        <v>Москва МО</v>
      </c>
      <c r="M63" s="206"/>
      <c r="N63" s="200"/>
      <c r="O63" s="202"/>
      <c r="P63" s="206"/>
    </row>
    <row r="64" spans="1:16" ht="12.75">
      <c r="A64" s="220"/>
      <c r="B64" s="227"/>
      <c r="C64" s="227"/>
      <c r="D64" s="227"/>
      <c r="E64" s="199"/>
      <c r="F64" s="230"/>
      <c r="G64" s="203"/>
      <c r="H64" s="207"/>
      <c r="I64" s="220"/>
      <c r="J64" s="227"/>
      <c r="K64" s="227"/>
      <c r="L64" s="227"/>
      <c r="M64" s="207"/>
      <c r="N64" s="225"/>
      <c r="O64" s="203"/>
      <c r="P64" s="207"/>
    </row>
    <row r="65" spans="1:16" ht="12.75" customHeight="1">
      <c r="A65" s="206">
        <v>11</v>
      </c>
      <c r="B65" s="226" t="str">
        <f>VLOOKUP(A65,'пр.взвешивания'!B8:E35,2,FALSE)</f>
        <v>Свекровкина Екатерина Алексеевна</v>
      </c>
      <c r="C65" s="226" t="str">
        <f>VLOOKUP(B65,'пр.взвешивания'!C8:F35,2,FALSE)</f>
        <v>16.09.93 1р</v>
      </c>
      <c r="D65" s="226" t="str">
        <f>VLOOKUP(C65,'пр.взвешивания'!D8:G35,2,FALSE)</f>
        <v>ЦФО Владимирская Александров ПР</v>
      </c>
      <c r="E65" s="198"/>
      <c r="F65" s="198"/>
      <c r="G65" s="206"/>
      <c r="H65" s="206"/>
      <c r="I65" s="206">
        <v>13</v>
      </c>
      <c r="J65" s="226" t="str">
        <f>VLOOKUP(I65,'пр.взвешивания'!B8:E35,2,FALSE)</f>
        <v>Кузнецова Алена Сергеевна</v>
      </c>
      <c r="K65" s="226" t="str">
        <f>VLOOKUP(J65,'пр.взвешивания'!C8:F35,2,FALSE)</f>
        <v>24.06.94 1р</v>
      </c>
      <c r="L65" s="226" t="str">
        <f>VLOOKUP(K65,'пр.взвешивания'!D8:G35,2,FALSE)</f>
        <v>ЦФО Тверская Кашин МО</v>
      </c>
      <c r="M65" s="206"/>
      <c r="N65" s="198"/>
      <c r="O65" s="206"/>
      <c r="P65" s="206"/>
    </row>
    <row r="66" spans="1:16" ht="13.5" thickBot="1">
      <c r="A66" s="235"/>
      <c r="B66" s="236"/>
      <c r="C66" s="236"/>
      <c r="D66" s="236"/>
      <c r="E66" s="234"/>
      <c r="F66" s="234"/>
      <c r="G66" s="234"/>
      <c r="H66" s="234"/>
      <c r="I66" s="235"/>
      <c r="J66" s="236"/>
      <c r="K66" s="236"/>
      <c r="L66" s="236"/>
      <c r="M66" s="234"/>
      <c r="N66" s="235"/>
      <c r="O66" s="235"/>
      <c r="P66" s="235"/>
    </row>
    <row r="67" spans="1:16" ht="12.75" customHeight="1">
      <c r="A67" s="214">
        <v>10</v>
      </c>
      <c r="B67" s="209" t="str">
        <f>VLOOKUP(A67,'пр.взвешивания'!B10:E37,2,FALSE)</f>
        <v>Черепенко Елена Валерьевна</v>
      </c>
      <c r="C67" s="209" t="str">
        <f>VLOOKUP(B67,'пр.взвешивания'!C10:F37,2,FALSE)</f>
        <v>08.07.93 1р</v>
      </c>
      <c r="D67" s="209" t="str">
        <f>VLOOKUP(C67,'пр.взвешивания'!D10:G37,2,FALSE)</f>
        <v>СЗФО Калининградская обл МО</v>
      </c>
      <c r="E67" s="210"/>
      <c r="F67" s="211"/>
      <c r="G67" s="212"/>
      <c r="H67" s="213"/>
      <c r="I67" s="214">
        <v>12</v>
      </c>
      <c r="J67" s="209" t="str">
        <f>VLOOKUP(I67,'пр.взвешивания'!B10:E37,2,FALSE)</f>
        <v>Мальгина-Мусихина Дарья Михайловна</v>
      </c>
      <c r="K67" s="209" t="str">
        <f>VLOOKUP(J67,'пр.взвешивания'!C10:F37,2,FALSE)</f>
        <v>27.02.94 кмс</v>
      </c>
      <c r="L67" s="209" t="str">
        <f>VLOOKUP(K67,'пр.взвешивания'!D10:G37,2,FALSE)</f>
        <v>ПФО Пермский Соликамск ПР</v>
      </c>
      <c r="M67" s="214" t="s">
        <v>25</v>
      </c>
      <c r="N67" s="211"/>
      <c r="O67" s="212"/>
      <c r="P67" s="233"/>
    </row>
    <row r="68" spans="1:16" ht="12.75">
      <c r="A68" s="225"/>
      <c r="B68" s="227"/>
      <c r="C68" s="227"/>
      <c r="D68" s="227"/>
      <c r="E68" s="199"/>
      <c r="F68" s="230"/>
      <c r="G68" s="203"/>
      <c r="H68" s="230"/>
      <c r="I68" s="225"/>
      <c r="J68" s="227"/>
      <c r="K68" s="227"/>
      <c r="L68" s="227"/>
      <c r="M68" s="207"/>
      <c r="N68" s="225"/>
      <c r="O68" s="203"/>
      <c r="P68" s="225"/>
    </row>
    <row r="69" spans="1:8" ht="12.75">
      <c r="A69" s="224">
        <v>9</v>
      </c>
      <c r="B69" s="226" t="str">
        <f>VLOOKUP(A69,'пр.взвешивания'!B12:E39,2,FALSE)</f>
        <v>Свинина Алена андреенва</v>
      </c>
      <c r="C69" s="226" t="str">
        <f>VLOOKUP(B69,'пр.взвешивания'!C12:F39,2,FALSE)</f>
        <v>04.06.93 1юн</v>
      </c>
      <c r="D69" s="226" t="str">
        <f>VLOOKUP(C69,'пр.взвешивания'!D12:G39,2,FALSE)</f>
        <v>ПФО Удмуртия </v>
      </c>
      <c r="E69" s="228"/>
      <c r="F69" s="229"/>
      <c r="G69" s="231"/>
      <c r="H69" s="232"/>
    </row>
    <row r="70" spans="1:8" ht="12.75">
      <c r="A70" s="225"/>
      <c r="B70" s="227"/>
      <c r="C70" s="227"/>
      <c r="D70" s="227"/>
      <c r="E70" s="199"/>
      <c r="F70" s="230"/>
      <c r="G70" s="203"/>
      <c r="H70" s="230"/>
    </row>
    <row r="71" spans="1:8" ht="21" customHeight="1">
      <c r="A71" s="2"/>
      <c r="B71" s="12"/>
      <c r="C71" s="12"/>
      <c r="D71" s="12"/>
      <c r="E71" s="7"/>
      <c r="F71" s="13"/>
      <c r="G71" s="14"/>
      <c r="H71" s="13"/>
    </row>
    <row r="72" ht="18.75" customHeight="1"/>
    <row r="73" spans="1:16" ht="20.25" customHeight="1">
      <c r="A73" s="3" t="s">
        <v>7</v>
      </c>
      <c r="B73" s="3" t="s">
        <v>46</v>
      </c>
      <c r="C73" s="3"/>
      <c r="D73" s="3"/>
      <c r="E73" s="129" t="str">
        <f>HYPERLINK('пр.взвешивания'!E3)</f>
        <v>в.к.    65         кг.</v>
      </c>
      <c r="F73" s="3"/>
      <c r="G73" s="3"/>
      <c r="H73" s="3"/>
      <c r="I73" s="3" t="s">
        <v>14</v>
      </c>
      <c r="J73" s="3" t="s">
        <v>46</v>
      </c>
      <c r="K73" s="3"/>
      <c r="L73" s="3"/>
      <c r="M73" s="129" t="str">
        <f>HYPERLINK('пр.взвешивания'!E3)</f>
        <v>в.к.    65         кг.</v>
      </c>
      <c r="N73" s="3"/>
      <c r="O73" s="3"/>
      <c r="P73" s="3"/>
    </row>
    <row r="74" spans="1:16" ht="12.75" customHeight="1">
      <c r="A74" s="206" t="s">
        <v>1</v>
      </c>
      <c r="B74" s="206" t="s">
        <v>8</v>
      </c>
      <c r="C74" s="206" t="s">
        <v>9</v>
      </c>
      <c r="D74" s="206" t="s">
        <v>10</v>
      </c>
      <c r="E74" s="206" t="s">
        <v>19</v>
      </c>
      <c r="F74" s="206" t="s">
        <v>20</v>
      </c>
      <c r="G74" s="206" t="s">
        <v>21</v>
      </c>
      <c r="H74" s="206" t="s">
        <v>22</v>
      </c>
      <c r="I74" s="206" t="s">
        <v>1</v>
      </c>
      <c r="J74" s="206" t="s">
        <v>8</v>
      </c>
      <c r="K74" s="206" t="s">
        <v>9</v>
      </c>
      <c r="L74" s="206" t="s">
        <v>10</v>
      </c>
      <c r="M74" s="206" t="s">
        <v>19</v>
      </c>
      <c r="N74" s="206" t="s">
        <v>20</v>
      </c>
      <c r="O74" s="206" t="s">
        <v>21</v>
      </c>
      <c r="P74" s="206" t="s">
        <v>22</v>
      </c>
    </row>
    <row r="75" spans="1:16" ht="12.75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</row>
    <row r="76" spans="1:16" ht="12.75">
      <c r="A76" s="219" t="s">
        <v>37</v>
      </c>
      <c r="B76" s="208" t="e">
        <f>VLOOKUP(A76,'пр.взвешивания'!B6:C33,2,FALSE)</f>
        <v>#N/A</v>
      </c>
      <c r="C76" s="208" t="e">
        <f>VLOOKUP(B76,'пр.взвешивания'!C6:D33,2,FALSE)</f>
        <v>#N/A</v>
      </c>
      <c r="D76" s="208" t="e">
        <f>VLOOKUP(C76,'пр.взвешивания'!D6:E33,2,FALSE)</f>
        <v>#N/A</v>
      </c>
      <c r="E76" s="198"/>
      <c r="F76" s="200"/>
      <c r="G76" s="202"/>
      <c r="H76" s="206"/>
      <c r="I76" s="219" t="s">
        <v>41</v>
      </c>
      <c r="J76" s="208" t="e">
        <f>VLOOKUP(I76,'пр.взвешивания'!B6:C33,2,FALSE)</f>
        <v>#N/A</v>
      </c>
      <c r="K76" s="208" t="e">
        <f>VLOOKUP(J76,'пр.взвешивания'!C6:D33,2,FALSE)</f>
        <v>#N/A</v>
      </c>
      <c r="L76" s="208" t="e">
        <f>VLOOKUP(K76,'пр.взвешивания'!D6:E33,2,FALSE)</f>
        <v>#N/A</v>
      </c>
      <c r="M76" s="198"/>
      <c r="N76" s="200"/>
      <c r="O76" s="202"/>
      <c r="P76" s="206"/>
    </row>
    <row r="77" spans="1:16" ht="12.75">
      <c r="A77" s="220"/>
      <c r="B77" s="209"/>
      <c r="C77" s="209"/>
      <c r="D77" s="209"/>
      <c r="E77" s="199"/>
      <c r="F77" s="201"/>
      <c r="G77" s="203"/>
      <c r="H77" s="207"/>
      <c r="I77" s="220"/>
      <c r="J77" s="209"/>
      <c r="K77" s="209"/>
      <c r="L77" s="209"/>
      <c r="M77" s="199"/>
      <c r="N77" s="201"/>
      <c r="O77" s="203"/>
      <c r="P77" s="207"/>
    </row>
    <row r="78" spans="1:16" ht="12.75">
      <c r="A78" s="206" t="s">
        <v>38</v>
      </c>
      <c r="B78" s="208" t="e">
        <f>VLOOKUP(A78,'пр.взвешивания'!B8:C35,2,FALSE)</f>
        <v>#N/A</v>
      </c>
      <c r="C78" s="208" t="e">
        <f>VLOOKUP(B78,'пр.взвешивания'!C8:D35,2,FALSE)</f>
        <v>#N/A</v>
      </c>
      <c r="D78" s="208" t="e">
        <f>VLOOKUP(C78,'пр.взвешивания'!D8:E35,2,FALSE)</f>
        <v>#N/A</v>
      </c>
      <c r="E78" s="198"/>
      <c r="F78" s="198"/>
      <c r="G78" s="206"/>
      <c r="H78" s="206"/>
      <c r="I78" s="206" t="s">
        <v>42</v>
      </c>
      <c r="J78" s="208" t="e">
        <f>VLOOKUP(I78,'пр.взвешивания'!B8:C35,2,FALSE)</f>
        <v>#N/A</v>
      </c>
      <c r="K78" s="208" t="e">
        <f>VLOOKUP(J78,'пр.взвешивания'!C8:D35,2,FALSE)</f>
        <v>#N/A</v>
      </c>
      <c r="L78" s="208" t="e">
        <f>VLOOKUP(K78,'пр.взвешивания'!D8:E35,2,FALSE)</f>
        <v>#N/A</v>
      </c>
      <c r="M78" s="198"/>
      <c r="N78" s="198"/>
      <c r="O78" s="206"/>
      <c r="P78" s="206"/>
    </row>
    <row r="79" spans="1:16" ht="13.5" thickBot="1">
      <c r="A79" s="217"/>
      <c r="B79" s="218"/>
      <c r="C79" s="218"/>
      <c r="D79" s="218"/>
      <c r="E79" s="216"/>
      <c r="F79" s="216"/>
      <c r="G79" s="217"/>
      <c r="H79" s="217"/>
      <c r="I79" s="217"/>
      <c r="J79" s="218"/>
      <c r="K79" s="218"/>
      <c r="L79" s="218"/>
      <c r="M79" s="216"/>
      <c r="N79" s="216"/>
      <c r="O79" s="217"/>
      <c r="P79" s="217"/>
    </row>
    <row r="80" spans="1:16" ht="12.75">
      <c r="A80" s="214" t="s">
        <v>39</v>
      </c>
      <c r="B80" s="215" t="e">
        <f>VLOOKUP(A80,'пр.взвешивания'!B10:C37,2,FALSE)</f>
        <v>#N/A</v>
      </c>
      <c r="C80" s="215" t="e">
        <f>VLOOKUP(B80,'пр.взвешивания'!C10:D37,2,FALSE)</f>
        <v>#N/A</v>
      </c>
      <c r="D80" s="215" t="e">
        <f>VLOOKUP(C80,'пр.взвешивания'!D10:E37,2,FALSE)</f>
        <v>#N/A</v>
      </c>
      <c r="E80" s="210"/>
      <c r="F80" s="211"/>
      <c r="G80" s="212"/>
      <c r="H80" s="213"/>
      <c r="I80" s="214" t="s">
        <v>43</v>
      </c>
      <c r="J80" s="215" t="e">
        <f>VLOOKUP(I80,'пр.взвешивания'!B10:C37,2,FALSE)</f>
        <v>#N/A</v>
      </c>
      <c r="K80" s="215" t="e">
        <f>VLOOKUP(J80,'пр.взвешивания'!C10:D37,2,FALSE)</f>
        <v>#N/A</v>
      </c>
      <c r="L80" s="215" t="e">
        <f>VLOOKUP(K80,'пр.взвешивания'!D10:E37,2,FALSE)</f>
        <v>#N/A</v>
      </c>
      <c r="M80" s="210"/>
      <c r="N80" s="211"/>
      <c r="O80" s="212"/>
      <c r="P80" s="213"/>
    </row>
    <row r="81" spans="1:16" ht="12.75">
      <c r="A81" s="207"/>
      <c r="B81" s="209"/>
      <c r="C81" s="209"/>
      <c r="D81" s="209"/>
      <c r="E81" s="199"/>
      <c r="F81" s="201"/>
      <c r="G81" s="203"/>
      <c r="H81" s="205"/>
      <c r="I81" s="207"/>
      <c r="J81" s="209"/>
      <c r="K81" s="209"/>
      <c r="L81" s="209"/>
      <c r="M81" s="199"/>
      <c r="N81" s="201"/>
      <c r="O81" s="203"/>
      <c r="P81" s="205"/>
    </row>
    <row r="82" spans="1:16" ht="12.75">
      <c r="A82" s="206" t="s">
        <v>40</v>
      </c>
      <c r="B82" s="208" t="e">
        <f>VLOOKUP(A82,'пр.взвешивания'!B6:C33,2,FALSE)</f>
        <v>#N/A</v>
      </c>
      <c r="C82" s="208" t="e">
        <f>VLOOKUP(B82,'пр.взвешивания'!C6:D33,2,FALSE)</f>
        <v>#N/A</v>
      </c>
      <c r="D82" s="208" t="e">
        <f>VLOOKUP(C82,'пр.взвешивания'!D6:E33,2,FALSE)</f>
        <v>#N/A</v>
      </c>
      <c r="E82" s="198"/>
      <c r="F82" s="200"/>
      <c r="G82" s="202"/>
      <c r="H82" s="204"/>
      <c r="I82" s="206" t="s">
        <v>44</v>
      </c>
      <c r="J82" s="208" t="e">
        <f>VLOOKUP(I82,'пр.взвешивания'!B6:E33,2,FALSE)</f>
        <v>#N/A</v>
      </c>
      <c r="K82" s="208" t="e">
        <f>VLOOKUP(J82,'пр.взвешивания'!C6:F33,2,FALSE)</f>
        <v>#N/A</v>
      </c>
      <c r="L82" s="208" t="e">
        <f>VLOOKUP(K82,'пр.взвешивания'!D6:G33,2,FALSE)</f>
        <v>#N/A</v>
      </c>
      <c r="M82" s="198"/>
      <c r="N82" s="200"/>
      <c r="O82" s="202"/>
      <c r="P82" s="204"/>
    </row>
    <row r="83" spans="1:16" ht="12.75">
      <c r="A83" s="207"/>
      <c r="B83" s="209"/>
      <c r="C83" s="209"/>
      <c r="D83" s="209"/>
      <c r="E83" s="199"/>
      <c r="F83" s="201"/>
      <c r="G83" s="203"/>
      <c r="H83" s="205"/>
      <c r="I83" s="207"/>
      <c r="J83" s="209"/>
      <c r="K83" s="209"/>
      <c r="L83" s="209"/>
      <c r="M83" s="199"/>
      <c r="N83" s="201"/>
      <c r="O83" s="203"/>
      <c r="P83" s="205"/>
    </row>
    <row r="84" spans="1:16" ht="24.75" customHeight="1">
      <c r="A84" s="3" t="s">
        <v>7</v>
      </c>
      <c r="B84" s="3" t="s">
        <v>47</v>
      </c>
      <c r="C84" s="3"/>
      <c r="D84" s="3"/>
      <c r="E84" s="129" t="str">
        <f>HYPERLINK('пр.взвешивания'!E3)</f>
        <v>в.к.    65         кг.</v>
      </c>
      <c r="F84" s="3"/>
      <c r="G84" s="3"/>
      <c r="H84" s="3"/>
      <c r="I84" s="3" t="s">
        <v>14</v>
      </c>
      <c r="J84" s="3" t="s">
        <v>47</v>
      </c>
      <c r="K84" s="3"/>
      <c r="L84" s="3"/>
      <c r="M84" s="129" t="str">
        <f>HYPERLINK('пр.взвешивания'!E3)</f>
        <v>в.к.    65         кг.</v>
      </c>
      <c r="N84" s="3"/>
      <c r="O84" s="3"/>
      <c r="P84" s="3"/>
    </row>
    <row r="85" spans="1:16" ht="12.75">
      <c r="A85" s="206" t="s">
        <v>1</v>
      </c>
      <c r="B85" s="206" t="s">
        <v>8</v>
      </c>
      <c r="C85" s="206" t="s">
        <v>9</v>
      </c>
      <c r="D85" s="206" t="s">
        <v>10</v>
      </c>
      <c r="E85" s="206" t="s">
        <v>19</v>
      </c>
      <c r="F85" s="206" t="s">
        <v>20</v>
      </c>
      <c r="G85" s="206" t="s">
        <v>21</v>
      </c>
      <c r="H85" s="206" t="s">
        <v>22</v>
      </c>
      <c r="I85" s="206" t="s">
        <v>1</v>
      </c>
      <c r="J85" s="206" t="s">
        <v>8</v>
      </c>
      <c r="K85" s="206" t="s">
        <v>9</v>
      </c>
      <c r="L85" s="206" t="s">
        <v>10</v>
      </c>
      <c r="M85" s="206" t="s">
        <v>19</v>
      </c>
      <c r="N85" s="206" t="s">
        <v>20</v>
      </c>
      <c r="O85" s="206" t="s">
        <v>21</v>
      </c>
      <c r="P85" s="206" t="s">
        <v>22</v>
      </c>
    </row>
    <row r="86" spans="1:16" ht="12.75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</row>
    <row r="87" spans="1:16" ht="12.75">
      <c r="A87" s="219" t="s">
        <v>37</v>
      </c>
      <c r="B87" s="208" t="e">
        <f>VLOOKUP(A87,'пр.взвешивания'!B6:C33,2,FALSE)</f>
        <v>#N/A</v>
      </c>
      <c r="C87" s="208" t="e">
        <f>VLOOKUP(B87,'пр.взвешивания'!C6:D33,2,FALSE)</f>
        <v>#N/A</v>
      </c>
      <c r="D87" s="208" t="e">
        <f>VLOOKUP(C87,'пр.взвешивания'!D6:E33,2,FALSE)</f>
        <v>#N/A</v>
      </c>
      <c r="E87" s="198"/>
      <c r="F87" s="200"/>
      <c r="G87" s="202"/>
      <c r="H87" s="206"/>
      <c r="I87" s="219" t="s">
        <v>41</v>
      </c>
      <c r="J87" s="208" t="e">
        <f>VLOOKUP(I87,'пр.взвешивания'!B6:C33,2,FALSE)</f>
        <v>#N/A</v>
      </c>
      <c r="K87" s="208" t="e">
        <f>VLOOKUP(J87,'пр.взвешивания'!C6:D33,2,FALSE)</f>
        <v>#N/A</v>
      </c>
      <c r="L87" s="208" t="e">
        <f>VLOOKUP(K87,'пр.взвешивания'!D6:E33,2,FALSE)</f>
        <v>#N/A</v>
      </c>
      <c r="M87" s="198"/>
      <c r="N87" s="200"/>
      <c r="O87" s="202"/>
      <c r="P87" s="206"/>
    </row>
    <row r="88" spans="1:16" ht="12.75">
      <c r="A88" s="220"/>
      <c r="B88" s="209"/>
      <c r="C88" s="209"/>
      <c r="D88" s="209"/>
      <c r="E88" s="199"/>
      <c r="F88" s="201"/>
      <c r="G88" s="203"/>
      <c r="H88" s="207"/>
      <c r="I88" s="220"/>
      <c r="J88" s="209"/>
      <c r="K88" s="209"/>
      <c r="L88" s="209"/>
      <c r="M88" s="199"/>
      <c r="N88" s="201"/>
      <c r="O88" s="203"/>
      <c r="P88" s="207"/>
    </row>
    <row r="89" spans="1:16" ht="12.75">
      <c r="A89" s="206" t="s">
        <v>39</v>
      </c>
      <c r="B89" s="208" t="e">
        <f>VLOOKUP(A89,'пр.взвешивания'!B8:C35,2,FALSE)</f>
        <v>#N/A</v>
      </c>
      <c r="C89" s="208" t="e">
        <f>VLOOKUP(B89,'пр.взвешивания'!C8:D35,2,FALSE)</f>
        <v>#N/A</v>
      </c>
      <c r="D89" s="208" t="e">
        <f>VLOOKUP(C89,'пр.взвешивания'!D8:E35,2,FALSE)</f>
        <v>#N/A</v>
      </c>
      <c r="E89" s="198"/>
      <c r="F89" s="198"/>
      <c r="G89" s="206"/>
      <c r="H89" s="206"/>
      <c r="I89" s="206" t="s">
        <v>43</v>
      </c>
      <c r="J89" s="208" t="e">
        <f>VLOOKUP(I89,'пр.взвешивания'!B8:C35,2,FALSE)</f>
        <v>#N/A</v>
      </c>
      <c r="K89" s="208" t="e">
        <f>VLOOKUP(J89,'пр.взвешивания'!C8:D35,2,FALSE)</f>
        <v>#N/A</v>
      </c>
      <c r="L89" s="208" t="e">
        <f>VLOOKUP(K89,'пр.взвешивания'!D8:E35,2,FALSE)</f>
        <v>#N/A</v>
      </c>
      <c r="M89" s="198"/>
      <c r="N89" s="198"/>
      <c r="O89" s="206"/>
      <c r="P89" s="206"/>
    </row>
    <row r="90" spans="1:16" ht="13.5" thickBot="1">
      <c r="A90" s="217"/>
      <c r="B90" s="218"/>
      <c r="C90" s="218"/>
      <c r="D90" s="218"/>
      <c r="E90" s="216"/>
      <c r="F90" s="216"/>
      <c r="G90" s="217"/>
      <c r="H90" s="217"/>
      <c r="I90" s="217"/>
      <c r="J90" s="218"/>
      <c r="K90" s="218"/>
      <c r="L90" s="218"/>
      <c r="M90" s="216"/>
      <c r="N90" s="216"/>
      <c r="O90" s="217"/>
      <c r="P90" s="217"/>
    </row>
    <row r="91" spans="1:16" ht="12.75">
      <c r="A91" s="214" t="s">
        <v>40</v>
      </c>
      <c r="B91" s="221" t="e">
        <f>VLOOKUP(A91,'пр.взвешивания'!B6:C33,2,FALSE)</f>
        <v>#N/A</v>
      </c>
      <c r="C91" s="221" t="e">
        <f>VLOOKUP(B91,'пр.взвешивания'!C6:D33,2,FALSE)</f>
        <v>#N/A</v>
      </c>
      <c r="D91" s="221" t="e">
        <f>VLOOKUP(C91,'пр.взвешивания'!D6:E33,2,FALSE)</f>
        <v>#N/A</v>
      </c>
      <c r="E91" s="210"/>
      <c r="F91" s="211"/>
      <c r="G91" s="212"/>
      <c r="H91" s="213"/>
      <c r="I91" s="214" t="s">
        <v>44</v>
      </c>
      <c r="J91" s="215" t="e">
        <f>VLOOKUP(I91,'пр.взвешивания'!B10:C37,2,FALSE)</f>
        <v>#N/A</v>
      </c>
      <c r="K91" s="215" t="e">
        <f>VLOOKUP(J91,'пр.взвешивания'!C10:D37,2,FALSE)</f>
        <v>#N/A</v>
      </c>
      <c r="L91" s="215" t="e">
        <f>VLOOKUP(K91,'пр.взвешивания'!D10:E37,2,FALSE)</f>
        <v>#N/A</v>
      </c>
      <c r="M91" s="210"/>
      <c r="N91" s="211"/>
      <c r="O91" s="212"/>
      <c r="P91" s="213"/>
    </row>
    <row r="92" spans="1:16" ht="12.75">
      <c r="A92" s="207"/>
      <c r="B92" s="209"/>
      <c r="C92" s="209"/>
      <c r="D92" s="209"/>
      <c r="E92" s="199"/>
      <c r="F92" s="201"/>
      <c r="G92" s="203"/>
      <c r="H92" s="205"/>
      <c r="I92" s="207"/>
      <c r="J92" s="209"/>
      <c r="K92" s="209"/>
      <c r="L92" s="209"/>
      <c r="M92" s="199"/>
      <c r="N92" s="201"/>
      <c r="O92" s="203"/>
      <c r="P92" s="205"/>
    </row>
    <row r="93" spans="1:16" ht="12.75">
      <c r="A93" s="206" t="s">
        <v>38</v>
      </c>
      <c r="B93" s="215" t="e">
        <f>VLOOKUP(A93,'пр.взвешивания'!B6:E33,2,FALSE)</f>
        <v>#N/A</v>
      </c>
      <c r="C93" s="215" t="e">
        <f>VLOOKUP(B93,'пр.взвешивания'!C6:F33,2,FALSE)</f>
        <v>#N/A</v>
      </c>
      <c r="D93" s="215" t="e">
        <f>VLOOKUP(C93,'пр.взвешивания'!D6:G33,2,FALSE)</f>
        <v>#N/A</v>
      </c>
      <c r="E93" s="198"/>
      <c r="F93" s="200"/>
      <c r="G93" s="202"/>
      <c r="H93" s="204"/>
      <c r="I93" s="206" t="s">
        <v>42</v>
      </c>
      <c r="J93" s="208" t="e">
        <f>VLOOKUP(I93,'пр.взвешивания'!B6:E33,2,FALSE)</f>
        <v>#N/A</v>
      </c>
      <c r="K93" s="208" t="e">
        <f>VLOOKUP(J93,'пр.взвешивания'!C6:F33,2,FALSE)</f>
        <v>#N/A</v>
      </c>
      <c r="L93" s="208" t="e">
        <f>VLOOKUP(K93,'пр.взвешивания'!D6:G33,2,FALSE)</f>
        <v>#N/A</v>
      </c>
      <c r="M93" s="198"/>
      <c r="N93" s="200"/>
      <c r="O93" s="202"/>
      <c r="P93" s="204"/>
    </row>
    <row r="94" spans="1:16" ht="12.75">
      <c r="A94" s="207"/>
      <c r="B94" s="209"/>
      <c r="C94" s="209"/>
      <c r="D94" s="209"/>
      <c r="E94" s="199"/>
      <c r="F94" s="201"/>
      <c r="G94" s="203"/>
      <c r="H94" s="205"/>
      <c r="I94" s="207"/>
      <c r="J94" s="209"/>
      <c r="K94" s="209"/>
      <c r="L94" s="209"/>
      <c r="M94" s="199"/>
      <c r="N94" s="201"/>
      <c r="O94" s="203"/>
      <c r="P94" s="205"/>
    </row>
  </sheetData>
  <mergeCells count="59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I5:I6"/>
    <mergeCell ref="J5:J6"/>
    <mergeCell ref="K5:K6"/>
    <mergeCell ref="L5:L6"/>
    <mergeCell ref="M5:M6"/>
    <mergeCell ref="N5:N6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9:I10"/>
    <mergeCell ref="J9:J10"/>
    <mergeCell ref="K9:K10"/>
    <mergeCell ref="L9:L10"/>
    <mergeCell ref="M9:M10"/>
    <mergeCell ref="N9:N10"/>
    <mergeCell ref="O9:O10"/>
    <mergeCell ref="P9:P10"/>
    <mergeCell ref="I14:I15"/>
    <mergeCell ref="J14:J15"/>
    <mergeCell ref="K14:K15"/>
    <mergeCell ref="L14:L15"/>
    <mergeCell ref="M14:M15"/>
    <mergeCell ref="N14:N15"/>
    <mergeCell ref="O14:O15"/>
    <mergeCell ref="P14:P15"/>
    <mergeCell ref="I16:I17"/>
    <mergeCell ref="J16:J17"/>
    <mergeCell ref="K16:K17"/>
    <mergeCell ref="L16:L17"/>
    <mergeCell ref="M16:M17"/>
    <mergeCell ref="N16:N17"/>
    <mergeCell ref="O16:O17"/>
    <mergeCell ref="P16:P17"/>
    <mergeCell ref="I18:I19"/>
    <mergeCell ref="J18:J19"/>
    <mergeCell ref="K18:K19"/>
    <mergeCell ref="L18:L19"/>
    <mergeCell ref="M18:M19"/>
    <mergeCell ref="N18:N19"/>
    <mergeCell ref="O18:O19"/>
    <mergeCell ref="P18:P19"/>
    <mergeCell ref="I20:I21"/>
    <mergeCell ref="J20:J21"/>
    <mergeCell ref="K20:K21"/>
    <mergeCell ref="L20:L21"/>
    <mergeCell ref="M20:M21"/>
    <mergeCell ref="N20:N21"/>
    <mergeCell ref="O20:O21"/>
    <mergeCell ref="P20:P21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A33:A34"/>
    <mergeCell ref="B33:B34"/>
    <mergeCell ref="C33:C34"/>
    <mergeCell ref="D33:D34"/>
    <mergeCell ref="E33:E34"/>
    <mergeCell ref="F33:F34"/>
    <mergeCell ref="G33:G34"/>
    <mergeCell ref="H33:H34"/>
    <mergeCell ref="A37:H37"/>
    <mergeCell ref="I37:P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D47:D48"/>
    <mergeCell ref="E47:E48"/>
    <mergeCell ref="F47:F48"/>
    <mergeCell ref="G47:G48"/>
    <mergeCell ref="H47:H48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L50:L51"/>
    <mergeCell ref="M50:M51"/>
    <mergeCell ref="N50:N51"/>
    <mergeCell ref="O50:O51"/>
    <mergeCell ref="P50:P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I47:I48"/>
    <mergeCell ref="I58:I59"/>
    <mergeCell ref="A69:A70"/>
    <mergeCell ref="B69:B70"/>
    <mergeCell ref="C69:C70"/>
    <mergeCell ref="D69:D70"/>
    <mergeCell ref="E69:E70"/>
    <mergeCell ref="F69:F70"/>
    <mergeCell ref="G69:G70"/>
    <mergeCell ref="H69:H70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5:A86"/>
    <mergeCell ref="B85:B86"/>
    <mergeCell ref="C85:C86"/>
    <mergeCell ref="D85:D86"/>
    <mergeCell ref="E85:E86"/>
    <mergeCell ref="F85:F86"/>
    <mergeCell ref="G85:G86"/>
    <mergeCell ref="H85:H86"/>
    <mergeCell ref="A87:A88"/>
    <mergeCell ref="B87:B88"/>
    <mergeCell ref="C87:C88"/>
    <mergeCell ref="D87:D88"/>
    <mergeCell ref="E87:E88"/>
    <mergeCell ref="F87:F88"/>
    <mergeCell ref="G87:G88"/>
    <mergeCell ref="H87:H88"/>
    <mergeCell ref="A89:A90"/>
    <mergeCell ref="B89:B90"/>
    <mergeCell ref="C89:C90"/>
    <mergeCell ref="D89:D90"/>
    <mergeCell ref="E89:E90"/>
    <mergeCell ref="F89:F90"/>
    <mergeCell ref="G89:G90"/>
    <mergeCell ref="H89:H90"/>
    <mergeCell ref="A91:A92"/>
    <mergeCell ref="B91:B92"/>
    <mergeCell ref="C91:C92"/>
    <mergeCell ref="D91:D92"/>
    <mergeCell ref="E91:E92"/>
    <mergeCell ref="F91:F92"/>
    <mergeCell ref="G91:G92"/>
    <mergeCell ref="H91:H92"/>
    <mergeCell ref="A93:A94"/>
    <mergeCell ref="B93:B94"/>
    <mergeCell ref="C93:C94"/>
    <mergeCell ref="D93:D94"/>
    <mergeCell ref="E93:E94"/>
    <mergeCell ref="F93:F94"/>
    <mergeCell ref="G93:G94"/>
    <mergeCell ref="H93:H94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82:I83"/>
    <mergeCell ref="J82:J83"/>
    <mergeCell ref="K82:K83"/>
    <mergeCell ref="L82:L83"/>
    <mergeCell ref="M82:M83"/>
    <mergeCell ref="N82:N83"/>
    <mergeCell ref="O82:O83"/>
    <mergeCell ref="P82:P83"/>
    <mergeCell ref="I85:I86"/>
    <mergeCell ref="J85:J86"/>
    <mergeCell ref="K85:K86"/>
    <mergeCell ref="L85:L86"/>
    <mergeCell ref="M85:M86"/>
    <mergeCell ref="N85:N86"/>
    <mergeCell ref="O85:O86"/>
    <mergeCell ref="P85:P86"/>
    <mergeCell ref="I87:I88"/>
    <mergeCell ref="J87:J88"/>
    <mergeCell ref="K87:K88"/>
    <mergeCell ref="L87:L88"/>
    <mergeCell ref="M87:M88"/>
    <mergeCell ref="N87:N88"/>
    <mergeCell ref="O87:O88"/>
    <mergeCell ref="P87:P88"/>
    <mergeCell ref="I89:I90"/>
    <mergeCell ref="J89:J90"/>
    <mergeCell ref="K89:K90"/>
    <mergeCell ref="L89:L90"/>
    <mergeCell ref="M89:M90"/>
    <mergeCell ref="N89:N90"/>
    <mergeCell ref="O89:O90"/>
    <mergeCell ref="P89:P90"/>
    <mergeCell ref="I91:I92"/>
    <mergeCell ref="J91:J92"/>
    <mergeCell ref="K91:K92"/>
    <mergeCell ref="L91:L92"/>
    <mergeCell ref="M91:M92"/>
    <mergeCell ref="N91:N92"/>
    <mergeCell ref="O91:O92"/>
    <mergeCell ref="P91:P92"/>
    <mergeCell ref="I93:I94"/>
    <mergeCell ref="J93:J94"/>
    <mergeCell ref="K93:K94"/>
    <mergeCell ref="L93:L94"/>
    <mergeCell ref="M93:M94"/>
    <mergeCell ref="N93:N94"/>
    <mergeCell ref="O93:O94"/>
    <mergeCell ref="P93:P9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Q37"/>
  <sheetViews>
    <sheetView workbookViewId="0" topLeftCell="A7">
      <selection activeCell="J26" sqref="J26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7.28125" style="0" customWidth="1"/>
    <col min="6" max="6" width="22.421875" style="0" customWidth="1"/>
    <col min="7" max="7" width="7.7109375" style="0" customWidth="1"/>
    <col min="8" max="8" width="6.7109375" style="0" customWidth="1"/>
  </cols>
  <sheetData>
    <row r="1" ht="15.75">
      <c r="F1" s="6"/>
    </row>
    <row r="2" spans="3:6" ht="29.25" customHeight="1">
      <c r="C2" s="7" t="s">
        <v>27</v>
      </c>
      <c r="F2" s="129" t="str">
        <f>HYPERLINK('пр.взвешивания'!E3)</f>
        <v>в.к.    65         кг.</v>
      </c>
    </row>
    <row r="3" ht="12.75">
      <c r="C3" s="5" t="s">
        <v>28</v>
      </c>
    </row>
    <row r="4" spans="1:8" ht="12.75" customHeight="1">
      <c r="A4" s="247" t="s">
        <v>29</v>
      </c>
      <c r="B4" s="247" t="s">
        <v>1</v>
      </c>
      <c r="C4" s="207" t="s">
        <v>8</v>
      </c>
      <c r="D4" s="247" t="s">
        <v>9</v>
      </c>
      <c r="E4" s="247" t="s">
        <v>10</v>
      </c>
      <c r="F4" s="247" t="s">
        <v>19</v>
      </c>
      <c r="G4" s="247" t="s">
        <v>21</v>
      </c>
      <c r="H4" s="247" t="s">
        <v>22</v>
      </c>
    </row>
    <row r="5" spans="1:8" ht="12.75">
      <c r="A5" s="206"/>
      <c r="B5" s="206"/>
      <c r="C5" s="206"/>
      <c r="D5" s="206"/>
      <c r="E5" s="206"/>
      <c r="F5" s="206"/>
      <c r="G5" s="206"/>
      <c r="H5" s="206"/>
    </row>
    <row r="6" spans="1:8" ht="12.75" customHeight="1">
      <c r="A6" s="263"/>
      <c r="B6" s="264"/>
      <c r="C6" s="265" t="e">
        <f>VLOOKUP(B6,'пр.взвешивания'!B6:C33,2,FALSE)</f>
        <v>#N/A</v>
      </c>
      <c r="D6" s="265" t="e">
        <f>VLOOKUP(C6,'пр.взвешивания'!C6:D33,2,FALSE)</f>
        <v>#N/A</v>
      </c>
      <c r="E6" s="265" t="e">
        <f>VLOOKUP(D6,'пр.взвешивания'!D6:E33,2,FALSE)</f>
        <v>#N/A</v>
      </c>
      <c r="F6" s="249"/>
      <c r="G6" s="251"/>
      <c r="H6" s="247"/>
    </row>
    <row r="7" spans="1:8" ht="12.75">
      <c r="A7" s="263"/>
      <c r="B7" s="247"/>
      <c r="C7" s="265"/>
      <c r="D7" s="265"/>
      <c r="E7" s="265"/>
      <c r="F7" s="249"/>
      <c r="G7" s="251"/>
      <c r="H7" s="247"/>
    </row>
    <row r="8" spans="1:8" ht="12.75">
      <c r="A8" s="268"/>
      <c r="B8" s="264"/>
      <c r="C8" s="265" t="e">
        <f>VLOOKUP(B8,'пр.взвешивания'!B8:C35,2,FALSE)</f>
        <v>#N/A</v>
      </c>
      <c r="D8" s="265" t="e">
        <f>VLOOKUP(C8,'пр.взвешивания'!C8:D35,2,FALSE)</f>
        <v>#N/A</v>
      </c>
      <c r="E8" s="265" t="e">
        <f>VLOOKUP(D8,'пр.взвешивания'!D8:E35,2,FALSE)</f>
        <v>#N/A</v>
      </c>
      <c r="F8" s="249"/>
      <c r="G8" s="247"/>
      <c r="H8" s="247"/>
    </row>
    <row r="9" spans="1:8" ht="12.75">
      <c r="A9" s="268"/>
      <c r="B9" s="247"/>
      <c r="C9" s="265"/>
      <c r="D9" s="265"/>
      <c r="E9" s="265"/>
      <c r="F9" s="249"/>
      <c r="G9" s="247"/>
      <c r="H9" s="247"/>
    </row>
    <row r="10" ht="24.75" customHeight="1">
      <c r="E10" s="8"/>
    </row>
    <row r="11" spans="5:8" ht="24.75" customHeight="1">
      <c r="E11" s="8" t="s">
        <v>7</v>
      </c>
      <c r="F11" s="9"/>
      <c r="G11" s="9"/>
      <c r="H11" s="9"/>
    </row>
    <row r="12" spans="5:8" ht="24.75" customHeight="1">
      <c r="E12" s="8" t="s">
        <v>14</v>
      </c>
      <c r="F12" s="9"/>
      <c r="G12" s="9"/>
      <c r="H12" s="9"/>
    </row>
    <row r="13" ht="24.75" customHeight="1"/>
    <row r="14" ht="7.5" customHeight="1"/>
    <row r="15" spans="3:6" ht="24.75" customHeight="1">
      <c r="C15" s="5" t="s">
        <v>28</v>
      </c>
      <c r="F15" s="129" t="str">
        <f>HYPERLINK('пр.взвешивания'!E3)</f>
        <v>в.к.    65         кг.</v>
      </c>
    </row>
    <row r="16" spans="1:8" ht="12.75" customHeight="1">
      <c r="A16" s="247" t="s">
        <v>29</v>
      </c>
      <c r="B16" s="247" t="s">
        <v>1</v>
      </c>
      <c r="C16" s="207" t="s">
        <v>8</v>
      </c>
      <c r="D16" s="247" t="s">
        <v>9</v>
      </c>
      <c r="E16" s="247" t="s">
        <v>10</v>
      </c>
      <c r="F16" s="247" t="s">
        <v>19</v>
      </c>
      <c r="G16" s="247" t="s">
        <v>21</v>
      </c>
      <c r="H16" s="247" t="s">
        <v>22</v>
      </c>
    </row>
    <row r="17" spans="1:8" ht="12.75">
      <c r="A17" s="206"/>
      <c r="B17" s="206"/>
      <c r="C17" s="206"/>
      <c r="D17" s="206"/>
      <c r="E17" s="206"/>
      <c r="F17" s="206"/>
      <c r="G17" s="206"/>
      <c r="H17" s="206"/>
    </row>
    <row r="18" spans="1:8" ht="12.75" customHeight="1">
      <c r="A18" s="263"/>
      <c r="B18" s="266"/>
      <c r="C18" s="269" t="e">
        <f>VLOOKUP(B18,'пр.взвешивания'!B6:C33,2,FALSE)</f>
        <v>#N/A</v>
      </c>
      <c r="D18" s="269" t="e">
        <f>VLOOKUP(C18,'пр.взвешивания'!C6:D33,2,FALSE)</f>
        <v>#N/A</v>
      </c>
      <c r="E18" s="269" t="e">
        <f>VLOOKUP(D18,'пр.взвешивания'!D6:E33,2,FALSE)</f>
        <v>#N/A</v>
      </c>
      <c r="F18" s="249"/>
      <c r="G18" s="251"/>
      <c r="H18" s="247"/>
    </row>
    <row r="19" spans="1:8" ht="12.75">
      <c r="A19" s="263"/>
      <c r="B19" s="267"/>
      <c r="C19" s="270"/>
      <c r="D19" s="270"/>
      <c r="E19" s="270"/>
      <c r="F19" s="249"/>
      <c r="G19" s="251"/>
      <c r="H19" s="247"/>
    </row>
    <row r="20" spans="1:8" ht="12.75" customHeight="1">
      <c r="A20" s="268"/>
      <c r="B20" s="266"/>
      <c r="C20" s="269" t="e">
        <f>VLOOKUP(B20,'пр.взвешивания'!B8:C35,2,FALSE)</f>
        <v>#N/A</v>
      </c>
      <c r="D20" s="269" t="e">
        <f>VLOOKUP(C20,'пр.взвешивания'!C8:D35,2,FALSE)</f>
        <v>#N/A</v>
      </c>
      <c r="E20" s="269" t="e">
        <f>VLOOKUP(D20,'пр.взвешивания'!D8:E35,2,FALSE)</f>
        <v>#N/A</v>
      </c>
      <c r="F20" s="249"/>
      <c r="G20" s="247"/>
      <c r="H20" s="247"/>
    </row>
    <row r="21" spans="1:8" ht="12.75">
      <c r="A21" s="268"/>
      <c r="B21" s="267"/>
      <c r="C21" s="270"/>
      <c r="D21" s="270"/>
      <c r="E21" s="270"/>
      <c r="F21" s="249"/>
      <c r="G21" s="247"/>
      <c r="H21" s="247"/>
    </row>
    <row r="22" spans="5:17" ht="24.75" customHeight="1">
      <c r="E22" s="8"/>
      <c r="Q22" s="129"/>
    </row>
    <row r="23" spans="5:17" ht="24.75" customHeight="1">
      <c r="E23" s="8" t="s">
        <v>7</v>
      </c>
      <c r="F23" s="9"/>
      <c r="G23" s="9"/>
      <c r="H23" s="9"/>
      <c r="Q23" s="129"/>
    </row>
    <row r="24" spans="5:17" ht="24.75" customHeight="1">
      <c r="E24" s="8" t="s">
        <v>14</v>
      </c>
      <c r="F24" s="9"/>
      <c r="G24" s="9"/>
      <c r="H24" s="9"/>
      <c r="Q24" s="129"/>
    </row>
    <row r="25" ht="24.75" customHeight="1"/>
    <row r="26" ht="24.75" customHeight="1"/>
    <row r="27" ht="9" customHeight="1"/>
    <row r="28" spans="3:6" ht="34.5" customHeight="1">
      <c r="C28" s="10" t="s">
        <v>16</v>
      </c>
      <c r="E28" s="16"/>
      <c r="F28" s="129" t="str">
        <f>HYPERLINK('пр.взвешивания'!E3)</f>
        <v>в.к.    65         кг.</v>
      </c>
    </row>
    <row r="29" spans="1:8" ht="12.75">
      <c r="A29" s="247" t="s">
        <v>29</v>
      </c>
      <c r="B29" s="247" t="s">
        <v>1</v>
      </c>
      <c r="C29" s="207" t="s">
        <v>8</v>
      </c>
      <c r="D29" s="247" t="s">
        <v>9</v>
      </c>
      <c r="E29" s="247" t="s">
        <v>10</v>
      </c>
      <c r="F29" s="247" t="s">
        <v>19</v>
      </c>
      <c r="G29" s="247" t="s">
        <v>21</v>
      </c>
      <c r="H29" s="247" t="s">
        <v>22</v>
      </c>
    </row>
    <row r="30" spans="1:8" ht="12.75">
      <c r="A30" s="206"/>
      <c r="B30" s="206"/>
      <c r="C30" s="206"/>
      <c r="D30" s="206"/>
      <c r="E30" s="206"/>
      <c r="F30" s="206"/>
      <c r="G30" s="206"/>
      <c r="H30" s="206"/>
    </row>
    <row r="31" spans="1:8" ht="12.75">
      <c r="A31" s="263"/>
      <c r="B31" s="264"/>
      <c r="C31" s="265" t="e">
        <f>VLOOKUP(B31,'пр.взвешивания'!B6:C33,2,FALSE)</f>
        <v>#N/A</v>
      </c>
      <c r="D31" s="265" t="e">
        <f>VLOOKUP(C31,'пр.взвешивания'!C6:D33,2,FALSE)</f>
        <v>#N/A</v>
      </c>
      <c r="E31" s="265" t="e">
        <f>VLOOKUP(D31,'пр.взвешивания'!D6:E33,2,FALSE)</f>
        <v>#N/A</v>
      </c>
      <c r="F31" s="249"/>
      <c r="G31" s="251"/>
      <c r="H31" s="247"/>
    </row>
    <row r="32" spans="1:8" ht="12.75">
      <c r="A32" s="263"/>
      <c r="B32" s="247"/>
      <c r="C32" s="265"/>
      <c r="D32" s="265"/>
      <c r="E32" s="265"/>
      <c r="F32" s="249"/>
      <c r="G32" s="251"/>
      <c r="H32" s="247"/>
    </row>
    <row r="33" spans="1:8" ht="12.75">
      <c r="A33" s="268"/>
      <c r="B33" s="264"/>
      <c r="C33" s="265" t="e">
        <f>VLOOKUP(B33,'пр.взвешивания'!B8:C35,2,FALSE)</f>
        <v>#N/A</v>
      </c>
      <c r="D33" s="265" t="e">
        <f>VLOOKUP(C33,'пр.взвешивания'!C8:D35,2,FALSE)</f>
        <v>#N/A</v>
      </c>
      <c r="E33" s="265" t="e">
        <f>VLOOKUP(D33,'пр.взвешивания'!D8:E35,2,FALSE)</f>
        <v>#N/A</v>
      </c>
      <c r="F33" s="249"/>
      <c r="G33" s="247"/>
      <c r="H33" s="247"/>
    </row>
    <row r="34" spans="1:8" ht="12.75">
      <c r="A34" s="268"/>
      <c r="B34" s="247"/>
      <c r="C34" s="265"/>
      <c r="D34" s="265"/>
      <c r="E34" s="265"/>
      <c r="F34" s="249"/>
      <c r="G34" s="247"/>
      <c r="H34" s="247"/>
    </row>
    <row r="35" ht="24.75" customHeight="1">
      <c r="E35" s="8"/>
    </row>
    <row r="36" spans="5:8" ht="24.75" customHeight="1">
      <c r="E36" s="8" t="s">
        <v>7</v>
      </c>
      <c r="F36" s="9"/>
      <c r="G36" s="9"/>
      <c r="H36" s="9"/>
    </row>
    <row r="37" spans="5:8" ht="24.75" customHeight="1">
      <c r="E37" s="8" t="s">
        <v>14</v>
      </c>
      <c r="F37" s="9"/>
      <c r="G37" s="9"/>
      <c r="H37" s="9"/>
    </row>
    <row r="38" ht="24.75" customHeight="1"/>
    <row r="39" ht="24.75" customHeight="1"/>
    <row r="40" ht="24.75" customHeight="1"/>
    <row r="41" ht="24.75" customHeight="1"/>
  </sheetData>
  <mergeCells count="72"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E18:E19"/>
    <mergeCell ref="E29:E30"/>
    <mergeCell ref="F29:F30"/>
    <mergeCell ref="G29:G30"/>
    <mergeCell ref="A18:A19"/>
    <mergeCell ref="C18:C19"/>
    <mergeCell ref="A29:A30"/>
    <mergeCell ref="B29:B30"/>
    <mergeCell ref="C29:C30"/>
    <mergeCell ref="D29:D30"/>
    <mergeCell ref="D18:D19"/>
    <mergeCell ref="H8:H9"/>
    <mergeCell ref="E16:E17"/>
    <mergeCell ref="F16:F17"/>
    <mergeCell ref="G16:G17"/>
    <mergeCell ref="H16:H17"/>
    <mergeCell ref="E8:E9"/>
    <mergeCell ref="F8:F9"/>
    <mergeCell ref="F18:F19"/>
    <mergeCell ref="G18:G19"/>
    <mergeCell ref="H29:H30"/>
    <mergeCell ref="A8:A9"/>
    <mergeCell ref="B8:B9"/>
    <mergeCell ref="C8:C9"/>
    <mergeCell ref="D8:D9"/>
    <mergeCell ref="A16:A17"/>
    <mergeCell ref="B16:B17"/>
    <mergeCell ref="C16:C17"/>
    <mergeCell ref="D16:D17"/>
    <mergeCell ref="B18:B19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E4:E5"/>
    <mergeCell ref="G4:G5"/>
    <mergeCell ref="A31:A32"/>
    <mergeCell ref="B31:B32"/>
    <mergeCell ref="C31:C32"/>
    <mergeCell ref="D31:D32"/>
    <mergeCell ref="E31:E32"/>
    <mergeCell ref="F31:F32"/>
    <mergeCell ref="G31:G32"/>
    <mergeCell ref="A4:A5"/>
    <mergeCell ref="G8:G9"/>
    <mergeCell ref="B4:B5"/>
    <mergeCell ref="C4:C5"/>
    <mergeCell ref="D4:D5"/>
    <mergeCell ref="F4:F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J43"/>
  <sheetViews>
    <sheetView tabSelected="1" workbookViewId="0" topLeftCell="A1">
      <selection activeCell="E17" sqref="E17:E18"/>
    </sheetView>
  </sheetViews>
  <sheetFormatPr defaultColWidth="9.140625" defaultRowHeight="12.75"/>
  <cols>
    <col min="1" max="1" width="7.57421875" style="0" customWidth="1"/>
    <col min="3" max="3" width="27.140625" style="0" customWidth="1"/>
    <col min="4" max="4" width="12.8515625" style="0" customWidth="1"/>
    <col min="5" max="5" width="16.140625" style="0" customWidth="1"/>
    <col min="6" max="6" width="9.28125" style="0" customWidth="1"/>
    <col min="7" max="7" width="15.8515625" style="0" customWidth="1"/>
  </cols>
  <sheetData>
    <row r="1" spans="1:10" ht="22.5" customHeight="1" thickBot="1">
      <c r="A1" s="133" t="s">
        <v>45</v>
      </c>
      <c r="B1" s="133"/>
      <c r="C1" s="133"/>
      <c r="D1" s="133"/>
      <c r="E1" s="133"/>
      <c r="F1" s="133"/>
      <c r="G1" s="133"/>
      <c r="H1" s="15"/>
      <c r="I1" s="15"/>
      <c r="J1" s="15"/>
    </row>
    <row r="2" spans="1:7" ht="33.75" customHeight="1" thickBot="1">
      <c r="A2" s="141" t="s">
        <v>36</v>
      </c>
      <c r="B2" s="141"/>
      <c r="C2" s="271"/>
      <c r="D2" s="142" t="str">
        <f>HYPERLINK('[1]реквизиты'!$A$2)</f>
        <v>Первенство России по самбо среди девушек 1993-94 г.р.</v>
      </c>
      <c r="E2" s="143"/>
      <c r="F2" s="143"/>
      <c r="G2" s="144"/>
    </row>
    <row r="3" spans="1:8" ht="12.75" customHeight="1" thickBot="1">
      <c r="A3" s="118"/>
      <c r="B3" s="118"/>
      <c r="C3" s="118"/>
      <c r="D3" s="119"/>
      <c r="E3" s="119"/>
      <c r="F3" s="120"/>
      <c r="G3" s="120"/>
      <c r="H3" s="2"/>
    </row>
    <row r="4" spans="2:7" ht="30.75" customHeight="1" thickBot="1">
      <c r="B4" s="272" t="str">
        <f>HYPERLINK('[1]реквизиты'!$A$3)</f>
        <v>23-27 ноября 2009г.    Г.Ржев</v>
      </c>
      <c r="C4" s="272"/>
      <c r="D4" s="121"/>
      <c r="E4" s="122"/>
      <c r="F4" s="273" t="str">
        <f>HYPERLINK('пр.взвешивания'!E3)</f>
        <v>в.к.    65         кг.</v>
      </c>
      <c r="G4" s="274"/>
    </row>
    <row r="5" spans="1:7" ht="12.75" customHeight="1">
      <c r="A5" s="247" t="s">
        <v>26</v>
      </c>
      <c r="B5" s="247" t="s">
        <v>1</v>
      </c>
      <c r="C5" s="247" t="s">
        <v>2</v>
      </c>
      <c r="D5" s="247" t="s">
        <v>3</v>
      </c>
      <c r="E5" s="247" t="s">
        <v>4</v>
      </c>
      <c r="F5" s="247" t="s">
        <v>34</v>
      </c>
      <c r="G5" s="247" t="s">
        <v>6</v>
      </c>
    </row>
    <row r="6" spans="1:7" ht="12.75">
      <c r="A6" s="247"/>
      <c r="B6" s="247"/>
      <c r="C6" s="247"/>
      <c r="D6" s="247"/>
      <c r="E6" s="247"/>
      <c r="F6" s="247"/>
      <c r="G6" s="247"/>
    </row>
    <row r="7" spans="1:7" ht="12.75" customHeight="1">
      <c r="A7" s="276" t="s">
        <v>112</v>
      </c>
      <c r="B7" s="277">
        <v>6</v>
      </c>
      <c r="C7" s="275" t="str">
        <f>VLOOKUP(B7,'пр.взвешивания'!B5:G40,2,FALSE)</f>
        <v>Литвинова Злата Михайловна</v>
      </c>
      <c r="D7" s="275" t="str">
        <f>VLOOKUP(B7,'пр.взвешивания'!B6:G33,3,FALSE)</f>
        <v>03.06.93 1р</v>
      </c>
      <c r="E7" s="275" t="str">
        <f>VLOOKUP(B7,'пр.взвешивания'!B6:G33,4,FALSE)</f>
        <v>СЗФО Калининградская обл МО</v>
      </c>
      <c r="F7" s="275">
        <f>VLOOKUP(B7,'пр.взвешивания'!B6:G33,5,FALSE)</f>
        <v>0</v>
      </c>
      <c r="G7" s="275" t="str">
        <f>VLOOKUP(B7,'пр.взвешивания'!B6:G33,6,FALSE)</f>
        <v>Чуева Л.П.Жуприна Н.Г.</v>
      </c>
    </row>
    <row r="8" spans="1:7" ht="12.75">
      <c r="A8" s="276"/>
      <c r="B8" s="277"/>
      <c r="C8" s="275"/>
      <c r="D8" s="275"/>
      <c r="E8" s="275"/>
      <c r="F8" s="275"/>
      <c r="G8" s="275"/>
    </row>
    <row r="9" spans="1:7" ht="12.75" customHeight="1">
      <c r="A9" s="276" t="s">
        <v>113</v>
      </c>
      <c r="B9" s="277">
        <v>14</v>
      </c>
      <c r="C9" s="275" t="str">
        <f>VLOOKUP(B9,'пр.взвешивания'!B5:G40,2,FALSE)</f>
        <v>Ульянова Александра Владимировна</v>
      </c>
      <c r="D9" s="275" t="str">
        <f>VLOOKUP(B9,'пр.взвешивания'!B6:G35,3,FALSE)</f>
        <v>27.07.93.кмс</v>
      </c>
      <c r="E9" s="275" t="str">
        <f>VLOOKUP(B9,'пр.взвешивания'!B6:G35,4,FALSE)</f>
        <v>Москва МО</v>
      </c>
      <c r="F9" s="275" t="str">
        <f>VLOOKUP(B9,'пр.взвешивания'!B6:G35,5,FALSE)</f>
        <v>003192</v>
      </c>
      <c r="G9" s="275" t="str">
        <f>VLOOKUP(B9,'пр.взвешивания'!B6:G35,6,FALSE)</f>
        <v>Дугаева НС Шмаков ОВ </v>
      </c>
    </row>
    <row r="10" spans="1:7" ht="12.75">
      <c r="A10" s="276"/>
      <c r="B10" s="277"/>
      <c r="C10" s="275"/>
      <c r="D10" s="275"/>
      <c r="E10" s="275"/>
      <c r="F10" s="275"/>
      <c r="G10" s="275"/>
    </row>
    <row r="11" spans="1:7" ht="12.75" customHeight="1">
      <c r="A11" s="276" t="s">
        <v>114</v>
      </c>
      <c r="B11" s="277">
        <v>4</v>
      </c>
      <c r="C11" s="275" t="str">
        <f>VLOOKUP(B11,'пр.взвешивания'!B5:G40,2,FALSE)</f>
        <v>Игнатова татьяна Юрьевна</v>
      </c>
      <c r="D11" s="275" t="str">
        <f>VLOOKUP(B11,'пр.взвешивания'!B6:G37,3,FALSE)</f>
        <v>23.05.93 1р</v>
      </c>
      <c r="E11" s="275" t="str">
        <f>VLOOKUP(B11,'пр.взвешивания'!B6:G37,4,FALSE)</f>
        <v>ЦФО Брянская Д</v>
      </c>
      <c r="F11" s="275">
        <f>VLOOKUP(B11,'пр.взвешивания'!B6:G37,5,FALSE)</f>
        <v>0</v>
      </c>
      <c r="G11" s="275" t="str">
        <f>VLOOKUP(B11,'пр.взвешивания'!B6:G37,6,FALSE)</f>
        <v>Терешок АА</v>
      </c>
    </row>
    <row r="12" spans="1:7" ht="12.75">
      <c r="A12" s="276"/>
      <c r="B12" s="277"/>
      <c r="C12" s="275"/>
      <c r="D12" s="275"/>
      <c r="E12" s="275"/>
      <c r="F12" s="275"/>
      <c r="G12" s="275"/>
    </row>
    <row r="13" spans="1:7" ht="12.75" customHeight="1">
      <c r="A13" s="276" t="s">
        <v>114</v>
      </c>
      <c r="B13" s="277">
        <v>11</v>
      </c>
      <c r="C13" s="275" t="str">
        <f>VLOOKUP(B13,'пр.взвешивания'!B5:G40,2,FALSE)</f>
        <v>Свекровкина Екатерина Алексеевна</v>
      </c>
      <c r="D13" s="275" t="str">
        <f>VLOOKUP(B13,'пр.взвешивания'!B6:G39,3,FALSE)</f>
        <v>16.09.93 1р</v>
      </c>
      <c r="E13" s="275" t="str">
        <f>VLOOKUP(B13,'пр.взвешивания'!B6:G39,4,FALSE)</f>
        <v>ЦФО Владимирская Александров ПР</v>
      </c>
      <c r="F13" s="275">
        <f>VLOOKUP(B13,'пр.взвешивания'!B6:G39,5,FALSE)</f>
        <v>0</v>
      </c>
      <c r="G13" s="275" t="str">
        <f>VLOOKUP(B13,'пр.взвешивания'!B6:G39,6,FALSE)</f>
        <v>Тугарев А.М.</v>
      </c>
    </row>
    <row r="14" spans="1:7" ht="12.75">
      <c r="A14" s="276"/>
      <c r="B14" s="277"/>
      <c r="C14" s="275"/>
      <c r="D14" s="275"/>
      <c r="E14" s="275"/>
      <c r="F14" s="275"/>
      <c r="G14" s="275"/>
    </row>
    <row r="15" spans="1:7" ht="12.75">
      <c r="A15" s="276" t="s">
        <v>115</v>
      </c>
      <c r="B15" s="277">
        <v>3</v>
      </c>
      <c r="C15" s="275" t="str">
        <f>VLOOKUP(B15,'пр.взвешивания'!B5:G40,2,FALSE)</f>
        <v>Алипова Олеся Константиновна</v>
      </c>
      <c r="D15" s="275" t="str">
        <f>VLOOKUP(B15,'пр.взвешивания'!B6:G41,3,FALSE)</f>
        <v>10.05.95 1р</v>
      </c>
      <c r="E15" s="275" t="str">
        <f>VLOOKUP(B15,'пр.взвешивания'!B6:G41,4,FALSE)</f>
        <v>ЦФО Московская ВС</v>
      </c>
      <c r="F15" s="275" t="str">
        <f>VLOOKUP(B15,'пр.взвешивания'!B6:G41,5,FALSE)</f>
        <v>000573</v>
      </c>
      <c r="G15" s="275" t="str">
        <f>VLOOKUP(B15,'пр.взвешивания'!B6:G41,6,FALSE)</f>
        <v>Щиголев С.И.</v>
      </c>
    </row>
    <row r="16" spans="1:7" ht="12.75">
      <c r="A16" s="276"/>
      <c r="B16" s="277"/>
      <c r="C16" s="275"/>
      <c r="D16" s="275"/>
      <c r="E16" s="275"/>
      <c r="F16" s="275"/>
      <c r="G16" s="275"/>
    </row>
    <row r="17" spans="1:7" ht="12.75">
      <c r="A17" s="276" t="s">
        <v>115</v>
      </c>
      <c r="B17" s="277">
        <v>9</v>
      </c>
      <c r="C17" s="275" t="str">
        <f>VLOOKUP(B17,'пр.взвешивания'!B5:G40,2,FALSE)</f>
        <v>Свинина Алена андреенва</v>
      </c>
      <c r="D17" s="275" t="str">
        <f>VLOOKUP(B17,'пр.взвешивания'!B6:G43,3,FALSE)</f>
        <v>04.06.93 1юн</v>
      </c>
      <c r="E17" s="275" t="str">
        <f>VLOOKUP(B17,'пр.взвешивания'!B6:G43,4,FALSE)</f>
        <v>ПФО Удмуртия </v>
      </c>
      <c r="F17" s="275" t="str">
        <f>VLOOKUP(B17,'пр.взвешивания'!B6:G43,5,FALSE)</f>
        <v>003211</v>
      </c>
      <c r="G17" s="275" t="str">
        <f>VLOOKUP(B17,'пр.взвешивания'!B6:G43,6,FALSE)</f>
        <v>Ряднов С.А.</v>
      </c>
    </row>
    <row r="18" spans="1:7" ht="12.75">
      <c r="A18" s="276"/>
      <c r="B18" s="277"/>
      <c r="C18" s="275"/>
      <c r="D18" s="275"/>
      <c r="E18" s="275"/>
      <c r="F18" s="275"/>
      <c r="G18" s="275"/>
    </row>
    <row r="19" spans="1:7" ht="12.75">
      <c r="A19" s="276" t="s">
        <v>116</v>
      </c>
      <c r="B19" s="277">
        <v>7</v>
      </c>
      <c r="C19" s="275" t="str">
        <f>VLOOKUP(B19,'пр.взвешивания'!B5:G40,2,FALSE)</f>
        <v>Булушева Ольга Владимировна</v>
      </c>
      <c r="D19" s="275" t="str">
        <f>VLOOKUP(B19,'пр.взвешивания'!B6:G45,3,FALSE)</f>
        <v>12.03.93 кмс</v>
      </c>
      <c r="E19" s="275" t="str">
        <f>VLOOKUP(B19,'пр.взвешивания'!B6:G45,4,FALSE)</f>
        <v>ПФО Оренбургская Бузулук ПР</v>
      </c>
      <c r="F19" s="275">
        <f>VLOOKUP(B19,'пр.взвешивания'!B6:G45,5,FALSE)</f>
        <v>0</v>
      </c>
      <c r="G19" s="275" t="str">
        <f>VLOOKUP(B19,'пр.взвешивания'!B6:G45,6,FALSE)</f>
        <v>Плотников ПД СалминСА</v>
      </c>
    </row>
    <row r="20" spans="1:7" ht="12.75">
      <c r="A20" s="276"/>
      <c r="B20" s="277"/>
      <c r="C20" s="275"/>
      <c r="D20" s="275"/>
      <c r="E20" s="275"/>
      <c r="F20" s="275"/>
      <c r="G20" s="275"/>
    </row>
    <row r="21" spans="1:7" ht="12.75">
      <c r="A21" s="276" t="s">
        <v>116</v>
      </c>
      <c r="B21" s="277">
        <v>12</v>
      </c>
      <c r="C21" s="275" t="str">
        <f>VLOOKUP(B21,'пр.взвешивания'!B5:G40,2,FALSE)</f>
        <v>Мальгина-Мусихина Дарья Михайловна</v>
      </c>
      <c r="D21" s="275" t="str">
        <f>VLOOKUP(B21,'пр.взвешивания'!B6:G47,3,FALSE)</f>
        <v>27.02.94 кмс</v>
      </c>
      <c r="E21" s="275" t="str">
        <f>VLOOKUP(B21,'пр.взвешивания'!B6:G47,4,FALSE)</f>
        <v>ПФО Пермский Соликамск ПР</v>
      </c>
      <c r="F21" s="275">
        <f>VLOOKUP(B21,'пр.взвешивания'!B6:G47,5,FALSE)</f>
        <v>0</v>
      </c>
      <c r="G21" s="275" t="str">
        <f>VLOOKUP(B21,'пр.взвешивания'!B6:G47,6,FALSE)</f>
        <v>Клинова О.А.</v>
      </c>
    </row>
    <row r="22" spans="1:7" ht="12.75">
      <c r="A22" s="276"/>
      <c r="B22" s="277"/>
      <c r="C22" s="275"/>
      <c r="D22" s="275"/>
      <c r="E22" s="275"/>
      <c r="F22" s="275"/>
      <c r="G22" s="275"/>
    </row>
    <row r="23" spans="1:7" ht="12.75">
      <c r="A23" s="276" t="s">
        <v>117</v>
      </c>
      <c r="B23" s="277">
        <v>2</v>
      </c>
      <c r="C23" s="275" t="str">
        <f>VLOOKUP(B23,'пр.взвешивания'!B5:G40,2,FALSE)</f>
        <v>Винокурова Анастасия Юрьевна</v>
      </c>
      <c r="D23" s="275" t="str">
        <f>VLOOKUP(B23,'пр.взвешивания'!B6:G49,3,FALSE)</f>
        <v>20.05.93 1р</v>
      </c>
      <c r="E23" s="275" t="str">
        <f>VLOOKUP(B23,'пр.взвешивания'!B6:G49,4,FALSE)</f>
        <v>ДВФО ЯМАО МО</v>
      </c>
      <c r="F23" s="275">
        <f>VLOOKUP(B23,'пр.взвешивания'!B6:G49,5,FALSE)</f>
        <v>0</v>
      </c>
      <c r="G23" s="275" t="str">
        <f>VLOOKUP(B23,'пр.взвешивания'!B6:G49,6,FALSE)</f>
        <v>Заярная Е.А.</v>
      </c>
    </row>
    <row r="24" spans="1:7" ht="12.75">
      <c r="A24" s="276"/>
      <c r="B24" s="277"/>
      <c r="C24" s="275"/>
      <c r="D24" s="275"/>
      <c r="E24" s="275"/>
      <c r="F24" s="275"/>
      <c r="G24" s="275"/>
    </row>
    <row r="25" spans="1:7" ht="12.75">
      <c r="A25" s="276" t="s">
        <v>117</v>
      </c>
      <c r="B25" s="277">
        <v>5</v>
      </c>
      <c r="C25" s="275" t="str">
        <f>VLOOKUP(B25,'пр.взвешивания'!B5:G40,2,FALSE)</f>
        <v>Фесечко алина Всеволодовна</v>
      </c>
      <c r="D25" s="275" t="str">
        <f>VLOOKUP(B25,'пр.взвешивания'!B6:G51,3,FALSE)</f>
        <v>24.07.1994 1</v>
      </c>
      <c r="E25" s="275" t="str">
        <f>VLOOKUP(B25,'пр.взвешивания'!B6:G51,4,FALSE)</f>
        <v>ЮФО КРАСНОДАР МО</v>
      </c>
      <c r="F25" s="275">
        <f>VLOOKUP(B25,'пр.взвешивания'!B6:G51,5,FALSE)</f>
        <v>0</v>
      </c>
      <c r="G25" s="275" t="str">
        <f>VLOOKUP(B25,'пр.взвешивания'!B6:G51,6,FALSE)</f>
        <v>Помогаев Н.А.</v>
      </c>
    </row>
    <row r="26" spans="1:7" ht="12.75">
      <c r="A26" s="276"/>
      <c r="B26" s="277"/>
      <c r="C26" s="275"/>
      <c r="D26" s="275"/>
      <c r="E26" s="275"/>
      <c r="F26" s="275"/>
      <c r="G26" s="275"/>
    </row>
    <row r="27" spans="1:7" ht="14.25" customHeight="1">
      <c r="A27" s="276" t="s">
        <v>117</v>
      </c>
      <c r="B27" s="277">
        <v>10</v>
      </c>
      <c r="C27" s="275" t="str">
        <f>VLOOKUP(B27,'пр.взвешивания'!B5:G40,2,FALSE)</f>
        <v>Черепенко Елена Валерьевна</v>
      </c>
      <c r="D27" s="275" t="str">
        <f>VLOOKUP(B27,'пр.взвешивания'!B6:G53,3,FALSE)</f>
        <v>08.07.93 1р</v>
      </c>
      <c r="E27" s="275" t="str">
        <f>VLOOKUP(B27,'пр.взвешивания'!B6:G53,4,FALSE)</f>
        <v>СЗФО Калининградская обл МО</v>
      </c>
      <c r="F27" s="275">
        <f>VLOOKUP(B27,'пр.взвешивания'!B6:G53,5,FALSE)</f>
        <v>0</v>
      </c>
      <c r="G27" s="275" t="str">
        <f>VLOOKUP(B27,'пр.взвешивания'!B6:G53,6,FALSE)</f>
        <v>Чуева Л.П.Жуприна Н.Г.</v>
      </c>
    </row>
    <row r="28" spans="1:7" ht="12.75">
      <c r="A28" s="276"/>
      <c r="B28" s="277"/>
      <c r="C28" s="275"/>
      <c r="D28" s="275"/>
      <c r="E28" s="275"/>
      <c r="F28" s="275"/>
      <c r="G28" s="275"/>
    </row>
    <row r="29" spans="1:7" ht="12.75">
      <c r="A29" s="276" t="s">
        <v>117</v>
      </c>
      <c r="B29" s="277">
        <v>13</v>
      </c>
      <c r="C29" s="275" t="str">
        <f>VLOOKUP(B29,'пр.взвешивания'!B5:G40,2,FALSE)</f>
        <v>Кузнецова Алена Сергеевна</v>
      </c>
      <c r="D29" s="275" t="str">
        <f>VLOOKUP(B29,'пр.взвешивания'!B6:G55,3,FALSE)</f>
        <v>24.06.94 1р</v>
      </c>
      <c r="E29" s="275" t="str">
        <f>VLOOKUP(B29,'пр.взвешивания'!B6:G55,4,FALSE)</f>
        <v>ЦФО Тверская Кашин МО</v>
      </c>
      <c r="F29" s="275">
        <f>VLOOKUP(B29,'пр.взвешивания'!B6:G55,5,FALSE)</f>
        <v>0</v>
      </c>
      <c r="G29" s="275" t="str">
        <f>VLOOKUP(B29,'пр.взвешивания'!B6:G55,6,FALSE)</f>
        <v>Хайлов А.Ю.</v>
      </c>
    </row>
    <row r="30" spans="1:7" ht="12.75">
      <c r="A30" s="276"/>
      <c r="B30" s="277"/>
      <c r="C30" s="275"/>
      <c r="D30" s="275"/>
      <c r="E30" s="275"/>
      <c r="F30" s="275"/>
      <c r="G30" s="275"/>
    </row>
    <row r="31" spans="1:7" ht="12.75">
      <c r="A31" s="276" t="s">
        <v>118</v>
      </c>
      <c r="B31" s="277">
        <v>1</v>
      </c>
      <c r="C31" s="275" t="str">
        <f>VLOOKUP(B31,'пр.взвешивания'!B5:G40,2,FALSE)</f>
        <v>Семенова Ольга </v>
      </c>
      <c r="D31" s="275" t="str">
        <f>VLOOKUP(B31,'пр.взвешивания'!B6:G57,3,FALSE)</f>
        <v>1995 1р</v>
      </c>
      <c r="E31" s="275" t="str">
        <f>VLOOKUP(B31,'пр.взвешивания'!B6:G57,4,FALSE)</f>
        <v>ЦФО Тверь МО</v>
      </c>
      <c r="F31" s="275">
        <f>VLOOKUP(B31,'пр.взвешивания'!B6:G57,5,FALSE)</f>
        <v>0</v>
      </c>
      <c r="G31" s="275" t="str">
        <f>VLOOKUP(B31,'пр.взвешивания'!B6:G57,6,FALSE)</f>
        <v>Матюшенский</v>
      </c>
    </row>
    <row r="32" spans="1:7" ht="12.75">
      <c r="A32" s="276"/>
      <c r="B32" s="277"/>
      <c r="C32" s="275"/>
      <c r="D32" s="275"/>
      <c r="E32" s="275"/>
      <c r="F32" s="275"/>
      <c r="G32" s="275"/>
    </row>
    <row r="33" spans="1:7" ht="12.75">
      <c r="A33" s="276" t="s">
        <v>118</v>
      </c>
      <c r="B33" s="277">
        <v>8</v>
      </c>
      <c r="C33" s="275" t="str">
        <f>VLOOKUP(B33,'пр.взвешивания'!B5:G40,2,FALSE)</f>
        <v>Алексеева Наталья Васильвна</v>
      </c>
      <c r="D33" s="275" t="str">
        <f>VLOOKUP(B33,'пр.взвешивания'!B6:G59,3,FALSE)</f>
        <v>02.05.94 1р</v>
      </c>
      <c r="E33" s="275" t="str">
        <f>VLOOKUP(B33,'пр.взвешивания'!B6:G59,4,FALSE)</f>
        <v>СФО Новосибирск МО</v>
      </c>
      <c r="F33" s="275">
        <f>VLOOKUP(B33,'пр.взвешивания'!B6:G59,5,FALSE)</f>
        <v>0</v>
      </c>
      <c r="G33" s="275" t="str">
        <f>VLOOKUP(B33,'пр.взвешивания'!B6:G59,6,FALSE)</f>
        <v>Дорогина ОА</v>
      </c>
    </row>
    <row r="34" spans="1:7" ht="12.75">
      <c r="A34" s="276"/>
      <c r="B34" s="277"/>
      <c r="C34" s="275"/>
      <c r="D34" s="275"/>
      <c r="E34" s="275"/>
      <c r="F34" s="275"/>
      <c r="G34" s="275"/>
    </row>
    <row r="35" ht="12.75">
      <c r="A35" s="17"/>
    </row>
    <row r="36" ht="12.75">
      <c r="A36" s="17"/>
    </row>
    <row r="37" ht="12.75">
      <c r="A37" s="17"/>
    </row>
    <row r="38" ht="12.75">
      <c r="A38" s="17"/>
    </row>
    <row r="39" spans="1:7" ht="15.75">
      <c r="A39" s="110" t="str">
        <f>HYPERLINK('[1]реквизиты'!$A$6)</f>
        <v>Гл. судья, судья МК</v>
      </c>
      <c r="B39" s="111"/>
      <c r="C39" s="111"/>
      <c r="D39" s="23"/>
      <c r="E39" s="18"/>
      <c r="F39" s="18"/>
      <c r="G39" s="112" t="str">
        <f>HYPERLINK('[1]реквизиты'!$G$6)</f>
        <v>Рычев С.В.</v>
      </c>
    </row>
    <row r="40" spans="1:7" ht="15.75">
      <c r="A40" s="111"/>
      <c r="B40" s="111"/>
      <c r="C40" s="111"/>
      <c r="D40" s="20"/>
      <c r="E40" s="19"/>
      <c r="F40" s="19"/>
      <c r="G40" s="21" t="str">
        <f>HYPERLINK('[1]реквизиты'!$G$7)</f>
        <v>/Александров/</v>
      </c>
    </row>
    <row r="41" spans="1:7" ht="12.75">
      <c r="A41" s="114"/>
      <c r="B41" s="114"/>
      <c r="C41" s="114"/>
      <c r="D41" s="22"/>
      <c r="E41" s="22"/>
      <c r="F41" s="22"/>
      <c r="G41" s="23"/>
    </row>
    <row r="42" spans="1:7" ht="15.75">
      <c r="A42" s="110" t="str">
        <f>HYPERLINK('[2]реквизиты'!$A$22)</f>
        <v>Гл. секретарь, судья МК</v>
      </c>
      <c r="B42" s="111"/>
      <c r="C42" s="111"/>
      <c r="D42" s="25"/>
      <c r="E42" s="24"/>
      <c r="F42" s="24"/>
      <c r="G42" s="112" t="str">
        <f>HYPERLINK('[1]реквизиты'!$G$8)</f>
        <v>Кондрашкина Л.Ф.</v>
      </c>
    </row>
    <row r="43" spans="1:10" ht="15">
      <c r="A43" s="114"/>
      <c r="B43" s="114"/>
      <c r="C43" s="114"/>
      <c r="D43" s="23"/>
      <c r="E43" s="23"/>
      <c r="F43" s="23"/>
      <c r="G43" s="21" t="str">
        <f>HYPERLINK('[1]реквизиты'!$G$9)</f>
        <v>/Коломна/</v>
      </c>
      <c r="J43" s="18"/>
    </row>
  </sheetData>
  <mergeCells count="110">
    <mergeCell ref="A29:A30"/>
    <mergeCell ref="B29:B30"/>
    <mergeCell ref="C29:C30"/>
    <mergeCell ref="D29:D30"/>
    <mergeCell ref="D25:D26"/>
    <mergeCell ref="C23:C24"/>
    <mergeCell ref="D23:D24"/>
    <mergeCell ref="F27:F28"/>
    <mergeCell ref="D27:D28"/>
    <mergeCell ref="E27:E28"/>
    <mergeCell ref="A23:A24"/>
    <mergeCell ref="B23:B24"/>
    <mergeCell ref="A25:A26"/>
    <mergeCell ref="B25:B26"/>
    <mergeCell ref="E19:E20"/>
    <mergeCell ref="E21:E22"/>
    <mergeCell ref="F21:F22"/>
    <mergeCell ref="G21:G22"/>
    <mergeCell ref="A21:A22"/>
    <mergeCell ref="B21:B22"/>
    <mergeCell ref="C21:C22"/>
    <mergeCell ref="D21:D22"/>
    <mergeCell ref="A19:A20"/>
    <mergeCell ref="B19:B20"/>
    <mergeCell ref="C19:C20"/>
    <mergeCell ref="D19:D20"/>
    <mergeCell ref="E11:E12"/>
    <mergeCell ref="E13:E14"/>
    <mergeCell ref="E17:E18"/>
    <mergeCell ref="A15:A16"/>
    <mergeCell ref="B15:B16"/>
    <mergeCell ref="A17:A18"/>
    <mergeCell ref="B17:B18"/>
    <mergeCell ref="C17:C18"/>
    <mergeCell ref="D17:D18"/>
    <mergeCell ref="C15:C16"/>
    <mergeCell ref="E15:E16"/>
    <mergeCell ref="A13:A14"/>
    <mergeCell ref="B13:B14"/>
    <mergeCell ref="C13:C14"/>
    <mergeCell ref="D13:D14"/>
    <mergeCell ref="D15:D16"/>
    <mergeCell ref="A11:A12"/>
    <mergeCell ref="B11:B12"/>
    <mergeCell ref="C11:C12"/>
    <mergeCell ref="D11:D12"/>
    <mergeCell ref="E5:E6"/>
    <mergeCell ref="G5:G6"/>
    <mergeCell ref="E7:E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A5:A6"/>
    <mergeCell ref="B5:B6"/>
    <mergeCell ref="C5:C6"/>
    <mergeCell ref="D5:D6"/>
    <mergeCell ref="G15:G16"/>
    <mergeCell ref="G17:G18"/>
    <mergeCell ref="G19:G20"/>
    <mergeCell ref="G7:G8"/>
    <mergeCell ref="G9:G10"/>
    <mergeCell ref="G11:G12"/>
    <mergeCell ref="G13:G14"/>
    <mergeCell ref="F17:F18"/>
    <mergeCell ref="F19:F20"/>
    <mergeCell ref="F5:F6"/>
    <mergeCell ref="F7:F8"/>
    <mergeCell ref="F9:F10"/>
    <mergeCell ref="F11:F12"/>
    <mergeCell ref="F13:F14"/>
    <mergeCell ref="F15:F16"/>
    <mergeCell ref="G23:G24"/>
    <mergeCell ref="G25:G26"/>
    <mergeCell ref="B27:B28"/>
    <mergeCell ref="C27:C28"/>
    <mergeCell ref="G27:G28"/>
    <mergeCell ref="E23:E24"/>
    <mergeCell ref="F23:F24"/>
    <mergeCell ref="E25:E26"/>
    <mergeCell ref="F25:F26"/>
    <mergeCell ref="C25:C26"/>
    <mergeCell ref="B31:B32"/>
    <mergeCell ref="C31:C32"/>
    <mergeCell ref="G31:G32"/>
    <mergeCell ref="E29:E30"/>
    <mergeCell ref="F29:F30"/>
    <mergeCell ref="F31:F32"/>
    <mergeCell ref="D31:D32"/>
    <mergeCell ref="E31:E32"/>
    <mergeCell ref="F33:F34"/>
    <mergeCell ref="G33:G34"/>
    <mergeCell ref="A27:A28"/>
    <mergeCell ref="A31:A32"/>
    <mergeCell ref="A33:A34"/>
    <mergeCell ref="B33:B34"/>
    <mergeCell ref="C33:C34"/>
    <mergeCell ref="D33:D34"/>
    <mergeCell ref="E33:E34"/>
    <mergeCell ref="G29:G30"/>
    <mergeCell ref="A1:G1"/>
    <mergeCell ref="A2:C2"/>
    <mergeCell ref="D2:G2"/>
    <mergeCell ref="B4:C4"/>
    <mergeCell ref="F4:G4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49"/>
  <sheetViews>
    <sheetView workbookViewId="0" topLeftCell="A1">
      <selection activeCell="J16" sqref="J16"/>
    </sheetView>
  </sheetViews>
  <sheetFormatPr defaultColWidth="9.140625" defaultRowHeight="12.75"/>
  <cols>
    <col min="1" max="1" width="6.00390625" style="0" customWidth="1"/>
    <col min="2" max="2" width="6.8515625" style="0" customWidth="1"/>
    <col min="3" max="3" width="18.421875" style="0" customWidth="1"/>
    <col min="4" max="4" width="14.28125" style="0" customWidth="1"/>
    <col min="5" max="5" width="21.28125" style="0" customWidth="1"/>
    <col min="7" max="7" width="17.8515625" style="0" customWidth="1"/>
  </cols>
  <sheetData>
    <row r="1" spans="1:9" ht="40.5" customHeight="1">
      <c r="A1" s="283" t="str">
        <f>HYPERLINK('[1]реквизиты'!$A$2)</f>
        <v>Первенство России по самбо среди девушек 1993-94 г.р.</v>
      </c>
      <c r="B1" s="284"/>
      <c r="C1" s="284"/>
      <c r="D1" s="284"/>
      <c r="E1" s="284"/>
      <c r="F1" s="284"/>
      <c r="G1" s="284"/>
      <c r="H1" s="1"/>
      <c r="I1" s="1"/>
    </row>
    <row r="2" spans="1:9" ht="18" customHeight="1">
      <c r="A2" s="285" t="str">
        <f>HYPERLINK('[1]реквизиты'!$A$3)</f>
        <v>23-27 ноября 2009г.    Г.Ржев</v>
      </c>
      <c r="B2" s="285"/>
      <c r="C2" s="285"/>
      <c r="D2" s="285"/>
      <c r="E2" s="285"/>
      <c r="F2" s="285"/>
      <c r="G2" s="285"/>
      <c r="H2" s="286"/>
      <c r="I2" s="286"/>
    </row>
    <row r="3" ht="26.25" customHeight="1">
      <c r="E3" t="s">
        <v>107</v>
      </c>
    </row>
    <row r="4" spans="1:7" ht="12.75">
      <c r="A4" s="247" t="s">
        <v>0</v>
      </c>
      <c r="B4" s="247" t="s">
        <v>1</v>
      </c>
      <c r="C4" s="247" t="s">
        <v>2</v>
      </c>
      <c r="D4" s="247" t="s">
        <v>3</v>
      </c>
      <c r="E4" s="247" t="s">
        <v>4</v>
      </c>
      <c r="F4" s="247" t="s">
        <v>5</v>
      </c>
      <c r="G4" s="247" t="s">
        <v>6</v>
      </c>
    </row>
    <row r="5" spans="1:7" ht="12.75">
      <c r="A5" s="247"/>
      <c r="B5" s="247"/>
      <c r="C5" s="247"/>
      <c r="D5" s="247"/>
      <c r="E5" s="247"/>
      <c r="F5" s="247"/>
      <c r="G5" s="247"/>
    </row>
    <row r="6" spans="1:7" ht="12.75" customHeight="1">
      <c r="A6" s="247">
        <v>1</v>
      </c>
      <c r="B6" s="280">
        <v>14</v>
      </c>
      <c r="C6" s="282" t="s">
        <v>48</v>
      </c>
      <c r="D6" s="247" t="s">
        <v>49</v>
      </c>
      <c r="E6" s="278" t="s">
        <v>50</v>
      </c>
      <c r="F6" s="251" t="s">
        <v>51</v>
      </c>
      <c r="G6" s="279" t="s">
        <v>52</v>
      </c>
    </row>
    <row r="7" spans="1:7" ht="12.75">
      <c r="A7" s="247"/>
      <c r="B7" s="281"/>
      <c r="C7" s="282"/>
      <c r="D7" s="247"/>
      <c r="E7" s="278"/>
      <c r="F7" s="251"/>
      <c r="G7" s="279"/>
    </row>
    <row r="8" spans="1:7" ht="12.75" customHeight="1">
      <c r="A8" s="247">
        <v>2</v>
      </c>
      <c r="B8" s="281">
        <v>1</v>
      </c>
      <c r="C8" s="282" t="s">
        <v>53</v>
      </c>
      <c r="D8" s="247" t="s">
        <v>54</v>
      </c>
      <c r="E8" s="278" t="s">
        <v>55</v>
      </c>
      <c r="F8" s="251"/>
      <c r="G8" s="279" t="s">
        <v>56</v>
      </c>
    </row>
    <row r="9" spans="1:7" ht="12.75">
      <c r="A9" s="247"/>
      <c r="B9" s="281"/>
      <c r="C9" s="282"/>
      <c r="D9" s="247"/>
      <c r="E9" s="278"/>
      <c r="F9" s="251"/>
      <c r="G9" s="279"/>
    </row>
    <row r="10" spans="1:7" ht="12.75" customHeight="1">
      <c r="A10" s="247">
        <v>3</v>
      </c>
      <c r="B10" s="280">
        <v>5</v>
      </c>
      <c r="C10" s="282" t="s">
        <v>57</v>
      </c>
      <c r="D10" s="287" t="s">
        <v>58</v>
      </c>
      <c r="E10" s="278" t="s">
        <v>59</v>
      </c>
      <c r="F10" s="251"/>
      <c r="G10" s="279" t="s">
        <v>60</v>
      </c>
    </row>
    <row r="11" spans="1:7" ht="12.75">
      <c r="A11" s="247"/>
      <c r="B11" s="281"/>
      <c r="C11" s="282"/>
      <c r="D11" s="247"/>
      <c r="E11" s="278"/>
      <c r="F11" s="251"/>
      <c r="G11" s="279"/>
    </row>
    <row r="12" spans="1:7" ht="12.75" customHeight="1">
      <c r="A12" s="247">
        <v>4</v>
      </c>
      <c r="B12" s="281">
        <v>8</v>
      </c>
      <c r="C12" s="282" t="s">
        <v>61</v>
      </c>
      <c r="D12" s="247" t="s">
        <v>62</v>
      </c>
      <c r="E12" s="278" t="s">
        <v>63</v>
      </c>
      <c r="F12" s="251"/>
      <c r="G12" s="279" t="s">
        <v>64</v>
      </c>
    </row>
    <row r="13" spans="1:7" ht="12.75" customHeight="1">
      <c r="A13" s="247"/>
      <c r="B13" s="281"/>
      <c r="C13" s="282"/>
      <c r="D13" s="247"/>
      <c r="E13" s="278"/>
      <c r="F13" s="251"/>
      <c r="G13" s="279"/>
    </row>
    <row r="14" spans="1:7" ht="12.75" customHeight="1">
      <c r="A14" s="247">
        <v>5</v>
      </c>
      <c r="B14" s="280">
        <v>6</v>
      </c>
      <c r="C14" s="282" t="s">
        <v>65</v>
      </c>
      <c r="D14" s="247" t="s">
        <v>66</v>
      </c>
      <c r="E14" s="278" t="s">
        <v>67</v>
      </c>
      <c r="F14" s="251"/>
      <c r="G14" s="279" t="s">
        <v>68</v>
      </c>
    </row>
    <row r="15" spans="1:7" ht="12.75">
      <c r="A15" s="247"/>
      <c r="B15" s="281"/>
      <c r="C15" s="282"/>
      <c r="D15" s="247"/>
      <c r="E15" s="278"/>
      <c r="F15" s="251"/>
      <c r="G15" s="279"/>
    </row>
    <row r="16" spans="1:7" ht="12.75" customHeight="1">
      <c r="A16" s="247">
        <v>6</v>
      </c>
      <c r="B16" s="280">
        <v>10</v>
      </c>
      <c r="C16" s="282" t="s">
        <v>69</v>
      </c>
      <c r="D16" s="247" t="s">
        <v>70</v>
      </c>
      <c r="E16" s="278" t="s">
        <v>67</v>
      </c>
      <c r="F16" s="251"/>
      <c r="G16" s="279" t="s">
        <v>68</v>
      </c>
    </row>
    <row r="17" spans="1:7" ht="12.75">
      <c r="A17" s="247"/>
      <c r="B17" s="281"/>
      <c r="C17" s="282"/>
      <c r="D17" s="247"/>
      <c r="E17" s="278"/>
      <c r="F17" s="251"/>
      <c r="G17" s="279"/>
    </row>
    <row r="18" spans="1:7" ht="12.75" customHeight="1">
      <c r="A18" s="247">
        <v>7</v>
      </c>
      <c r="B18" s="280">
        <v>12</v>
      </c>
      <c r="C18" s="282" t="s">
        <v>71</v>
      </c>
      <c r="D18" s="287" t="s">
        <v>72</v>
      </c>
      <c r="E18" s="288" t="s">
        <v>73</v>
      </c>
      <c r="F18" s="251"/>
      <c r="G18" s="279" t="s">
        <v>74</v>
      </c>
    </row>
    <row r="19" spans="1:7" ht="12.75">
      <c r="A19" s="247"/>
      <c r="B19" s="281"/>
      <c r="C19" s="282"/>
      <c r="D19" s="247"/>
      <c r="E19" s="288"/>
      <c r="F19" s="251"/>
      <c r="G19" s="279"/>
    </row>
    <row r="20" spans="1:7" ht="12.75" customHeight="1">
      <c r="A20" s="247">
        <v>8</v>
      </c>
      <c r="B20" s="280">
        <v>9</v>
      </c>
      <c r="C20" s="282" t="s">
        <v>75</v>
      </c>
      <c r="D20" s="247" t="s">
        <v>76</v>
      </c>
      <c r="E20" s="278" t="s">
        <v>77</v>
      </c>
      <c r="F20" s="251" t="s">
        <v>78</v>
      </c>
      <c r="G20" s="279" t="s">
        <v>79</v>
      </c>
    </row>
    <row r="21" spans="1:7" ht="12.75">
      <c r="A21" s="247"/>
      <c r="B21" s="281"/>
      <c r="C21" s="282"/>
      <c r="D21" s="247"/>
      <c r="E21" s="278"/>
      <c r="F21" s="251"/>
      <c r="G21" s="279"/>
    </row>
    <row r="22" spans="1:8" ht="12.75" customHeight="1">
      <c r="A22" s="247">
        <v>9</v>
      </c>
      <c r="B22" s="280">
        <v>13</v>
      </c>
      <c r="C22" s="282" t="s">
        <v>80</v>
      </c>
      <c r="D22" s="247" t="s">
        <v>81</v>
      </c>
      <c r="E22" s="278" t="s">
        <v>82</v>
      </c>
      <c r="F22" s="251"/>
      <c r="G22" s="279" t="s">
        <v>83</v>
      </c>
      <c r="H22" s="2"/>
    </row>
    <row r="23" spans="1:8" ht="12.75">
      <c r="A23" s="247"/>
      <c r="B23" s="281"/>
      <c r="C23" s="282"/>
      <c r="D23" s="247"/>
      <c r="E23" s="278"/>
      <c r="F23" s="251"/>
      <c r="G23" s="279"/>
      <c r="H23" s="2"/>
    </row>
    <row r="24" spans="1:8" ht="12.75" customHeight="1">
      <c r="A24" s="247">
        <v>10</v>
      </c>
      <c r="B24" s="280">
        <v>11</v>
      </c>
      <c r="C24" s="282" t="s">
        <v>84</v>
      </c>
      <c r="D24" s="247" t="s">
        <v>85</v>
      </c>
      <c r="E24" s="278" t="s">
        <v>86</v>
      </c>
      <c r="F24" s="251"/>
      <c r="G24" s="279" t="s">
        <v>87</v>
      </c>
      <c r="H24" s="2"/>
    </row>
    <row r="25" spans="1:8" ht="12.75">
      <c r="A25" s="247"/>
      <c r="B25" s="281"/>
      <c r="C25" s="282"/>
      <c r="D25" s="247"/>
      <c r="E25" s="278"/>
      <c r="F25" s="251"/>
      <c r="G25" s="279"/>
      <c r="H25" s="2"/>
    </row>
    <row r="26" spans="1:8" ht="12.75" customHeight="1">
      <c r="A26" s="247">
        <v>11</v>
      </c>
      <c r="B26" s="280">
        <v>4</v>
      </c>
      <c r="C26" s="282" t="s">
        <v>88</v>
      </c>
      <c r="D26" s="247" t="s">
        <v>89</v>
      </c>
      <c r="E26" s="278" t="s">
        <v>90</v>
      </c>
      <c r="F26" s="251"/>
      <c r="G26" s="279" t="s">
        <v>91</v>
      </c>
      <c r="H26" s="2"/>
    </row>
    <row r="27" spans="1:8" ht="12.75">
      <c r="A27" s="247"/>
      <c r="B27" s="281"/>
      <c r="C27" s="282"/>
      <c r="D27" s="247"/>
      <c r="E27" s="278"/>
      <c r="F27" s="251"/>
      <c r="G27" s="279"/>
      <c r="H27" s="2"/>
    </row>
    <row r="28" spans="1:8" ht="12.75" customHeight="1">
      <c r="A28" s="247">
        <v>12</v>
      </c>
      <c r="B28" s="280">
        <v>3</v>
      </c>
      <c r="C28" s="282" t="s">
        <v>92</v>
      </c>
      <c r="D28" s="247" t="s">
        <v>93</v>
      </c>
      <c r="E28" s="278" t="s">
        <v>94</v>
      </c>
      <c r="F28" s="251" t="s">
        <v>95</v>
      </c>
      <c r="G28" s="279" t="s">
        <v>96</v>
      </c>
      <c r="H28" s="2"/>
    </row>
    <row r="29" spans="1:8" ht="12.75">
      <c r="A29" s="247"/>
      <c r="B29" s="281"/>
      <c r="C29" s="282"/>
      <c r="D29" s="247"/>
      <c r="E29" s="278"/>
      <c r="F29" s="251"/>
      <c r="G29" s="279"/>
      <c r="H29" s="2"/>
    </row>
    <row r="30" spans="1:8" ht="12.75" customHeight="1">
      <c r="A30" s="247">
        <v>13</v>
      </c>
      <c r="B30" s="280">
        <v>2</v>
      </c>
      <c r="C30" s="282" t="s">
        <v>97</v>
      </c>
      <c r="D30" s="247" t="s">
        <v>98</v>
      </c>
      <c r="E30" s="278" t="s">
        <v>99</v>
      </c>
      <c r="F30" s="251"/>
      <c r="G30" s="279" t="s">
        <v>100</v>
      </c>
      <c r="H30" s="2"/>
    </row>
    <row r="31" spans="1:8" ht="12.75">
      <c r="A31" s="247"/>
      <c r="B31" s="281"/>
      <c r="C31" s="282"/>
      <c r="D31" s="247"/>
      <c r="E31" s="278"/>
      <c r="F31" s="251"/>
      <c r="G31" s="279"/>
      <c r="H31" s="2"/>
    </row>
    <row r="32" spans="1:8" ht="12.75" customHeight="1">
      <c r="A32" s="247">
        <v>14</v>
      </c>
      <c r="B32" s="280">
        <v>7</v>
      </c>
      <c r="C32" s="282" t="s">
        <v>101</v>
      </c>
      <c r="D32" s="247" t="s">
        <v>102</v>
      </c>
      <c r="E32" s="278" t="s">
        <v>103</v>
      </c>
      <c r="F32" s="251"/>
      <c r="G32" s="279" t="s">
        <v>104</v>
      </c>
      <c r="H32" s="2"/>
    </row>
    <row r="33" spans="1:8" ht="12.75">
      <c r="A33" s="247"/>
      <c r="B33" s="281"/>
      <c r="C33" s="282"/>
      <c r="D33" s="247"/>
      <c r="E33" s="278"/>
      <c r="F33" s="251"/>
      <c r="G33" s="279"/>
      <c r="H33" s="2"/>
    </row>
    <row r="34" spans="1:8" ht="12.75">
      <c r="A34" s="222"/>
      <c r="B34" s="222"/>
      <c r="C34" s="222"/>
      <c r="D34" s="222"/>
      <c r="E34" s="222"/>
      <c r="F34" s="222"/>
      <c r="G34" s="222"/>
      <c r="H34" s="2"/>
    </row>
    <row r="35" spans="1:8" ht="12.75">
      <c r="A35" s="222"/>
      <c r="B35" s="222"/>
      <c r="C35" s="222"/>
      <c r="D35" s="222"/>
      <c r="E35" s="222"/>
      <c r="F35" s="222"/>
      <c r="G35" s="222"/>
      <c r="H35" s="2"/>
    </row>
    <row r="36" spans="1:8" ht="12.75">
      <c r="A36" s="222"/>
      <c r="B36" s="222"/>
      <c r="C36" s="222"/>
      <c r="D36" s="222"/>
      <c r="E36" s="222"/>
      <c r="F36" s="222"/>
      <c r="G36" s="222"/>
      <c r="H36" s="2"/>
    </row>
    <row r="37" spans="1:8" ht="12.75">
      <c r="A37" s="222"/>
      <c r="B37" s="222"/>
      <c r="C37" s="222"/>
      <c r="D37" s="222"/>
      <c r="E37" s="222"/>
      <c r="F37" s="222"/>
      <c r="G37" s="222"/>
      <c r="H37" s="2"/>
    </row>
    <row r="38" spans="1:8" ht="12.75">
      <c r="A38" s="222"/>
      <c r="B38" s="222"/>
      <c r="C38" s="222"/>
      <c r="D38" s="222"/>
      <c r="E38" s="222"/>
      <c r="F38" s="222"/>
      <c r="G38" s="222"/>
      <c r="H38" s="2"/>
    </row>
    <row r="39" spans="1:8" ht="12.75">
      <c r="A39" s="222"/>
      <c r="B39" s="222"/>
      <c r="C39" s="222"/>
      <c r="D39" s="222"/>
      <c r="E39" s="222"/>
      <c r="F39" s="222"/>
      <c r="G39" s="22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129">
    <mergeCell ref="A28:A29"/>
    <mergeCell ref="B28:B29"/>
    <mergeCell ref="C28:C29"/>
    <mergeCell ref="A26:A27"/>
    <mergeCell ref="B26:B27"/>
    <mergeCell ref="C26:C27"/>
    <mergeCell ref="G28:G29"/>
    <mergeCell ref="D30:D31"/>
    <mergeCell ref="E30:E31"/>
    <mergeCell ref="F30:F31"/>
    <mergeCell ref="G30:G31"/>
    <mergeCell ref="D28:D29"/>
    <mergeCell ref="E28:E29"/>
    <mergeCell ref="F28:F29"/>
    <mergeCell ref="E24:E25"/>
    <mergeCell ref="F24:F25"/>
    <mergeCell ref="G24:G25"/>
    <mergeCell ref="D26:D27"/>
    <mergeCell ref="E26:E27"/>
    <mergeCell ref="F26:F27"/>
    <mergeCell ref="G26:G27"/>
    <mergeCell ref="A24:A25"/>
    <mergeCell ref="B24:B25"/>
    <mergeCell ref="C24:C25"/>
    <mergeCell ref="D24:D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  <mergeCell ref="A30:A31"/>
    <mergeCell ref="B30:B31"/>
    <mergeCell ref="C30:C31"/>
    <mergeCell ref="A32:A33"/>
    <mergeCell ref="B32:B33"/>
    <mergeCell ref="C32:C33"/>
    <mergeCell ref="D32:D33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8:E39"/>
    <mergeCell ref="F38:F39"/>
    <mergeCell ref="G38:G39"/>
    <mergeCell ref="A38:A39"/>
    <mergeCell ref="B38:B39"/>
    <mergeCell ref="C38:C39"/>
    <mergeCell ref="D38:D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2009-11-25T08:28:03Z</cp:lastPrinted>
  <dcterms:created xsi:type="dcterms:W3CDTF">1996-10-08T23:32:33Z</dcterms:created>
  <dcterms:modified xsi:type="dcterms:W3CDTF">2009-11-26T11:33:07Z</dcterms:modified>
  <cp:category/>
  <cp:version/>
  <cp:contentType/>
  <cp:contentStatus/>
</cp:coreProperties>
</file>