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<sst xmlns="http://schemas.openxmlformats.org/spreadsheetml/2006/main" count="171" uniqueCount="88">
  <si>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</si>
  <si>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</si>
  <si>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</si>
  <si>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</si>
  <si>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</si>
  <si>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</si>
  <si>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</si>
  <si>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</si>
  <si>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</si>
  <si>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</si>
  <si>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</si>
  <si>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</si>
  <si>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</si>
  <si>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</si>
  <si>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</si>
  <si>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</si>
  <si>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</si>
  <si>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</si>
  <si>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</si>
  <si>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</si>
  <si>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</si>
  <si>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</si>
  <si>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</si>
  <si>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</si>
  <si>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</si>
  <si>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</si>
  <si>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</si>
  <si>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</si>
  <si>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</si>
  <si>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</si>
  <si>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</si>
  <si>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</si>
  <si>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ВСТРЕЧА 2</t>
  </si>
  <si>
    <t>ИТОГОВЫЙ ПРОТОКОЛ</t>
  </si>
  <si>
    <t xml:space="preserve">ПРОТОКОЛ ХОДА СОРЕВНОВАНИЙ  </t>
  </si>
  <si>
    <t>ВСЕРОССИЙСКАЯ ФЕДЕРАЦИЯ САМБО</t>
  </si>
  <si>
    <t>ОБУХОВА Евгения Игоревна</t>
  </si>
  <si>
    <t>04.09.87 кмс</t>
  </si>
  <si>
    <t>ЮФО Краснодарский край,Новороссийск</t>
  </si>
  <si>
    <t>Болотнов ВЕ</t>
  </si>
  <si>
    <t>ПИКУЛЕВА Екатерина Андреевна</t>
  </si>
  <si>
    <t>20.03.91 кмс</t>
  </si>
  <si>
    <t>ЦФО Смоленская, Смоленск, МО</t>
  </si>
  <si>
    <t>Катцин ЮП</t>
  </si>
  <si>
    <t>ПОДЛЕГАЕВА Елена Николаевна</t>
  </si>
  <si>
    <t>18.06.90 кмс</t>
  </si>
  <si>
    <t>000875</t>
  </si>
  <si>
    <t>ГУЛИЕВА Ирада Мехманова</t>
  </si>
  <si>
    <t>14.09.88 кмс</t>
  </si>
  <si>
    <t>Москва Д/Самбо-70</t>
  </si>
  <si>
    <t>Чехранов ЮВ,Ходырев АН</t>
  </si>
  <si>
    <t>КАЛУПИНА Анна Анатольевна</t>
  </si>
  <si>
    <t>20.07.88 кмс</t>
  </si>
  <si>
    <t>Москва ГУЗ</t>
  </si>
  <si>
    <t>Архипов ВК</t>
  </si>
  <si>
    <t>ШЛЯХТИНА Анна Евгеньевна</t>
  </si>
  <si>
    <t>19.01.91 кмс</t>
  </si>
  <si>
    <t>ПОНОМАРЕВА Мария Александровна</t>
  </si>
  <si>
    <t>27.09.89 кмс</t>
  </si>
  <si>
    <t>Санкт-Петербург ПР</t>
  </si>
  <si>
    <t>Волков АВ</t>
  </si>
  <si>
    <t>БАЛУЕВА Марина Викторовна</t>
  </si>
  <si>
    <t>19.02.89 мс</t>
  </si>
  <si>
    <t>УФО Свердловская Екатеринбург Д</t>
  </si>
  <si>
    <t>Заночкин АИ</t>
  </si>
  <si>
    <t>ЯШИНА Евгения Михайловна</t>
  </si>
  <si>
    <t>28.12.87 мс</t>
  </si>
  <si>
    <t>ПФО Башкортостан Стерлитомак МО</t>
  </si>
  <si>
    <t>Нагаев РШ, Нагаев ИШ</t>
  </si>
  <si>
    <t>КОВЯЗИНА Анастасия Владимировна</t>
  </si>
  <si>
    <t>05.08.87 мс</t>
  </si>
  <si>
    <t>ПФО Татарстан Казань Р</t>
  </si>
  <si>
    <t>Волобуев СЕ</t>
  </si>
  <si>
    <t>ХАКИМОВА Елена Сергеевна</t>
  </si>
  <si>
    <t>02.03.88 мс</t>
  </si>
  <si>
    <t>ПФО Оренбургская Бузулук</t>
  </si>
  <si>
    <t>000576</t>
  </si>
  <si>
    <t>Плотников</t>
  </si>
  <si>
    <t>в.к.  +80   кг.</t>
  </si>
  <si>
    <t>1</t>
  </si>
  <si>
    <t>2</t>
  </si>
  <si>
    <t>3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</si>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</sst>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2"/>
    </font>
    <font>
      <sz val="8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12"/>
      <name val="Arial"/>
      <family val="2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42" applyFont="1" applyBorder="1" applyAlignment="1" applyProtection="1">
      <alignment/>
      <protection/>
    </xf>
    <xf numFmtId="0" fontId="16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0" xfId="42" applyNumberFormat="1" applyFont="1" applyFill="1" applyBorder="1" applyAlignment="1" applyProtection="1">
      <alignment horizontal="center"/>
      <protection/>
    </xf>
    <xf numFmtId="0" fontId="18" fillId="0" borderId="0" xfId="42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5" fillId="0" borderId="18" xfId="42" applyNumberFormat="1" applyFont="1" applyFill="1" applyBorder="1" applyAlignment="1" applyProtection="1">
      <alignment horizontal="center"/>
      <protection/>
    </xf>
    <xf numFmtId="0" fontId="5" fillId="0" borderId="19" xfId="42" applyNumberFormat="1" applyFont="1" applyFill="1" applyBorder="1" applyAlignment="1" applyProtection="1">
      <alignment horizontal="center"/>
      <protection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3" fillId="33" borderId="2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2" xfId="42" applyNumberFormat="1" applyFont="1" applyFill="1" applyBorder="1" applyAlignment="1" applyProtection="1">
      <alignment horizontal="center"/>
      <protection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0" borderId="24" xfId="42" applyNumberFormat="1" applyFont="1" applyFill="1" applyBorder="1" applyAlignment="1" applyProtection="1">
      <alignment horizontal="center"/>
      <protection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5" fillId="33" borderId="25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0" borderId="26" xfId="42" applyNumberFormat="1" applyFont="1" applyFill="1" applyBorder="1" applyAlignment="1" applyProtection="1">
      <alignment horizontal="center"/>
      <protection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3" fillId="0" borderId="21" xfId="42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5" fillId="0" borderId="28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33" borderId="29" xfId="0" applyNumberFormat="1" applyFont="1" applyFill="1" applyBorder="1" applyAlignment="1">
      <alignment horizontal="center"/>
    </xf>
    <xf numFmtId="0" fontId="5" fillId="0" borderId="30" xfId="42" applyNumberFormat="1" applyFont="1" applyFill="1" applyBorder="1" applyAlignment="1" applyProtection="1">
      <alignment horizontal="center"/>
      <protection/>
    </xf>
    <xf numFmtId="0" fontId="3" fillId="33" borderId="29" xfId="0" applyNumberFormat="1" applyFont="1" applyFill="1" applyBorder="1" applyAlignment="1">
      <alignment horizontal="center"/>
    </xf>
    <xf numFmtId="0" fontId="3" fillId="0" borderId="30" xfId="42" applyNumberFormat="1" applyFont="1" applyFill="1" applyBorder="1" applyAlignment="1" applyProtection="1">
      <alignment horizontal="center"/>
      <protection/>
    </xf>
    <xf numFmtId="0" fontId="5" fillId="33" borderId="27" xfId="0" applyNumberFormat="1" applyFont="1" applyFill="1" applyBorder="1" applyAlignment="1">
      <alignment horizontal="center"/>
    </xf>
    <xf numFmtId="0" fontId="3" fillId="0" borderId="31" xfId="42" applyNumberFormat="1" applyFont="1" applyFill="1" applyBorder="1" applyAlignment="1" applyProtection="1">
      <alignment horizontal="center"/>
      <protection/>
    </xf>
    <xf numFmtId="0" fontId="3" fillId="0" borderId="32" xfId="42" applyNumberFormat="1" applyFont="1" applyFill="1" applyBorder="1" applyAlignment="1" applyProtection="1">
      <alignment horizontal="center"/>
      <protection/>
    </xf>
    <xf numFmtId="0" fontId="3" fillId="0" borderId="33" xfId="42" applyNumberFormat="1" applyFont="1" applyFill="1" applyBorder="1" applyAlignment="1" applyProtection="1">
      <alignment horizontal="center"/>
      <protection/>
    </xf>
    <xf numFmtId="0" fontId="3" fillId="33" borderId="34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3" fillId="0" borderId="0" xfId="42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2" fontId="24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1" fillId="33" borderId="35" xfId="42" applyNumberFormat="1" applyFont="1" applyFill="1" applyBorder="1" applyAlignment="1" applyProtection="1">
      <alignment horizontal="center"/>
      <protection/>
    </xf>
    <xf numFmtId="0" fontId="0" fillId="33" borderId="22" xfId="42" applyNumberFormat="1" applyFont="1" applyFill="1" applyBorder="1" applyAlignment="1" applyProtection="1">
      <alignment horizontal="center"/>
      <protection/>
    </xf>
    <xf numFmtId="0" fontId="1" fillId="33" borderId="10" xfId="42" applyNumberFormat="1" applyFont="1" applyFill="1" applyBorder="1" applyAlignment="1" applyProtection="1">
      <alignment horizontal="center"/>
      <protection/>
    </xf>
    <xf numFmtId="0" fontId="0" fillId="33" borderId="11" xfId="42" applyNumberFormat="1" applyFont="1" applyFill="1" applyBorder="1" applyAlignment="1" applyProtection="1">
      <alignment horizontal="center"/>
      <protection/>
    </xf>
    <xf numFmtId="0" fontId="0" fillId="33" borderId="27" xfId="0" applyNumberFormat="1" applyFont="1" applyFill="1" applyBorder="1" applyAlignment="1">
      <alignment horizontal="center"/>
    </xf>
    <xf numFmtId="0" fontId="0" fillId="33" borderId="34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24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32" xfId="42" applyNumberFormat="1" applyFont="1" applyFill="1" applyBorder="1" applyAlignment="1" applyProtection="1">
      <alignment horizontal="center"/>
      <protection/>
    </xf>
    <xf numFmtId="0" fontId="0" fillId="0" borderId="36" xfId="42" applyNumberFormat="1" applyFont="1" applyFill="1" applyBorder="1" applyAlignment="1" applyProtection="1">
      <alignment horizontal="center"/>
      <protection/>
    </xf>
    <xf numFmtId="0" fontId="1" fillId="33" borderId="17" xfId="0" applyNumberFormat="1" applyFont="1" applyFill="1" applyBorder="1" applyAlignment="1">
      <alignment horizontal="center"/>
    </xf>
    <xf numFmtId="0" fontId="1" fillId="0" borderId="18" xfId="42" applyNumberFormat="1" applyFont="1" applyFill="1" applyBorder="1" applyAlignment="1" applyProtection="1">
      <alignment horizontal="center"/>
      <protection/>
    </xf>
    <xf numFmtId="0" fontId="1" fillId="0" borderId="17" xfId="42" applyNumberFormat="1" applyFont="1" applyFill="1" applyBorder="1" applyAlignment="1" applyProtection="1">
      <alignment horizontal="center"/>
      <protection/>
    </xf>
    <xf numFmtId="0" fontId="1" fillId="0" borderId="2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1" fillId="0" borderId="35" xfId="42" applyNumberFormat="1" applyFont="1" applyFill="1" applyBorder="1" applyAlignment="1" applyProtection="1">
      <alignment horizontal="center"/>
      <protection/>
    </xf>
    <xf numFmtId="0" fontId="1" fillId="0" borderId="27" xfId="42" applyNumberFormat="1" applyFont="1" applyFill="1" applyBorder="1" applyAlignment="1" applyProtection="1">
      <alignment horizontal="center"/>
      <protection/>
    </xf>
    <xf numFmtId="0" fontId="5" fillId="33" borderId="37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5" fillId="0" borderId="39" xfId="42" applyNumberFormat="1" applyFont="1" applyFill="1" applyBorder="1" applyAlignment="1" applyProtection="1">
      <alignment horizontal="center"/>
      <protection/>
    </xf>
    <xf numFmtId="0" fontId="3" fillId="0" borderId="38" xfId="42" applyNumberFormat="1" applyFont="1" applyFill="1" applyBorder="1" applyAlignment="1" applyProtection="1">
      <alignment horizontal="center"/>
      <protection/>
    </xf>
    <xf numFmtId="0" fontId="5" fillId="0" borderId="40" xfId="42" applyNumberFormat="1" applyFont="1" applyFill="1" applyBorder="1" applyAlignment="1" applyProtection="1">
      <alignment horizontal="center"/>
      <protection/>
    </xf>
    <xf numFmtId="0" fontId="5" fillId="0" borderId="41" xfId="42" applyNumberFormat="1" applyFont="1" applyFill="1" applyBorder="1" applyAlignment="1" applyProtection="1">
      <alignment horizontal="center"/>
      <protection/>
    </xf>
    <xf numFmtId="20" fontId="3" fillId="0" borderId="42" xfId="42" applyNumberFormat="1" applyFont="1" applyFill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17" xfId="42" applyNumberFormat="1" applyFont="1" applyFill="1" applyBorder="1" applyAlignment="1" applyProtection="1">
      <alignment horizontal="center" vertical="center" wrapText="1"/>
      <protection/>
    </xf>
    <xf numFmtId="0" fontId="31" fillId="0" borderId="4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44" xfId="42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0" fillId="0" borderId="0" xfId="42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 vertical="center"/>
    </xf>
    <xf numFmtId="0" fontId="5" fillId="0" borderId="43" xfId="42" applyNumberFormat="1" applyFont="1" applyFill="1" applyBorder="1" applyAlignment="1" applyProtection="1">
      <alignment horizontal="center"/>
      <protection/>
    </xf>
    <xf numFmtId="20" fontId="3" fillId="0" borderId="45" xfId="42" applyNumberFormat="1" applyFont="1" applyFill="1" applyBorder="1" applyAlignment="1" applyProtection="1">
      <alignment horizontal="center"/>
      <protection/>
    </xf>
    <xf numFmtId="0" fontId="35" fillId="0" borderId="0" xfId="42" applyFont="1" applyAlignment="1" applyProtection="1">
      <alignment/>
      <protection/>
    </xf>
    <xf numFmtId="0" fontId="2" fillId="0" borderId="0" xfId="42" applyFont="1" applyAlignment="1" applyProtection="1">
      <alignment horizontal="center" vertical="center"/>
      <protection/>
    </xf>
    <xf numFmtId="2" fontId="0" fillId="0" borderId="11" xfId="42" applyNumberFormat="1" applyFont="1" applyFill="1" applyBorder="1" applyAlignment="1" applyProtection="1">
      <alignment horizontal="center"/>
      <protection/>
    </xf>
    <xf numFmtId="2" fontId="0" fillId="0" borderId="11" xfId="42" applyNumberFormat="1" applyFont="1" applyFill="1" applyBorder="1" applyAlignment="1" applyProtection="1">
      <alignment horizontal="center"/>
      <protection/>
    </xf>
    <xf numFmtId="2" fontId="0" fillId="0" borderId="22" xfId="42" applyNumberFormat="1" applyFont="1" applyFill="1" applyBorder="1" applyAlignment="1" applyProtection="1">
      <alignment horizontal="center"/>
      <protection/>
    </xf>
    <xf numFmtId="2" fontId="3" fillId="0" borderId="11" xfId="42" applyNumberFormat="1" applyFont="1" applyFill="1" applyBorder="1" applyAlignment="1" applyProtection="1">
      <alignment horizontal="center"/>
      <protection/>
    </xf>
    <xf numFmtId="2" fontId="3" fillId="0" borderId="46" xfId="42" applyNumberFormat="1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44" xfId="42" applyFont="1" applyBorder="1" applyAlignment="1" applyProtection="1">
      <alignment horizontal="center" vertical="center" wrapText="1"/>
      <protection/>
    </xf>
    <xf numFmtId="0" fontId="34" fillId="34" borderId="48" xfId="42" applyNumberFormat="1" applyFont="1" applyFill="1" applyBorder="1" applyAlignment="1" applyProtection="1">
      <alignment horizontal="center" vertical="center" wrapText="1"/>
      <protection/>
    </xf>
    <xf numFmtId="0" fontId="34" fillId="34" borderId="49" xfId="42" applyNumberFormat="1" applyFont="1" applyFill="1" applyBorder="1" applyAlignment="1" applyProtection="1">
      <alignment horizontal="center" vertical="center" wrapText="1"/>
      <protection/>
    </xf>
    <xf numFmtId="0" fontId="34" fillId="34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42" applyFont="1" applyBorder="1" applyAlignment="1" applyProtection="1">
      <alignment horizontal="center" vertical="center" wrapText="1"/>
      <protection/>
    </xf>
    <xf numFmtId="0" fontId="32" fillId="35" borderId="48" xfId="42" applyFont="1" applyFill="1" applyBorder="1" applyAlignment="1" applyProtection="1">
      <alignment horizontal="center" vertical="center"/>
      <protection/>
    </xf>
    <xf numFmtId="0" fontId="32" fillId="35" borderId="50" xfId="0" applyFont="1" applyFill="1" applyBorder="1" applyAlignment="1">
      <alignment horizontal="center" vertical="center"/>
    </xf>
    <xf numFmtId="0" fontId="21" fillId="0" borderId="0" xfId="42" applyFont="1" applyAlignment="1" applyProtection="1">
      <alignment horizontal="left"/>
      <protection/>
    </xf>
    <xf numFmtId="0" fontId="23" fillId="0" borderId="51" xfId="42" applyFont="1" applyBorder="1" applyAlignment="1" applyProtection="1">
      <alignment horizontal="left" vertical="center" wrapText="1"/>
      <protection/>
    </xf>
    <xf numFmtId="0" fontId="25" fillId="0" borderId="52" xfId="0" applyFont="1" applyBorder="1" applyAlignment="1">
      <alignment horizontal="left" vertical="center" wrapText="1"/>
    </xf>
    <xf numFmtId="0" fontId="23" fillId="0" borderId="47" xfId="42" applyFont="1" applyBorder="1" applyAlignment="1" applyProtection="1">
      <alignment horizontal="left" vertical="center" wrapText="1"/>
      <protection/>
    </xf>
    <xf numFmtId="0" fontId="25" fillId="0" borderId="53" xfId="0" applyFont="1" applyBorder="1" applyAlignment="1">
      <alignment horizontal="left" vertical="center" wrapText="1"/>
    </xf>
    <xf numFmtId="0" fontId="23" fillId="0" borderId="54" xfId="42" applyFont="1" applyBorder="1" applyAlignment="1" applyProtection="1">
      <alignment horizontal="left" vertical="center" wrapText="1"/>
      <protection/>
    </xf>
    <xf numFmtId="0" fontId="25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23" fillId="0" borderId="58" xfId="42" applyFont="1" applyBorder="1" applyAlignment="1" applyProtection="1">
      <alignment horizontal="left" vertical="center" wrapText="1"/>
      <protection/>
    </xf>
    <xf numFmtId="0" fontId="25" fillId="0" borderId="58" xfId="0" applyFont="1" applyBorder="1" applyAlignment="1">
      <alignment horizontal="left" vertical="center" wrapText="1"/>
    </xf>
    <xf numFmtId="0" fontId="32" fillId="35" borderId="67" xfId="42" applyFont="1" applyFill="1" applyBorder="1" applyAlignment="1" applyProtection="1">
      <alignment horizontal="center" vertical="center"/>
      <protection/>
    </xf>
    <xf numFmtId="0" fontId="32" fillId="35" borderId="17" xfId="0" applyFont="1" applyFill="1" applyBorder="1" applyAlignment="1">
      <alignment horizontal="center" vertical="center"/>
    </xf>
    <xf numFmtId="0" fontId="32" fillId="35" borderId="43" xfId="0" applyFont="1" applyFill="1" applyBorder="1" applyAlignment="1">
      <alignment horizontal="center" vertical="center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42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3" fillId="0" borderId="66" xfId="42" applyFont="1" applyBorder="1" applyAlignment="1" applyProtection="1">
      <alignment horizontal="left" vertical="center" wrapText="1"/>
      <protection/>
    </xf>
    <xf numFmtId="0" fontId="23" fillId="0" borderId="60" xfId="42" applyFont="1" applyBorder="1" applyAlignment="1" applyProtection="1">
      <alignment horizontal="left" vertical="center" wrapText="1"/>
      <protection/>
    </xf>
    <xf numFmtId="0" fontId="23" fillId="0" borderId="61" xfId="42" applyFont="1" applyBorder="1" applyAlignment="1" applyProtection="1">
      <alignment horizontal="left" vertical="center" wrapText="1"/>
      <protection/>
    </xf>
    <xf numFmtId="0" fontId="5" fillId="0" borderId="5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23" fillId="0" borderId="68" xfId="42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3" fillId="0" borderId="47" xfId="42" applyFont="1" applyFill="1" applyBorder="1" applyAlignment="1" applyProtection="1">
      <alignment horizontal="left" vertical="center" wrapText="1"/>
      <protection/>
    </xf>
    <xf numFmtId="0" fontId="5" fillId="0" borderId="47" xfId="0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0" fillId="0" borderId="47" xfId="42" applyFont="1" applyFill="1" applyBorder="1" applyAlignment="1" applyProtection="1">
      <alignment horizontal="left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60" xfId="42" applyFont="1" applyBorder="1" applyAlignment="1" applyProtection="1">
      <alignment horizontal="left" vertical="center" wrapText="1"/>
      <protection/>
    </xf>
    <xf numFmtId="0" fontId="3" fillId="0" borderId="53" xfId="0" applyFont="1" applyBorder="1" applyAlignment="1">
      <alignment horizontal="left" vertical="center" wrapText="1"/>
    </xf>
    <xf numFmtId="0" fontId="3" fillId="0" borderId="60" xfId="42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3" fillId="0" borderId="47" xfId="42" applyFont="1" applyBorder="1" applyAlignment="1" applyProtection="1">
      <alignment horizontal="center"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>
      <alignment horizontal="left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5" xfId="42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5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7" xfId="0" applyFont="1" applyBorder="1" applyAlignment="1">
      <alignment vertical="center" wrapText="1"/>
    </xf>
    <xf numFmtId="0" fontId="29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104775</xdr:colOff>
      <xdr:row>2</xdr:row>
      <xdr:rowOff>38100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342900</xdr:colOff>
      <xdr:row>1</xdr:row>
      <xdr:rowOff>123825</xdr:rowOff>
    </xdr:to>
    <xdr:pic>
      <xdr:nvPicPr>
        <xdr:cNvPr id="1" name="Picture 2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114300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5"/>
  <sheetViews>
    <sheetView tabSelected="1" zoomScalePageLayoutView="0" workbookViewId="0" topLeftCell="A10">
      <selection activeCell="B30" sqref="B30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12" ht="32.25" customHeight="1">
      <c r="A1" s="167" t="s">
        <v>35</v>
      </c>
      <c r="B1" s="167"/>
      <c r="C1" s="167"/>
      <c r="D1" s="167"/>
      <c r="E1" s="167"/>
      <c r="F1" s="167"/>
      <c r="G1" s="167"/>
      <c r="H1" s="153"/>
      <c r="I1" s="153"/>
      <c r="J1" s="153"/>
      <c r="K1" s="153"/>
      <c r="L1" s="153"/>
    </row>
    <row r="2" ht="8.25" customHeight="1" thickBot="1"/>
    <row r="3" spans="1:7" ht="45.75" customHeight="1" thickBot="1">
      <c r="A3" s="169" t="s">
        <v>33</v>
      </c>
      <c r="B3" s="169"/>
      <c r="C3" s="170"/>
      <c r="D3" s="171" t="str">
        <f>HYPERLINK('[2]реквизиты'!$A$2)</f>
        <v>Первенство России по самбо среди юниорок до 23 лет</v>
      </c>
      <c r="E3" s="172"/>
      <c r="F3" s="172"/>
      <c r="G3" s="173"/>
    </row>
    <row r="4" spans="1:7" ht="10.5" customHeight="1" thickBot="1">
      <c r="A4" s="141"/>
      <c r="B4" s="141"/>
      <c r="C4" s="141"/>
      <c r="D4" s="142"/>
      <c r="E4" s="142"/>
      <c r="F4" s="143"/>
      <c r="G4" s="144"/>
    </row>
    <row r="5" spans="1:7" ht="27" customHeight="1" thickBot="1">
      <c r="A5" s="174" t="str">
        <f>HYPERLINK('[2]реквизиты'!$A$3)</f>
        <v>22-26 января 2010 года</v>
      </c>
      <c r="B5" s="174"/>
      <c r="C5" s="174"/>
      <c r="D5" s="145"/>
      <c r="E5" s="146"/>
      <c r="F5" s="175" t="str">
        <f>HYPERLINK('пр.взвешивания'!E3)</f>
        <v>в.к.  +80   кг.</v>
      </c>
      <c r="G5" s="176"/>
    </row>
    <row r="6" spans="1:7" ht="12.75">
      <c r="A6" s="168" t="s">
        <v>30</v>
      </c>
      <c r="B6" s="168" t="s">
        <v>0</v>
      </c>
      <c r="C6" s="168" t="s">
        <v>1</v>
      </c>
      <c r="D6" s="168" t="s">
        <v>17</v>
      </c>
      <c r="E6" s="168" t="s">
        <v>18</v>
      </c>
      <c r="F6" s="168" t="s">
        <v>19</v>
      </c>
      <c r="G6" s="168" t="s">
        <v>20</v>
      </c>
    </row>
    <row r="7" spans="1:7" ht="12.75" customHeight="1">
      <c r="A7" s="168"/>
      <c r="B7" s="168"/>
      <c r="C7" s="168"/>
      <c r="D7" s="168"/>
      <c r="E7" s="168"/>
      <c r="F7" s="168"/>
      <c r="G7" s="168"/>
    </row>
    <row r="8" spans="1:7" ht="12.75" customHeight="1">
      <c r="A8" s="164" t="s">
        <v>79</v>
      </c>
      <c r="B8" s="165">
        <v>6</v>
      </c>
      <c r="C8" s="163" t="str">
        <f>VLOOKUP(B8,'пр.взвешивания'!B5:G40,2,FALSE)</f>
        <v>ХАКИМОВА Елена Сергеевна</v>
      </c>
      <c r="D8" s="163" t="str">
        <f>VLOOKUP(B8,'пр.взвешивания'!B5:G40,3,FALSE)</f>
        <v>02.03.88 мс</v>
      </c>
      <c r="E8" s="163" t="str">
        <f>VLOOKUP(B8,'пр.взвешивания'!B5:G40,4,FALSE)</f>
        <v>ПФО Оренбургская Бузулук</v>
      </c>
      <c r="F8" s="163" t="str">
        <f>VLOOKUP(B8,'пр.взвешивания'!B5:G40,5,FALSE)</f>
        <v>000576</v>
      </c>
      <c r="G8" s="163" t="str">
        <f>VLOOKUP(B8,'пр.взвешивания'!B5:G40,6,FALSE)</f>
        <v>Плотников</v>
      </c>
    </row>
    <row r="9" spans="1:7" ht="12.75" customHeight="1">
      <c r="A9" s="164"/>
      <c r="B9" s="165"/>
      <c r="C9" s="163"/>
      <c r="D9" s="163"/>
      <c r="E9" s="163"/>
      <c r="F9" s="163"/>
      <c r="G9" s="163"/>
    </row>
    <row r="10" spans="1:7" ht="12.75" customHeight="1">
      <c r="A10" s="164" t="s">
        <v>80</v>
      </c>
      <c r="B10" s="165">
        <v>11</v>
      </c>
      <c r="C10" s="163" t="str">
        <f>VLOOKUP(B10,'пр.взвешивания'!B5:G40,2,FALSE)</f>
        <v>ПОНОМАРЕВА Мария Александровна</v>
      </c>
      <c r="D10" s="163" t="str">
        <f>VLOOKUP(B10,'пр.взвешивания'!B5:G40,3,FALSE)</f>
        <v>27.09.89 кмс</v>
      </c>
      <c r="E10" s="163" t="str">
        <f>VLOOKUP(B10,'пр.взвешивания'!B5:G42,4,FALSE)</f>
        <v>Санкт-Петербург ПР</v>
      </c>
      <c r="F10" s="163">
        <f>VLOOKUP(B10,'пр.взвешивания'!B5:G42,5,FALSE)</f>
        <v>0</v>
      </c>
      <c r="G10" s="163" t="str">
        <f>VLOOKUP(B10,'пр.взвешивания'!B5:G42,6,FALSE)</f>
        <v>Волков АВ</v>
      </c>
    </row>
    <row r="11" spans="1:7" ht="12.75" customHeight="1">
      <c r="A11" s="164"/>
      <c r="B11" s="166"/>
      <c r="C11" s="163"/>
      <c r="D11" s="163"/>
      <c r="E11" s="163"/>
      <c r="F11" s="163"/>
      <c r="G11" s="163"/>
    </row>
    <row r="12" spans="1:7" ht="12.75" customHeight="1">
      <c r="A12" s="164" t="s">
        <v>81</v>
      </c>
      <c r="B12" s="165">
        <v>10</v>
      </c>
      <c r="C12" s="163" t="str">
        <f>VLOOKUP(B12,'пр.взвешивания'!B5:G40,2,FALSE)</f>
        <v>ЯШИНА Евгения Михайловна</v>
      </c>
      <c r="D12" s="163" t="str">
        <f>VLOOKUP(B12,'пр.взвешивания'!B5:G40,3,FALSE)</f>
        <v>28.12.87 мс</v>
      </c>
      <c r="E12" s="163" t="str">
        <f>VLOOKUP(B12,'пр.взвешивания'!B5:G44,4,FALSE)</f>
        <v>ПФО Башкортостан Стерлитомак МО</v>
      </c>
      <c r="F12" s="163">
        <f>VLOOKUP(B12,'пр.взвешивания'!B5:G44,5,FALSE)</f>
        <v>0</v>
      </c>
      <c r="G12" s="163" t="str">
        <f>VLOOKUP(B12,'пр.взвешивания'!B5:G44,6,FALSE)</f>
        <v>Нагаев РШ, Нагаев ИШ</v>
      </c>
    </row>
    <row r="13" spans="1:7" ht="12.75" customHeight="1">
      <c r="A13" s="164"/>
      <c r="B13" s="166"/>
      <c r="C13" s="163"/>
      <c r="D13" s="163"/>
      <c r="E13" s="163"/>
      <c r="F13" s="163"/>
      <c r="G13" s="163"/>
    </row>
    <row r="14" spans="1:7" ht="12.75" customHeight="1">
      <c r="A14" s="164" t="s">
        <v>81</v>
      </c>
      <c r="B14" s="165">
        <v>1</v>
      </c>
      <c r="C14" s="163" t="str">
        <f>VLOOKUP(B14,'пр.взвешивания'!B5:G40,2,FALSE)</f>
        <v>БАЛУЕВА Марина Викторовна</v>
      </c>
      <c r="D14" s="163" t="str">
        <f>VLOOKUP(B14,'пр.взвешивания'!B5:G40,3,FALSE)</f>
        <v>19.02.89 мс</v>
      </c>
      <c r="E14" s="163" t="str">
        <f>VLOOKUP(B14,'пр.взвешивания'!B5:G46,4,FALSE)</f>
        <v>УФО Свердловская Екатеринбург Д</v>
      </c>
      <c r="F14" s="163">
        <f>VLOOKUP(B14,'пр.взвешивания'!B5:G46,5,FALSE)</f>
        <v>0</v>
      </c>
      <c r="G14" s="163" t="str">
        <f>VLOOKUP(B14,'пр.взвешивания'!B5:G46,6,FALSE)</f>
        <v>Заночкин АИ</v>
      </c>
    </row>
    <row r="15" spans="1:7" ht="12.75" customHeight="1">
      <c r="A15" s="164"/>
      <c r="B15" s="166"/>
      <c r="C15" s="163"/>
      <c r="D15" s="163"/>
      <c r="E15" s="163"/>
      <c r="F15" s="163"/>
      <c r="G15" s="163"/>
    </row>
    <row r="16" spans="1:7" ht="12.75" customHeight="1">
      <c r="A16" s="164" t="s">
        <v>82</v>
      </c>
      <c r="B16" s="165">
        <v>5</v>
      </c>
      <c r="C16" s="163" t="str">
        <f>VLOOKUP(B16,'пр.взвешивания'!B5:G40,2,FALSE)</f>
        <v>КОВЯЗИНА Анастасия Владимировна</v>
      </c>
      <c r="D16" s="163" t="str">
        <f>VLOOKUP(B16,'пр.взвешивания'!B5:G40,3,FALSE)</f>
        <v>05.08.87 мс</v>
      </c>
      <c r="E16" s="163" t="str">
        <f>VLOOKUP(B16,'пр.взвешивания'!B5:G48,4,FALSE)</f>
        <v>ПФО Татарстан Казань Р</v>
      </c>
      <c r="F16" s="163">
        <f>VLOOKUP(B16,'пр.взвешивания'!B5:G48,5,FALSE)</f>
        <v>0</v>
      </c>
      <c r="G16" s="163" t="str">
        <f>VLOOKUP(B16,'пр.взвешивания'!B5:G48,6,FALSE)</f>
        <v>Волобуев СЕ</v>
      </c>
    </row>
    <row r="17" spans="1:7" ht="12.75" customHeight="1">
      <c r="A17" s="164"/>
      <c r="B17" s="166"/>
      <c r="C17" s="163"/>
      <c r="D17" s="163"/>
      <c r="E17" s="163"/>
      <c r="F17" s="163"/>
      <c r="G17" s="163"/>
    </row>
    <row r="18" spans="1:7" ht="12.75" customHeight="1">
      <c r="A18" s="164" t="s">
        <v>82</v>
      </c>
      <c r="B18" s="165">
        <v>4</v>
      </c>
      <c r="C18" s="163" t="str">
        <f>VLOOKUP(B18,'пр.взвешивания'!B5:G40,2,FALSE)</f>
        <v>КАЛУПИНА Анна Анатольевна</v>
      </c>
      <c r="D18" s="163" t="str">
        <f>VLOOKUP(B18,'пр.взвешивания'!B5:G40,3,FALSE)</f>
        <v>20.07.88 кмс</v>
      </c>
      <c r="E18" s="163" t="str">
        <f>VLOOKUP(B18,'пр.взвешивания'!B5:G50,4,FALSE)</f>
        <v>Москва ГУЗ</v>
      </c>
      <c r="F18" s="163">
        <f>VLOOKUP(B18,'пр.взвешивания'!B5:G50,5,FALSE)</f>
        <v>0</v>
      </c>
      <c r="G18" s="163" t="str">
        <f>VLOOKUP(B18,'пр.взвешивания'!B5:G50,6,FALSE)</f>
        <v>Архипов ВК</v>
      </c>
    </row>
    <row r="19" spans="1:7" ht="12.75" customHeight="1">
      <c r="A19" s="164"/>
      <c r="B19" s="166"/>
      <c r="C19" s="163"/>
      <c r="D19" s="163"/>
      <c r="E19" s="163"/>
      <c r="F19" s="163"/>
      <c r="G19" s="163"/>
    </row>
    <row r="20" spans="1:7" ht="12.75" customHeight="1">
      <c r="A20" s="164" t="s">
        <v>83</v>
      </c>
      <c r="B20" s="165">
        <v>2</v>
      </c>
      <c r="C20" s="163" t="str">
        <f>VLOOKUP(B20,'пр.взвешивания'!B5:G40,2,FALSE)</f>
        <v>ПИКУЛЕВА Екатерина Андреевна</v>
      </c>
      <c r="D20" s="163" t="str">
        <f>VLOOKUP(B20,'пр.взвешивания'!B5:G40,3,FALSE)</f>
        <v>20.03.91 кмс</v>
      </c>
      <c r="E20" s="163" t="str">
        <f>VLOOKUP(B20,'пр.взвешивания'!B5:G52,4,FALSE)</f>
        <v>ЦФО Смоленская, Смоленск, МО</v>
      </c>
      <c r="F20" s="163">
        <f>VLOOKUP(B20,'пр.взвешивания'!B5:G52,5,FALSE)</f>
        <v>0</v>
      </c>
      <c r="G20" s="163" t="str">
        <f>VLOOKUP(B20,'пр.взвешивания'!B5:G52,6,FALSE)</f>
        <v>Катцин ЮП</v>
      </c>
    </row>
    <row r="21" spans="1:7" ht="12.75" customHeight="1">
      <c r="A21" s="164"/>
      <c r="B21" s="166"/>
      <c r="C21" s="163"/>
      <c r="D21" s="163"/>
      <c r="E21" s="163"/>
      <c r="F21" s="163"/>
      <c r="G21" s="163"/>
    </row>
    <row r="22" spans="1:7" ht="12.75" customHeight="1">
      <c r="A22" s="164" t="s">
        <v>84</v>
      </c>
      <c r="B22" s="165">
        <v>8</v>
      </c>
      <c r="C22" s="163" t="str">
        <f>VLOOKUP(B22,'пр.взвешивания'!B5:G40,2,FALSE)</f>
        <v>ПОДЛЕГАЕВА Елена Николаевна</v>
      </c>
      <c r="D22" s="163" t="str">
        <f>VLOOKUP(B22,'пр.взвешивания'!B5:G40,3,FALSE)</f>
        <v>18.06.90 кмс</v>
      </c>
      <c r="E22" s="163" t="str">
        <f>VLOOKUP(B22,'пр.взвешивания'!B5:G54,4,FALSE)</f>
        <v>ЦФО Смоленская, Смоленск, МО</v>
      </c>
      <c r="F22" s="163" t="str">
        <f>VLOOKUP(B22,'пр.взвешивания'!B5:G54,5,FALSE)</f>
        <v>000875</v>
      </c>
      <c r="G22" s="163" t="str">
        <f>VLOOKUP(B22,'пр.взвешивания'!B5:G54,6,FALSE)</f>
        <v>Катцин ЮП</v>
      </c>
    </row>
    <row r="23" spans="1:7" ht="12.75" customHeight="1">
      <c r="A23" s="164"/>
      <c r="B23" s="166"/>
      <c r="C23" s="163"/>
      <c r="D23" s="163"/>
      <c r="E23" s="163"/>
      <c r="F23" s="163"/>
      <c r="G23" s="163"/>
    </row>
    <row r="24" spans="1:7" ht="12.75" customHeight="1">
      <c r="A24" s="164" t="s">
        <v>85</v>
      </c>
      <c r="B24" s="165">
        <v>9</v>
      </c>
      <c r="C24" s="163" t="str">
        <f>VLOOKUP(B24,'пр.взвешивания'!B5:G40,2,FALSE)</f>
        <v>ШЛЯХТИНА Анна Евгеньевна</v>
      </c>
      <c r="D24" s="163" t="str">
        <f>VLOOKUP(B24,'пр.взвешивания'!B5:G40,3,FALSE)</f>
        <v>19.01.91 кмс</v>
      </c>
      <c r="E24" s="163" t="str">
        <f>VLOOKUP(B24,'пр.взвешивания'!B5:G56,4,FALSE)</f>
        <v>Москва ГУЗ</v>
      </c>
      <c r="F24" s="163">
        <f>VLOOKUP(B24,'пр.взвешивания'!B5:G56,5,FALSE)</f>
        <v>0</v>
      </c>
      <c r="G24" s="163" t="str">
        <f>VLOOKUP(B24,'пр.взвешивания'!B5:G56,6,FALSE)</f>
        <v>Архипов ВК</v>
      </c>
    </row>
    <row r="25" spans="1:7" ht="12.75" customHeight="1">
      <c r="A25" s="164"/>
      <c r="B25" s="166"/>
      <c r="C25" s="163"/>
      <c r="D25" s="163"/>
      <c r="E25" s="163"/>
      <c r="F25" s="163"/>
      <c r="G25" s="163"/>
    </row>
    <row r="26" spans="1:7" ht="12.75" customHeight="1">
      <c r="A26" s="164" t="s">
        <v>86</v>
      </c>
      <c r="B26" s="165">
        <v>7</v>
      </c>
      <c r="C26" s="163" t="str">
        <f>VLOOKUP(B26,'пр.взвешивания'!B5:G40,2,FALSE)</f>
        <v>ГУЛИЕВА Ирада Мехманова</v>
      </c>
      <c r="D26" s="163" t="str">
        <f>VLOOKUP(B26,'пр.взвешивания'!B5:G40,3,FALSE)</f>
        <v>14.09.88 кмс</v>
      </c>
      <c r="E26" s="163" t="str">
        <f>VLOOKUP(B26,'пр.взвешивания'!B5:G58,4,FALSE)</f>
        <v>Москва Д/Самбо-70</v>
      </c>
      <c r="F26" s="163">
        <f>VLOOKUP(B26,'пр.взвешивания'!B5:G58,5,FALSE)</f>
        <v>0</v>
      </c>
      <c r="G26" s="163" t="str">
        <f>VLOOKUP(B26,'пр.взвешивания'!B5:G58,6,FALSE)</f>
        <v>Чехранов ЮВ,Ходырев АН</v>
      </c>
    </row>
    <row r="27" spans="1:7" ht="12.75" customHeight="1">
      <c r="A27" s="164"/>
      <c r="B27" s="166"/>
      <c r="C27" s="163"/>
      <c r="D27" s="163"/>
      <c r="E27" s="163"/>
      <c r="F27" s="163"/>
      <c r="G27" s="163"/>
    </row>
    <row r="28" spans="1:7" ht="12.75" customHeight="1">
      <c r="A28" s="164" t="s">
        <v>87</v>
      </c>
      <c r="B28" s="165">
        <v>3</v>
      </c>
      <c r="C28" s="163" t="str">
        <f>VLOOKUP(B28,'пр.взвешивания'!B5:G40,2,FALSE)</f>
        <v>ОБУХОВА Евгения Игоревна</v>
      </c>
      <c r="D28" s="163" t="str">
        <f>VLOOKUP(B28,'пр.взвешивания'!B5:G40,3,FALSE)</f>
        <v>04.09.87 кмс</v>
      </c>
      <c r="E28" s="163" t="str">
        <f>VLOOKUP(B28,'пр.взвешивания'!B5:G60,4,FALSE)</f>
        <v>ЮФО Краснодарский край,Новороссийск</v>
      </c>
      <c r="F28" s="163">
        <f>VLOOKUP(B28,'пр.взвешивания'!B5:G60,5,FALSE)</f>
        <v>0</v>
      </c>
      <c r="G28" s="163" t="str">
        <f>VLOOKUP(B28,'пр.взвешивания'!B5:G60,6,FALSE)</f>
        <v>Болотнов ВЕ</v>
      </c>
    </row>
    <row r="29" spans="1:7" ht="12.75" customHeight="1">
      <c r="A29" s="164"/>
      <c r="B29" s="166"/>
      <c r="C29" s="163"/>
      <c r="D29" s="163"/>
      <c r="E29" s="163"/>
      <c r="F29" s="163"/>
      <c r="G29" s="163"/>
    </row>
    <row r="30" spans="1:7" ht="12.75">
      <c r="A30" s="99"/>
      <c r="B30" s="99"/>
      <c r="C30" s="99"/>
      <c r="D30" s="99"/>
      <c r="E30" s="99"/>
      <c r="F30" s="99"/>
      <c r="G30" s="99"/>
    </row>
    <row r="31" spans="1:7" ht="39.75" customHeight="1">
      <c r="A31" s="99"/>
      <c r="B31" s="99"/>
      <c r="C31" s="99"/>
      <c r="D31" s="99"/>
      <c r="E31" s="99"/>
      <c r="F31" s="99"/>
      <c r="G31" s="99"/>
    </row>
    <row r="32" spans="1:8" ht="12.75" customHeight="1">
      <c r="A32" s="129" t="str">
        <f>HYPERLINK('[2]реквизиты'!$A$6)</f>
        <v>Гл. судья, судья МК</v>
      </c>
      <c r="B32" s="130"/>
      <c r="C32" s="130"/>
      <c r="D32" s="131"/>
      <c r="E32" s="132"/>
      <c r="F32" s="132"/>
      <c r="G32" s="133" t="str">
        <f>HYPERLINK('[2]реквизиты'!$G$6)</f>
        <v>Сова Б.Л.</v>
      </c>
      <c r="H32" s="93"/>
    </row>
    <row r="33" spans="1:8" ht="15.75">
      <c r="A33" s="130"/>
      <c r="B33" s="130"/>
      <c r="C33" s="130"/>
      <c r="D33" s="134"/>
      <c r="E33" s="135"/>
      <c r="F33" s="135"/>
      <c r="G33" s="136" t="str">
        <f>HYPERLINK('[2]реквизиты'!$G$7)</f>
        <v>г.Рязань</v>
      </c>
      <c r="H33" s="93"/>
    </row>
    <row r="34" spans="1:8" ht="37.5" customHeight="1">
      <c r="A34" s="137"/>
      <c r="B34" s="137"/>
      <c r="C34" s="137"/>
      <c r="D34" s="138"/>
      <c r="E34" s="138"/>
      <c r="F34" s="138"/>
      <c r="G34" s="131"/>
      <c r="H34" s="93"/>
    </row>
    <row r="35" spans="1:7" ht="12.75" customHeight="1">
      <c r="A35" s="129" t="str">
        <f>'[2]реквизиты'!$A$8</f>
        <v>Гл. секретарь, судья РК</v>
      </c>
      <c r="B35" s="130"/>
      <c r="C35" s="130"/>
      <c r="D35" s="139"/>
      <c r="E35" s="140"/>
      <c r="F35" s="140"/>
      <c r="G35" s="133" t="str">
        <f>HYPERLINK('[2]реквизиты'!$G$8)</f>
        <v>Пчелов С.Г.</v>
      </c>
    </row>
    <row r="36" spans="1:7" ht="12.75">
      <c r="A36" s="137"/>
      <c r="B36" s="137"/>
      <c r="C36" s="137"/>
      <c r="D36" s="131"/>
      <c r="E36" s="131"/>
      <c r="F36" s="131"/>
      <c r="G36" s="136" t="str">
        <f>HYPERLINK('[2]реквизиты'!$G$9)</f>
        <v>г.Чебоксары</v>
      </c>
    </row>
    <row r="37" spans="1:7" ht="12.75">
      <c r="A37" s="99"/>
      <c r="B37" s="99"/>
      <c r="C37" s="99"/>
      <c r="D37" s="99"/>
      <c r="E37" s="99"/>
      <c r="F37" s="99"/>
      <c r="G37" s="99"/>
    </row>
    <row r="38" spans="1:7" ht="12.75">
      <c r="A38" s="99"/>
      <c r="B38" s="99"/>
      <c r="C38" s="99"/>
      <c r="D38" s="99"/>
      <c r="E38" s="99"/>
      <c r="F38" s="99"/>
      <c r="G38" s="99"/>
    </row>
    <row r="39" spans="1:7" ht="12.75">
      <c r="A39" s="99"/>
      <c r="B39" s="99"/>
      <c r="C39" s="99"/>
      <c r="D39" s="99"/>
      <c r="E39" s="99"/>
      <c r="F39" s="99"/>
      <c r="G39" s="99"/>
    </row>
    <row r="40" spans="1:7" ht="12.75">
      <c r="A40" s="99"/>
      <c r="B40" s="99"/>
      <c r="C40" s="99"/>
      <c r="D40" s="99"/>
      <c r="E40" s="99"/>
      <c r="F40" s="99"/>
      <c r="G40" s="99"/>
    </row>
    <row r="41" spans="1:7" ht="12.75">
      <c r="A41" s="99"/>
      <c r="B41" s="99"/>
      <c r="C41" s="99"/>
      <c r="D41" s="99"/>
      <c r="E41" s="99"/>
      <c r="F41" s="99"/>
      <c r="G41" s="99"/>
    </row>
    <row r="42" spans="1:7" ht="12.75">
      <c r="A42" s="99"/>
      <c r="B42" s="99"/>
      <c r="C42" s="99"/>
      <c r="D42" s="99"/>
      <c r="E42" s="99"/>
      <c r="F42" s="99"/>
      <c r="G42" s="99"/>
    </row>
    <row r="43" spans="1:7" ht="12.75">
      <c r="A43" s="99"/>
      <c r="B43" s="99"/>
      <c r="C43" s="99"/>
      <c r="D43" s="99"/>
      <c r="E43" s="99"/>
      <c r="F43" s="99"/>
      <c r="G43" s="99"/>
    </row>
    <row r="44" spans="1:7" ht="12.75">
      <c r="A44" s="99"/>
      <c r="B44" s="99"/>
      <c r="C44" s="99"/>
      <c r="D44" s="99"/>
      <c r="E44" s="99"/>
      <c r="F44" s="99"/>
      <c r="G44" s="99"/>
    </row>
    <row r="45" spans="1:7" ht="12.75">
      <c r="A45" s="99"/>
      <c r="B45" s="99"/>
      <c r="C45" s="99"/>
      <c r="D45" s="99"/>
      <c r="E45" s="99"/>
      <c r="F45" s="99"/>
      <c r="G45" s="99"/>
    </row>
    <row r="46" spans="1:7" ht="12.75">
      <c r="A46" s="99"/>
      <c r="B46" s="99"/>
      <c r="C46" s="99"/>
      <c r="D46" s="99"/>
      <c r="E46" s="99"/>
      <c r="F46" s="99"/>
      <c r="G46" s="99"/>
    </row>
    <row r="47" spans="1:7" ht="12.75">
      <c r="A47" s="99"/>
      <c r="B47" s="99"/>
      <c r="C47" s="99"/>
      <c r="D47" s="99"/>
      <c r="E47" s="99"/>
      <c r="F47" s="99"/>
      <c r="G47" s="99"/>
    </row>
    <row r="48" spans="1:7" ht="12.75">
      <c r="A48" s="99"/>
      <c r="B48" s="99"/>
      <c r="C48" s="99"/>
      <c r="D48" s="99"/>
      <c r="E48" s="99"/>
      <c r="F48" s="99"/>
      <c r="G48" s="99"/>
    </row>
    <row r="49" spans="1:7" ht="12.75">
      <c r="A49" s="99"/>
      <c r="B49" s="99"/>
      <c r="C49" s="99"/>
      <c r="D49" s="99"/>
      <c r="E49" s="99"/>
      <c r="F49" s="99"/>
      <c r="G49" s="99"/>
    </row>
    <row r="50" spans="1:7" ht="12.75">
      <c r="A50" s="99"/>
      <c r="B50" s="99"/>
      <c r="C50" s="99"/>
      <c r="D50" s="99"/>
      <c r="E50" s="99"/>
      <c r="F50" s="99"/>
      <c r="G50" s="99"/>
    </row>
    <row r="51" spans="1:7" ht="12.75">
      <c r="A51" s="99"/>
      <c r="B51" s="99"/>
      <c r="C51" s="99"/>
      <c r="D51" s="99"/>
      <c r="E51" s="99"/>
      <c r="F51" s="99"/>
      <c r="G51" s="99"/>
    </row>
    <row r="52" spans="1:7" ht="12.75">
      <c r="A52" s="99"/>
      <c r="B52" s="99"/>
      <c r="C52" s="99"/>
      <c r="D52" s="99"/>
      <c r="E52" s="99"/>
      <c r="F52" s="99"/>
      <c r="G52" s="99"/>
    </row>
    <row r="53" spans="1:7" ht="12.75">
      <c r="A53" s="99"/>
      <c r="B53" s="99"/>
      <c r="C53" s="99"/>
      <c r="D53" s="99"/>
      <c r="E53" s="99"/>
      <c r="F53" s="99"/>
      <c r="G53" s="99"/>
    </row>
    <row r="54" spans="1:7" ht="12.75">
      <c r="A54" s="99"/>
      <c r="B54" s="99"/>
      <c r="C54" s="99"/>
      <c r="D54" s="99"/>
      <c r="E54" s="99"/>
      <c r="F54" s="99"/>
      <c r="G54" s="99"/>
    </row>
    <row r="55" spans="1:7" ht="12.75">
      <c r="A55" s="99"/>
      <c r="B55" s="99"/>
      <c r="C55" s="99"/>
      <c r="D55" s="99"/>
      <c r="E55" s="99"/>
      <c r="F55" s="99"/>
      <c r="G55" s="99"/>
    </row>
  </sheetData>
  <sheetProtection/>
  <mergeCells count="89">
    <mergeCell ref="A5:C5"/>
    <mergeCell ref="F5:G5"/>
    <mergeCell ref="C8:C9"/>
    <mergeCell ref="D8:D9"/>
    <mergeCell ref="E8:E9"/>
    <mergeCell ref="F8:F9"/>
    <mergeCell ref="G8:G9"/>
    <mergeCell ref="A1:G1"/>
    <mergeCell ref="E6:E7"/>
    <mergeCell ref="F6:F7"/>
    <mergeCell ref="G6:G7"/>
    <mergeCell ref="A6:A7"/>
    <mergeCell ref="B6:B7"/>
    <mergeCell ref="A3:C3"/>
    <mergeCell ref="D3:G3"/>
    <mergeCell ref="C6:C7"/>
    <mergeCell ref="D6:D7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G16:G17"/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C20:C21"/>
    <mergeCell ref="D20:D21"/>
    <mergeCell ref="G18:G19"/>
    <mergeCell ref="A16:A17"/>
    <mergeCell ref="B16:B17"/>
    <mergeCell ref="F20:F21"/>
    <mergeCell ref="G20:G21"/>
    <mergeCell ref="F18:F19"/>
    <mergeCell ref="G26:G27"/>
    <mergeCell ref="A24:A25"/>
    <mergeCell ref="F22:F23"/>
    <mergeCell ref="G22:G23"/>
    <mergeCell ref="A20:A21"/>
    <mergeCell ref="B24:B25"/>
    <mergeCell ref="C24:C25"/>
    <mergeCell ref="D24:D25"/>
    <mergeCell ref="E20:E21"/>
    <mergeCell ref="B20:B21"/>
    <mergeCell ref="A26:A27"/>
    <mergeCell ref="B26:B27"/>
    <mergeCell ref="C26:C27"/>
    <mergeCell ref="D26:D27"/>
    <mergeCell ref="E26:E27"/>
    <mergeCell ref="F26:F27"/>
    <mergeCell ref="E24:E25"/>
    <mergeCell ref="E28:E29"/>
    <mergeCell ref="F28:F29"/>
    <mergeCell ref="G28:G29"/>
    <mergeCell ref="A28:A29"/>
    <mergeCell ref="B28:B29"/>
    <mergeCell ref="C28:C29"/>
    <mergeCell ref="D28:D29"/>
    <mergeCell ref="F24:F25"/>
    <mergeCell ref="G24:G2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79"/>
  <sheetViews>
    <sheetView zoomScalePageLayoutView="0" workbookViewId="0" topLeftCell="A1">
      <selection activeCell="N26" sqref="N26:N27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9.421875" style="0" customWidth="1"/>
    <col min="4" max="4" width="15.57421875" style="0" customWidth="1"/>
    <col min="5" max="10" width="6.7109375" style="0" customWidth="1"/>
    <col min="11" max="11" width="8.00390625" style="0" customWidth="1"/>
    <col min="12" max="12" width="7.0039062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53"/>
      <c r="N1" s="153"/>
      <c r="O1" s="153"/>
      <c r="P1" s="153"/>
      <c r="Q1" s="153"/>
      <c r="R1" s="153"/>
      <c r="S1" s="150"/>
      <c r="T1" s="150"/>
      <c r="U1" s="16"/>
      <c r="V1" s="16"/>
    </row>
    <row r="2" spans="2:29" ht="40.5" customHeight="1" thickBot="1">
      <c r="B2" s="212" t="s">
        <v>34</v>
      </c>
      <c r="C2" s="212"/>
      <c r="D2" s="213"/>
      <c r="E2" s="171" t="str">
        <f>HYPERLINK('[2]реквизиты'!$A$2)</f>
        <v>Первенство России по самбо среди юниорок до 23 лет</v>
      </c>
      <c r="F2" s="172"/>
      <c r="G2" s="172"/>
      <c r="H2" s="172"/>
      <c r="I2" s="172"/>
      <c r="J2" s="172"/>
      <c r="K2" s="172"/>
      <c r="L2" s="173"/>
      <c r="M2" s="152"/>
      <c r="N2" s="152"/>
      <c r="O2" s="2"/>
      <c r="W2" s="10"/>
      <c r="X2" s="10"/>
      <c r="Y2" s="10"/>
      <c r="Z2" s="10"/>
      <c r="AA2" s="10"/>
      <c r="AB2" s="10"/>
      <c r="AC2" s="10"/>
    </row>
    <row r="3" spans="3:24" ht="12" customHeight="1" thickBot="1">
      <c r="C3" s="151"/>
      <c r="D3" s="151"/>
      <c r="E3" s="151"/>
      <c r="F3" s="151"/>
      <c r="G3" s="151"/>
      <c r="H3" s="151"/>
      <c r="I3" s="151"/>
      <c r="J3" s="151"/>
      <c r="K3" s="11"/>
      <c r="L3" s="11"/>
      <c r="M3" s="11"/>
      <c r="N3" s="11"/>
      <c r="O3" s="11"/>
      <c r="P3" s="11"/>
      <c r="Q3" s="11"/>
      <c r="R3" s="11"/>
      <c r="S3" s="11"/>
      <c r="T3" s="11"/>
      <c r="W3" s="11"/>
      <c r="X3" s="11"/>
    </row>
    <row r="4" spans="1:22" ht="24" customHeight="1" thickBot="1">
      <c r="A4" s="37" t="s">
        <v>7</v>
      </c>
      <c r="B4" s="210" t="str">
        <f>HYPERLINK('[2]реквизиты'!$A$3)</f>
        <v>22-26 января 2010 года</v>
      </c>
      <c r="C4" s="210"/>
      <c r="D4" s="210"/>
      <c r="E4" s="210"/>
      <c r="F4" s="210"/>
      <c r="G4" s="210"/>
      <c r="H4" s="211"/>
      <c r="I4" s="207" t="str">
        <f>HYPERLINK('пр.взвешивания'!E3)</f>
        <v>в.к.  +80   кг.</v>
      </c>
      <c r="J4" s="208"/>
      <c r="K4" s="208"/>
      <c r="L4" s="209"/>
      <c r="N4" s="11"/>
      <c r="O4" s="37"/>
      <c r="U4" s="16"/>
      <c r="V4" s="16"/>
    </row>
    <row r="5" spans="1:24" ht="11.25" customHeight="1" thickBot="1">
      <c r="A5" s="226" t="s">
        <v>0</v>
      </c>
      <c r="B5" s="226" t="s">
        <v>1</v>
      </c>
      <c r="C5" s="226" t="s">
        <v>2</v>
      </c>
      <c r="D5" s="226" t="s">
        <v>3</v>
      </c>
      <c r="E5" s="223" t="s">
        <v>4</v>
      </c>
      <c r="F5" s="224"/>
      <c r="G5" s="224"/>
      <c r="H5" s="224"/>
      <c r="I5" s="224"/>
      <c r="J5" s="225"/>
      <c r="K5" s="226" t="s">
        <v>5</v>
      </c>
      <c r="L5" s="226" t="s">
        <v>6</v>
      </c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3"/>
      <c r="X5" s="3"/>
    </row>
    <row r="6" spans="1:24" ht="13.5" customHeight="1" thickBot="1">
      <c r="A6" s="227"/>
      <c r="B6" s="227"/>
      <c r="C6" s="227"/>
      <c r="D6" s="227"/>
      <c r="E6" s="39">
        <v>1</v>
      </c>
      <c r="F6" s="40">
        <v>2</v>
      </c>
      <c r="G6" s="41">
        <v>3</v>
      </c>
      <c r="H6" s="40">
        <v>4</v>
      </c>
      <c r="I6" s="40">
        <v>5</v>
      </c>
      <c r="J6" s="42">
        <v>6</v>
      </c>
      <c r="K6" s="227"/>
      <c r="L6" s="227"/>
      <c r="M6" s="215"/>
      <c r="N6" s="215"/>
      <c r="O6" s="215"/>
      <c r="P6" s="215"/>
      <c r="Q6" s="32"/>
      <c r="R6" s="32"/>
      <c r="S6" s="32"/>
      <c r="T6" s="32"/>
      <c r="U6" s="215"/>
      <c r="V6" s="215"/>
      <c r="W6" s="3"/>
      <c r="X6" s="3"/>
    </row>
    <row r="7" spans="1:24" ht="15" customHeight="1">
      <c r="A7" s="231">
        <v>1</v>
      </c>
      <c r="B7" s="232" t="str">
        <f>VLOOKUP(A7,'пр.взвешивания'!B6:E27,2,FALSE)</f>
        <v>БАЛУЕВА Марина Викторовна</v>
      </c>
      <c r="C7" s="233" t="str">
        <f>VLOOKUP(B7,'пр.взвешивания'!C6:F27,2,FALSE)</f>
        <v>19.02.89 мс</v>
      </c>
      <c r="D7" s="234" t="str">
        <f>VLOOKUP(C7,'пр.взвешивания'!D6:G27,2,FALSE)</f>
        <v>УФО Свердловская Екатеринбург Д</v>
      </c>
      <c r="E7" s="115"/>
      <c r="F7" s="116">
        <v>4</v>
      </c>
      <c r="G7" s="117">
        <v>4</v>
      </c>
      <c r="H7" s="116">
        <v>4</v>
      </c>
      <c r="I7" s="117">
        <v>4</v>
      </c>
      <c r="J7" s="118">
        <v>1</v>
      </c>
      <c r="K7" s="228">
        <f>SUM(E7:J7)</f>
        <v>17</v>
      </c>
      <c r="L7" s="200">
        <v>2</v>
      </c>
      <c r="M7" s="215"/>
      <c r="N7" s="218"/>
      <c r="O7" s="218"/>
      <c r="P7" s="218"/>
      <c r="Q7" s="28"/>
      <c r="R7" s="24"/>
      <c r="S7" s="24"/>
      <c r="T7" s="24"/>
      <c r="U7" s="221"/>
      <c r="V7" s="222"/>
      <c r="W7" s="3"/>
      <c r="X7" s="3"/>
    </row>
    <row r="8" spans="1:24" ht="15" customHeight="1">
      <c r="A8" s="230"/>
      <c r="B8" s="229"/>
      <c r="C8" s="203"/>
      <c r="D8" s="204"/>
      <c r="E8" s="100"/>
      <c r="F8" s="108">
        <v>0.07</v>
      </c>
      <c r="G8" s="109">
        <v>1.12</v>
      </c>
      <c r="H8" s="108">
        <v>0.53</v>
      </c>
      <c r="I8" s="109">
        <v>1.44</v>
      </c>
      <c r="J8" s="110"/>
      <c r="K8" s="184"/>
      <c r="L8" s="186"/>
      <c r="M8" s="215"/>
      <c r="N8" s="219"/>
      <c r="O8" s="219"/>
      <c r="P8" s="219"/>
      <c r="Q8" s="28"/>
      <c r="R8" s="28"/>
      <c r="S8" s="28"/>
      <c r="T8" s="28"/>
      <c r="U8" s="221"/>
      <c r="V8" s="222"/>
      <c r="W8" s="3"/>
      <c r="X8" s="3"/>
    </row>
    <row r="9" spans="1:24" ht="15" customHeight="1">
      <c r="A9" s="230">
        <v>2</v>
      </c>
      <c r="B9" s="178" t="str">
        <f>VLOOKUP(A9,'пр.взвешивания'!B8:E27,2,FALSE)</f>
        <v>ПИКУЛЕВА Екатерина Андреевна</v>
      </c>
      <c r="C9" s="180" t="str">
        <f>VLOOKUP(B9,'пр.взвешивания'!C8:F27,2,FALSE)</f>
        <v>20.03.91 кмс</v>
      </c>
      <c r="D9" s="182" t="str">
        <f>VLOOKUP(C9,'пр.взвешивания'!D8:G27,2,FALSE)</f>
        <v>ЦФО Смоленская, Смоленск, МО</v>
      </c>
      <c r="E9" s="119">
        <v>0</v>
      </c>
      <c r="F9" s="101"/>
      <c r="G9" s="119">
        <v>4</v>
      </c>
      <c r="H9" s="120">
        <v>0</v>
      </c>
      <c r="I9" s="119">
        <v>0</v>
      </c>
      <c r="J9" s="121">
        <v>0</v>
      </c>
      <c r="K9" s="184">
        <f>SUM(E9:J9)</f>
        <v>4</v>
      </c>
      <c r="L9" s="186">
        <v>5</v>
      </c>
      <c r="M9" s="215"/>
      <c r="N9" s="218"/>
      <c r="O9" s="218"/>
      <c r="P9" s="218"/>
      <c r="Q9" s="29"/>
      <c r="R9" s="24"/>
      <c r="S9" s="29"/>
      <c r="T9" s="29"/>
      <c r="U9" s="221"/>
      <c r="V9" s="222"/>
      <c r="W9" s="3"/>
      <c r="X9" s="3"/>
    </row>
    <row r="10" spans="1:24" ht="15" customHeight="1">
      <c r="A10" s="230"/>
      <c r="B10" s="229"/>
      <c r="C10" s="203"/>
      <c r="D10" s="204"/>
      <c r="E10" s="111"/>
      <c r="F10" s="102"/>
      <c r="G10" s="159">
        <v>0</v>
      </c>
      <c r="H10" s="108"/>
      <c r="I10" s="109"/>
      <c r="J10" s="110"/>
      <c r="K10" s="184"/>
      <c r="L10" s="186"/>
      <c r="M10" s="215"/>
      <c r="N10" s="219"/>
      <c r="O10" s="219"/>
      <c r="P10" s="219"/>
      <c r="Q10" s="30"/>
      <c r="R10" s="28"/>
      <c r="S10" s="30"/>
      <c r="T10" s="30"/>
      <c r="U10" s="221"/>
      <c r="V10" s="222"/>
      <c r="W10" s="3"/>
      <c r="X10" s="3"/>
    </row>
    <row r="11" spans="1:24" ht="15" customHeight="1">
      <c r="A11" s="230">
        <v>3</v>
      </c>
      <c r="B11" s="178" t="str">
        <f>VLOOKUP(A11,'пр.взвешивания'!B10:E27,2,FALSE)</f>
        <v>ОБУХОВА Евгения Игоревна</v>
      </c>
      <c r="C11" s="180" t="str">
        <f>VLOOKUP(B11,'пр.взвешивания'!C10:F27,2,FALSE)</f>
        <v>04.09.87 кмс</v>
      </c>
      <c r="D11" s="182" t="str">
        <f>VLOOKUP(C11,'пр.взвешивания'!D10:G27,2,FALSE)</f>
        <v>ЮФО Краснодарский край,Новороссийск</v>
      </c>
      <c r="E11" s="119">
        <v>0</v>
      </c>
      <c r="F11" s="120">
        <v>0</v>
      </c>
      <c r="G11" s="103"/>
      <c r="H11" s="120">
        <v>0</v>
      </c>
      <c r="I11" s="119">
        <v>0</v>
      </c>
      <c r="J11" s="121">
        <v>0</v>
      </c>
      <c r="K11" s="184">
        <f>SUM(E11:J11)</f>
        <v>0</v>
      </c>
      <c r="L11" s="186">
        <v>6</v>
      </c>
      <c r="M11" s="215"/>
      <c r="N11" s="218"/>
      <c r="O11" s="218"/>
      <c r="P11" s="218"/>
      <c r="Q11" s="29"/>
      <c r="R11" s="29"/>
      <c r="S11" s="28"/>
      <c r="T11" s="29"/>
      <c r="U11" s="221"/>
      <c r="V11" s="222"/>
      <c r="W11" s="3"/>
      <c r="X11" s="3"/>
    </row>
    <row r="12" spans="1:24" ht="15" customHeight="1">
      <c r="A12" s="230"/>
      <c r="B12" s="229"/>
      <c r="C12" s="203"/>
      <c r="D12" s="204"/>
      <c r="E12" s="111"/>
      <c r="F12" s="112"/>
      <c r="G12" s="104"/>
      <c r="H12" s="108"/>
      <c r="I12" s="109"/>
      <c r="J12" s="110"/>
      <c r="K12" s="184"/>
      <c r="L12" s="186"/>
      <c r="M12" s="215"/>
      <c r="N12" s="219"/>
      <c r="O12" s="219"/>
      <c r="P12" s="219"/>
      <c r="Q12" s="30"/>
      <c r="R12" s="30"/>
      <c r="S12" s="28"/>
      <c r="T12" s="30"/>
      <c r="U12" s="221"/>
      <c r="V12" s="222"/>
      <c r="W12" s="3"/>
      <c r="X12" s="3"/>
    </row>
    <row r="13" spans="1:24" ht="15" customHeight="1">
      <c r="A13" s="230">
        <v>4</v>
      </c>
      <c r="B13" s="178" t="str">
        <f>VLOOKUP(A13,'пр.взвешивания'!B12:E27,2,FALSE)</f>
        <v>КАЛУПИНА Анна Анатольевна</v>
      </c>
      <c r="C13" s="180" t="str">
        <f>VLOOKUP(B13,'пр.взвешивания'!C12:F27,2,FALSE)</f>
        <v>20.07.88 кмс</v>
      </c>
      <c r="D13" s="182" t="str">
        <f>VLOOKUP(C13,'пр.взвешивания'!D12:G27,2,FALSE)</f>
        <v>Москва ГУЗ</v>
      </c>
      <c r="E13" s="119">
        <v>0</v>
      </c>
      <c r="F13" s="120">
        <v>4</v>
      </c>
      <c r="G13" s="119">
        <v>4</v>
      </c>
      <c r="H13" s="101"/>
      <c r="I13" s="119">
        <v>0</v>
      </c>
      <c r="J13" s="121">
        <v>0</v>
      </c>
      <c r="K13" s="228">
        <f>SUM(E13:J13)</f>
        <v>8</v>
      </c>
      <c r="L13" s="216">
        <v>4</v>
      </c>
      <c r="M13" s="215"/>
      <c r="N13" s="218"/>
      <c r="O13" s="218"/>
      <c r="P13" s="218"/>
      <c r="Q13" s="24"/>
      <c r="R13" s="24"/>
      <c r="S13" s="24"/>
      <c r="T13" s="28"/>
      <c r="U13" s="221"/>
      <c r="V13" s="222"/>
      <c r="W13" s="3"/>
      <c r="X13" s="3"/>
    </row>
    <row r="14" spans="1:24" ht="15" customHeight="1">
      <c r="A14" s="230"/>
      <c r="B14" s="229"/>
      <c r="C14" s="203"/>
      <c r="D14" s="204"/>
      <c r="E14" s="111"/>
      <c r="F14" s="112">
        <v>0.21</v>
      </c>
      <c r="G14" s="111"/>
      <c r="H14" s="102"/>
      <c r="I14" s="109"/>
      <c r="J14" s="110"/>
      <c r="K14" s="184"/>
      <c r="L14" s="186"/>
      <c r="M14" s="215"/>
      <c r="N14" s="219"/>
      <c r="O14" s="219"/>
      <c r="P14" s="219"/>
      <c r="Q14" s="28"/>
      <c r="R14" s="28"/>
      <c r="S14" s="28"/>
      <c r="T14" s="28"/>
      <c r="U14" s="221"/>
      <c r="V14" s="222"/>
      <c r="W14" s="3"/>
      <c r="X14" s="3"/>
    </row>
    <row r="15" spans="1:24" ht="15" customHeight="1">
      <c r="A15" s="230">
        <v>5</v>
      </c>
      <c r="B15" s="178" t="str">
        <f>VLOOKUP(A15,'пр.взвешивания'!B14:E27,2,FALSE)</f>
        <v>КОВЯЗИНА Анастасия Владимировна</v>
      </c>
      <c r="C15" s="180" t="str">
        <f>VLOOKUP(B15,'пр.взвешивания'!C14:F27,2,FALSE)</f>
        <v>05.08.87 мс</v>
      </c>
      <c r="D15" s="182" t="str">
        <f>VLOOKUP(C15,'пр.взвешивания'!D14:G27,2,FALSE)</f>
        <v>ПФО Татарстан Казань Р</v>
      </c>
      <c r="E15" s="119">
        <v>0</v>
      </c>
      <c r="F15" s="120">
        <v>4</v>
      </c>
      <c r="G15" s="119">
        <v>4</v>
      </c>
      <c r="H15" s="120">
        <v>3.5</v>
      </c>
      <c r="I15" s="103"/>
      <c r="J15" s="121">
        <v>0</v>
      </c>
      <c r="K15" s="184">
        <f>SUM(E15:J15)</f>
        <v>11.5</v>
      </c>
      <c r="L15" s="186">
        <v>3</v>
      </c>
      <c r="M15" s="33"/>
      <c r="N15" s="27"/>
      <c r="O15" s="34"/>
      <c r="P15" s="35"/>
      <c r="Q15" s="36"/>
      <c r="R15" s="36"/>
      <c r="S15" s="36"/>
      <c r="T15" s="36"/>
      <c r="U15" s="33"/>
      <c r="V15" s="33"/>
      <c r="W15" s="3"/>
      <c r="X15" s="3"/>
    </row>
    <row r="16" spans="1:24" ht="15" customHeight="1">
      <c r="A16" s="230"/>
      <c r="B16" s="229"/>
      <c r="C16" s="203"/>
      <c r="D16" s="204"/>
      <c r="E16" s="111"/>
      <c r="F16" s="112"/>
      <c r="G16" s="158">
        <v>0</v>
      </c>
      <c r="H16" s="112"/>
      <c r="I16" s="104"/>
      <c r="J16" s="110"/>
      <c r="K16" s="184"/>
      <c r="L16" s="186"/>
      <c r="M16" s="33"/>
      <c r="N16" s="27"/>
      <c r="O16" s="34"/>
      <c r="P16" s="35"/>
      <c r="Q16" s="36"/>
      <c r="R16" s="36"/>
      <c r="S16" s="36"/>
      <c r="T16" s="36"/>
      <c r="U16" s="33"/>
      <c r="V16" s="33"/>
      <c r="W16" s="3"/>
      <c r="X16" s="3"/>
    </row>
    <row r="17" spans="1:24" ht="15" customHeight="1">
      <c r="A17" s="230">
        <v>6</v>
      </c>
      <c r="B17" s="178" t="str">
        <f>VLOOKUP(A17,'пр.взвешивания'!B16:E27,2,FALSE)</f>
        <v>ХАКИМОВА Елена Сергеевна</v>
      </c>
      <c r="C17" s="180" t="str">
        <f>VLOOKUP(B17,'пр.взвешивания'!C16:F27,2,FALSE)</f>
        <v>02.03.88 мс</v>
      </c>
      <c r="D17" s="182" t="str">
        <f>VLOOKUP(C17,'пр.взвешивания'!D16:G27,2,FALSE)</f>
        <v>ПФО Оренбургская Бузулук</v>
      </c>
      <c r="E17" s="119">
        <v>3</v>
      </c>
      <c r="F17" s="120">
        <v>4</v>
      </c>
      <c r="G17" s="119">
        <v>3</v>
      </c>
      <c r="H17" s="120">
        <v>4</v>
      </c>
      <c r="I17" s="119">
        <v>4</v>
      </c>
      <c r="J17" s="105"/>
      <c r="K17" s="184">
        <f>SUM(E17:J17)</f>
        <v>18</v>
      </c>
      <c r="L17" s="186">
        <v>1</v>
      </c>
      <c r="M17" s="33"/>
      <c r="N17" s="27"/>
      <c r="O17" s="34"/>
      <c r="P17" s="35"/>
      <c r="Q17" s="36"/>
      <c r="R17" s="36"/>
      <c r="S17" s="36"/>
      <c r="T17" s="36"/>
      <c r="U17" s="33"/>
      <c r="V17" s="33"/>
      <c r="W17" s="3"/>
      <c r="X17" s="3"/>
    </row>
    <row r="18" spans="1:24" ht="15" customHeight="1" thickBot="1">
      <c r="A18" s="237"/>
      <c r="B18" s="179"/>
      <c r="C18" s="181"/>
      <c r="D18" s="183"/>
      <c r="E18" s="113"/>
      <c r="F18" s="114">
        <v>0.11</v>
      </c>
      <c r="G18" s="113"/>
      <c r="H18" s="160">
        <v>0.3</v>
      </c>
      <c r="I18" s="113">
        <v>1.24</v>
      </c>
      <c r="J18" s="106"/>
      <c r="K18" s="185"/>
      <c r="L18" s="187"/>
      <c r="M18" s="33"/>
      <c r="N18" s="27"/>
      <c r="O18" s="34"/>
      <c r="P18" s="35"/>
      <c r="Q18" s="36"/>
      <c r="R18" s="36"/>
      <c r="S18" s="36"/>
      <c r="T18" s="36"/>
      <c r="U18" s="33"/>
      <c r="V18" s="33"/>
      <c r="W18" s="3"/>
      <c r="X18" s="3"/>
    </row>
    <row r="19" spans="1:24" ht="15" customHeight="1" thickBot="1">
      <c r="A19" s="43" t="s">
        <v>8</v>
      </c>
      <c r="B19" s="44"/>
      <c r="C19" s="45"/>
      <c r="D19" s="44"/>
      <c r="E19" s="13"/>
      <c r="F19" s="13"/>
      <c r="G19" s="13"/>
      <c r="H19" s="13"/>
      <c r="I19" s="13"/>
      <c r="J19" s="13"/>
      <c r="K19" s="13"/>
      <c r="L19" s="13"/>
      <c r="M19" s="26"/>
      <c r="N19" s="27"/>
      <c r="O19" s="34"/>
      <c r="P19" s="35"/>
      <c r="Q19" s="36"/>
      <c r="R19" s="36"/>
      <c r="S19" s="36"/>
      <c r="T19" s="36"/>
      <c r="U19" s="33"/>
      <c r="V19" s="33"/>
      <c r="W19" s="3"/>
      <c r="X19" s="3"/>
    </row>
    <row r="20" spans="1:24" ht="15" customHeight="1">
      <c r="A20" s="236">
        <v>7</v>
      </c>
      <c r="B20" s="232" t="str">
        <f>VLOOKUP(A20,'пр.взвешивания'!B6:E27,2,FALSE)</f>
        <v>ГУЛИЕВА Ирада Мехманова</v>
      </c>
      <c r="C20" s="232" t="str">
        <f>VLOOKUP(B20,'пр.взвешивания'!C6:F27,2,FALSE)</f>
        <v>14.09.88 кмс</v>
      </c>
      <c r="D20" s="243" t="str">
        <f>VLOOKUP(C20,'пр.взвешивания'!D6:G27,2,FALSE)</f>
        <v>Москва Д/Самбо-70</v>
      </c>
      <c r="E20" s="122"/>
      <c r="F20" s="46">
        <v>1</v>
      </c>
      <c r="G20" s="47">
        <v>1</v>
      </c>
      <c r="H20" s="48">
        <v>0</v>
      </c>
      <c r="I20" s="49">
        <v>0</v>
      </c>
      <c r="J20" s="107"/>
      <c r="K20" s="214">
        <f>SUM(E20:J20)</f>
        <v>2</v>
      </c>
      <c r="L20" s="200">
        <v>5</v>
      </c>
      <c r="M20" s="215"/>
      <c r="N20" s="218"/>
      <c r="O20" s="218"/>
      <c r="P20" s="218"/>
      <c r="Q20" s="28"/>
      <c r="R20" s="24"/>
      <c r="S20" s="24"/>
      <c r="T20" s="24"/>
      <c r="U20" s="221"/>
      <c r="V20" s="215"/>
      <c r="W20" s="3"/>
      <c r="X20" s="3"/>
    </row>
    <row r="21" spans="1:24" ht="15" customHeight="1">
      <c r="A21" s="235"/>
      <c r="B21" s="229"/>
      <c r="C21" s="229"/>
      <c r="D21" s="206"/>
      <c r="E21" s="123"/>
      <c r="F21" s="51"/>
      <c r="G21" s="52"/>
      <c r="H21" s="53"/>
      <c r="I21" s="54"/>
      <c r="J21" s="107"/>
      <c r="K21" s="188"/>
      <c r="L21" s="186"/>
      <c r="M21" s="215"/>
      <c r="N21" s="219"/>
      <c r="O21" s="219"/>
      <c r="P21" s="219"/>
      <c r="Q21" s="28"/>
      <c r="R21" s="28"/>
      <c r="S21" s="28"/>
      <c r="T21" s="28"/>
      <c r="U21" s="221"/>
      <c r="V21" s="215"/>
      <c r="W21" s="3"/>
      <c r="X21" s="3"/>
    </row>
    <row r="22" spans="1:24" ht="15" customHeight="1">
      <c r="A22" s="235">
        <v>8</v>
      </c>
      <c r="B22" s="178" t="str">
        <f>VLOOKUP(A22,'пр.взвешивания'!B8:E27,2,FALSE)</f>
        <v>ПОДЛЕГАЕВА Елена Николаевна</v>
      </c>
      <c r="C22" s="178" t="str">
        <f>VLOOKUP(B22,'пр.взвешивания'!C8:F27,2,FALSE)</f>
        <v>18.06.90 кмс</v>
      </c>
      <c r="D22" s="205" t="str">
        <f>VLOOKUP(C22,'пр.взвешивания'!D8:G27,2,FALSE)</f>
        <v>ЦФО Смоленская, Смоленск, МО</v>
      </c>
      <c r="E22" s="124">
        <v>3</v>
      </c>
      <c r="F22" s="56"/>
      <c r="G22" s="57">
        <v>4</v>
      </c>
      <c r="H22" s="58">
        <v>0</v>
      </c>
      <c r="I22" s="59">
        <v>0</v>
      </c>
      <c r="J22" s="107"/>
      <c r="K22" s="188">
        <f>SUM(E22:J22)</f>
        <v>7</v>
      </c>
      <c r="L22" s="186">
        <v>3</v>
      </c>
      <c r="M22" s="215"/>
      <c r="N22" s="218"/>
      <c r="O22" s="218"/>
      <c r="P22" s="218"/>
      <c r="Q22" s="29"/>
      <c r="R22" s="24"/>
      <c r="S22" s="29"/>
      <c r="T22" s="29"/>
      <c r="U22" s="221"/>
      <c r="V22" s="215"/>
      <c r="W22" s="3"/>
      <c r="X22" s="3"/>
    </row>
    <row r="23" spans="1:24" ht="15" customHeight="1">
      <c r="A23" s="235"/>
      <c r="B23" s="229"/>
      <c r="C23" s="229"/>
      <c r="D23" s="206"/>
      <c r="E23" s="125"/>
      <c r="F23" s="50"/>
      <c r="G23" s="161">
        <v>0</v>
      </c>
      <c r="H23" s="53"/>
      <c r="I23" s="54"/>
      <c r="J23" s="107"/>
      <c r="K23" s="188"/>
      <c r="L23" s="186"/>
      <c r="M23" s="215"/>
      <c r="N23" s="219"/>
      <c r="O23" s="219"/>
      <c r="P23" s="219"/>
      <c r="Q23" s="30"/>
      <c r="R23" s="28"/>
      <c r="S23" s="30"/>
      <c r="T23" s="30"/>
      <c r="U23" s="221"/>
      <c r="V23" s="215"/>
      <c r="W23" s="3"/>
      <c r="X23" s="3"/>
    </row>
    <row r="24" spans="1:24" ht="15" customHeight="1">
      <c r="A24" s="235">
        <v>9</v>
      </c>
      <c r="B24" s="178" t="str">
        <f>VLOOKUP(A24,'пр.взвешивания'!B10:E27,2,FALSE)</f>
        <v>ШЛЯХТИНА Анна Евгеньевна</v>
      </c>
      <c r="C24" s="178" t="str">
        <f>VLOOKUP(B24,'пр.взвешивания'!C10:F27,2,FALSE)</f>
        <v>19.01.91 кмс</v>
      </c>
      <c r="D24" s="205" t="str">
        <f>VLOOKUP(C24,'пр.взвешивания'!D10:G27,2,FALSE)</f>
        <v>Москва ГУЗ</v>
      </c>
      <c r="E24" s="124">
        <v>3</v>
      </c>
      <c r="F24" s="55">
        <v>0</v>
      </c>
      <c r="G24" s="61"/>
      <c r="H24" s="58">
        <v>0</v>
      </c>
      <c r="I24" s="59">
        <v>0</v>
      </c>
      <c r="J24" s="107"/>
      <c r="K24" s="188">
        <f>SUM(E24:J24)</f>
        <v>3</v>
      </c>
      <c r="L24" s="186">
        <v>4</v>
      </c>
      <c r="M24" s="215"/>
      <c r="N24" s="218"/>
      <c r="O24" s="218"/>
      <c r="P24" s="218"/>
      <c r="Q24" s="29"/>
      <c r="R24" s="29"/>
      <c r="S24" s="28"/>
      <c r="T24" s="29"/>
      <c r="U24" s="221"/>
      <c r="V24" s="215"/>
      <c r="W24" s="3"/>
      <c r="X24" s="3"/>
    </row>
    <row r="25" spans="1:24" ht="15" customHeight="1">
      <c r="A25" s="235"/>
      <c r="B25" s="229"/>
      <c r="C25" s="229"/>
      <c r="D25" s="206"/>
      <c r="E25" s="125"/>
      <c r="F25" s="60"/>
      <c r="G25" s="62"/>
      <c r="H25" s="53"/>
      <c r="I25" s="54"/>
      <c r="J25" s="107"/>
      <c r="K25" s="188"/>
      <c r="L25" s="186"/>
      <c r="M25" s="215"/>
      <c r="N25" s="219"/>
      <c r="O25" s="219"/>
      <c r="P25" s="219"/>
      <c r="Q25" s="30"/>
      <c r="R25" s="30"/>
      <c r="S25" s="28"/>
      <c r="T25" s="30"/>
      <c r="U25" s="221"/>
      <c r="V25" s="215"/>
      <c r="W25" s="3"/>
      <c r="X25" s="3"/>
    </row>
    <row r="26" spans="1:24" ht="15" customHeight="1">
      <c r="A26" s="235">
        <v>10</v>
      </c>
      <c r="B26" s="178" t="str">
        <f>VLOOKUP(A26,'пр.взвешивания'!B12:E27,2,FALSE)</f>
        <v>ЯШИНА Евгения Михайловна</v>
      </c>
      <c r="C26" s="178" t="str">
        <f>VLOOKUP(B26,'пр.взвешивания'!C12:F27,2,FALSE)</f>
        <v>28.12.87 мс</v>
      </c>
      <c r="D26" s="205" t="str">
        <f>VLOOKUP(C26,'пр.взвешивания'!D12:G27,2,FALSE)</f>
        <v>ПФО Башкортостан Стерлитомак МО</v>
      </c>
      <c r="E26" s="126">
        <v>4</v>
      </c>
      <c r="F26" s="63">
        <v>4</v>
      </c>
      <c r="G26" s="64">
        <v>4</v>
      </c>
      <c r="H26" s="65"/>
      <c r="I26" s="66">
        <v>0</v>
      </c>
      <c r="J26" s="107"/>
      <c r="K26" s="188">
        <f>SUM(E26:J26)</f>
        <v>12</v>
      </c>
      <c r="L26" s="216">
        <v>2</v>
      </c>
      <c r="M26" s="215"/>
      <c r="N26" s="218"/>
      <c r="O26" s="218"/>
      <c r="P26" s="218"/>
      <c r="Q26" s="24"/>
      <c r="R26" s="24"/>
      <c r="S26" s="24"/>
      <c r="T26" s="28"/>
      <c r="U26" s="221"/>
      <c r="V26" s="215"/>
      <c r="W26" s="3"/>
      <c r="X26" s="3"/>
    </row>
    <row r="27" spans="1:24" ht="15" customHeight="1">
      <c r="A27" s="235"/>
      <c r="B27" s="229"/>
      <c r="C27" s="229"/>
      <c r="D27" s="206"/>
      <c r="E27" s="125">
        <v>1.16</v>
      </c>
      <c r="F27" s="60">
        <v>2.02</v>
      </c>
      <c r="G27" s="161">
        <v>0</v>
      </c>
      <c r="H27" s="67"/>
      <c r="I27" s="68"/>
      <c r="J27" s="107"/>
      <c r="K27" s="188"/>
      <c r="L27" s="186"/>
      <c r="M27" s="215"/>
      <c r="N27" s="219"/>
      <c r="O27" s="219"/>
      <c r="P27" s="219"/>
      <c r="Q27" s="28"/>
      <c r="R27" s="28"/>
      <c r="S27" s="28"/>
      <c r="T27" s="28"/>
      <c r="U27" s="221"/>
      <c r="V27" s="215"/>
      <c r="W27" s="3"/>
      <c r="X27" s="3"/>
    </row>
    <row r="28" spans="1:24" ht="15" customHeight="1">
      <c r="A28" s="235">
        <v>11</v>
      </c>
      <c r="B28" s="178" t="str">
        <f>VLOOKUP(A28,'пр.взвешивания'!B14:E27,2,FALSE)</f>
        <v>ПОНОМАРЕВА Мария Александровна</v>
      </c>
      <c r="C28" s="178" t="str">
        <f>VLOOKUP(B28,'пр.взвешивания'!C14:F27,2,FALSE)</f>
        <v>27.09.89 кмс</v>
      </c>
      <c r="D28" s="205" t="str">
        <f>VLOOKUP(C28,'пр.взвешивания'!D14:G27,2,FALSE)</f>
        <v>Санкт-Петербург ПР</v>
      </c>
      <c r="E28" s="124">
        <v>4</v>
      </c>
      <c r="F28" s="55">
        <v>4</v>
      </c>
      <c r="G28" s="57">
        <v>4</v>
      </c>
      <c r="H28" s="58">
        <v>3</v>
      </c>
      <c r="I28" s="69"/>
      <c r="J28" s="107"/>
      <c r="K28" s="188">
        <f>SUM(E28:J28)</f>
        <v>15</v>
      </c>
      <c r="L28" s="186">
        <v>1</v>
      </c>
      <c r="M28" s="15"/>
      <c r="N28" s="17"/>
      <c r="O28" s="18"/>
      <c r="P28" s="19"/>
      <c r="Q28" s="15"/>
      <c r="R28" s="15"/>
      <c r="S28" s="15"/>
      <c r="T28" s="15"/>
      <c r="U28" s="15"/>
      <c r="V28" s="15"/>
      <c r="W28" s="3"/>
      <c r="X28" s="3"/>
    </row>
    <row r="29" spans="1:24" ht="15" customHeight="1" thickBot="1">
      <c r="A29" s="238"/>
      <c r="B29" s="179"/>
      <c r="C29" s="179"/>
      <c r="D29" s="240"/>
      <c r="E29" s="162">
        <v>0</v>
      </c>
      <c r="F29" s="70"/>
      <c r="G29" s="71">
        <v>0.47</v>
      </c>
      <c r="H29" s="72"/>
      <c r="I29" s="73"/>
      <c r="J29" s="107"/>
      <c r="K29" s="189"/>
      <c r="L29" s="187"/>
      <c r="M29" s="15"/>
      <c r="N29" s="17"/>
      <c r="O29" s="18"/>
      <c r="P29" s="19"/>
      <c r="Q29" s="15"/>
      <c r="R29" s="15"/>
      <c r="S29" s="15"/>
      <c r="T29" s="15"/>
      <c r="U29" s="15"/>
      <c r="V29" s="15"/>
      <c r="W29" s="3"/>
      <c r="X29" s="3"/>
    </row>
    <row r="30" spans="1:24" ht="12" customHeight="1">
      <c r="A30" s="74"/>
      <c r="B30" s="75"/>
      <c r="C30" s="76"/>
      <c r="D30" s="75"/>
      <c r="E30" s="77"/>
      <c r="F30" s="77"/>
      <c r="G30" s="77"/>
      <c r="H30" s="77"/>
      <c r="I30" s="77"/>
      <c r="J30" s="77"/>
      <c r="K30" s="77"/>
      <c r="L30" s="77"/>
      <c r="M30" s="20"/>
      <c r="N30" s="25"/>
      <c r="O30" s="31"/>
      <c r="P30" s="31"/>
      <c r="Q30" s="20"/>
      <c r="R30" s="20"/>
      <c r="S30" s="20"/>
      <c r="T30" s="20"/>
      <c r="U30" s="20"/>
      <c r="V30" s="20"/>
      <c r="W30" s="3"/>
      <c r="X30" s="3"/>
    </row>
    <row r="31" spans="1:24" ht="11.25" customHeight="1">
      <c r="A31" s="78"/>
      <c r="B31" s="79"/>
      <c r="C31" s="79"/>
      <c r="D31" s="79"/>
      <c r="E31" s="80"/>
      <c r="F31" s="81"/>
      <c r="G31" s="81"/>
      <c r="H31" s="81"/>
      <c r="I31" s="81"/>
      <c r="J31" s="81"/>
      <c r="K31" s="82"/>
      <c r="L31" s="78"/>
      <c r="M31" s="217"/>
      <c r="N31" s="220"/>
      <c r="O31" s="220"/>
      <c r="P31" s="220"/>
      <c r="Q31" s="20"/>
      <c r="R31" s="20"/>
      <c r="S31" s="20"/>
      <c r="T31" s="20"/>
      <c r="U31" s="20"/>
      <c r="V31" s="20"/>
      <c r="W31" s="3"/>
      <c r="X31" s="3"/>
    </row>
    <row r="32" spans="1:24" ht="15" customHeight="1" thickBot="1">
      <c r="A32" s="3"/>
      <c r="B32" s="44" t="s">
        <v>21</v>
      </c>
      <c r="C32" s="83"/>
      <c r="D32" s="83"/>
      <c r="E32" s="3"/>
      <c r="F32" s="3" t="s">
        <v>22</v>
      </c>
      <c r="G32" s="3"/>
      <c r="H32" s="3"/>
      <c r="I32" s="3"/>
      <c r="J32" s="81"/>
      <c r="K32" s="82"/>
      <c r="L32" s="78"/>
      <c r="M32" s="217"/>
      <c r="N32" s="220"/>
      <c r="O32" s="220"/>
      <c r="P32" s="220"/>
      <c r="Q32" s="20"/>
      <c r="R32" s="20"/>
      <c r="S32" s="20"/>
      <c r="T32" s="20"/>
      <c r="U32" s="20"/>
      <c r="V32" s="20"/>
      <c r="W32" s="3"/>
      <c r="X32" s="3"/>
    </row>
    <row r="33" spans="1:24" ht="16.5" customHeight="1" thickBot="1">
      <c r="A33" s="201">
        <v>6</v>
      </c>
      <c r="B33" s="202" t="str">
        <f>VLOOKUP(A33,'пр.взвешивания'!B6:E27,2,FALSE)</f>
        <v>ХАКИМОВА Елена Сергеевна</v>
      </c>
      <c r="C33" s="190" t="str">
        <f>VLOOKUP(A33,'пр.взвешивания'!B6:F27,3,FALSE)</f>
        <v>02.03.88 мс</v>
      </c>
      <c r="D33" s="192" t="str">
        <f>VLOOKUP(A33,'пр.взвешивания'!B6:G27,4,FALSE)</f>
        <v>ПФО Оренбургская Бузулук</v>
      </c>
      <c r="E33" s="3"/>
      <c r="F33" s="3"/>
      <c r="G33" s="3"/>
      <c r="H33" s="3"/>
      <c r="I33" s="3"/>
      <c r="J33" s="81"/>
      <c r="K33" s="84"/>
      <c r="L33" s="78"/>
      <c r="M33" s="217"/>
      <c r="N33" s="220"/>
      <c r="O33" s="220"/>
      <c r="P33" s="220"/>
      <c r="Q33" s="20"/>
      <c r="R33" s="20"/>
      <c r="S33" s="20"/>
      <c r="T33" s="20"/>
      <c r="U33" s="20"/>
      <c r="V33" s="20"/>
      <c r="W33" s="3"/>
      <c r="X33" s="3"/>
    </row>
    <row r="34" spans="1:24" ht="16.5" customHeight="1">
      <c r="A34" s="194"/>
      <c r="B34" s="196"/>
      <c r="C34" s="191"/>
      <c r="D34" s="193"/>
      <c r="E34" s="154">
        <v>6</v>
      </c>
      <c r="F34" s="3"/>
      <c r="G34" s="3"/>
      <c r="H34" s="3"/>
      <c r="I34" s="3"/>
      <c r="J34" s="81"/>
      <c r="K34" s="82"/>
      <c r="L34" s="78"/>
      <c r="M34" s="217"/>
      <c r="N34" s="220"/>
      <c r="O34" s="220"/>
      <c r="P34" s="220"/>
      <c r="Q34" s="20"/>
      <c r="R34" s="20"/>
      <c r="S34" s="20"/>
      <c r="T34" s="20"/>
      <c r="U34" s="20"/>
      <c r="V34" s="20"/>
      <c r="W34" s="3"/>
      <c r="X34" s="3"/>
    </row>
    <row r="35" spans="1:24" ht="16.5" customHeight="1" thickBot="1">
      <c r="A35" s="194">
        <v>10</v>
      </c>
      <c r="B35" s="196" t="str">
        <f>VLOOKUP(A35,'пр.взвешивания'!B6:E29,2,FALSE)</f>
        <v>ЯШИНА Евгения Михайловна</v>
      </c>
      <c r="C35" s="191" t="str">
        <f>VLOOKUP(A35,'пр.взвешивания'!B6:F29,3,FALSE)</f>
        <v>28.12.87 мс</v>
      </c>
      <c r="D35" s="193" t="str">
        <f>VLOOKUP(A35,'пр.взвешивания'!B6:G29,4,FALSE)</f>
        <v>ПФО Башкортостан Стерлитомак МО</v>
      </c>
      <c r="E35" s="155"/>
      <c r="F35" s="85"/>
      <c r="G35" s="86"/>
      <c r="H35" s="3"/>
      <c r="I35" s="3"/>
      <c r="J35" s="81"/>
      <c r="K35" s="84"/>
      <c r="L35" s="78"/>
      <c r="M35" s="217"/>
      <c r="N35" s="220"/>
      <c r="O35" s="220"/>
      <c r="P35" s="220"/>
      <c r="Q35" s="20"/>
      <c r="R35" s="20"/>
      <c r="S35" s="20"/>
      <c r="T35" s="20"/>
      <c r="U35" s="20"/>
      <c r="V35" s="20"/>
      <c r="W35" s="3"/>
      <c r="X35" s="3"/>
    </row>
    <row r="36" spans="1:24" ht="16.5" customHeight="1" thickBot="1">
      <c r="A36" s="195"/>
      <c r="B36" s="242"/>
      <c r="C36" s="241"/>
      <c r="D36" s="239"/>
      <c r="E36" s="3"/>
      <c r="F36" s="87"/>
      <c r="G36" s="87"/>
      <c r="H36" s="127">
        <v>6</v>
      </c>
      <c r="I36" s="3"/>
      <c r="J36" s="81"/>
      <c r="K36" s="82"/>
      <c r="L36" s="78"/>
      <c r="M36" s="217"/>
      <c r="N36" s="220"/>
      <c r="O36" s="220"/>
      <c r="P36" s="220"/>
      <c r="Q36" s="20"/>
      <c r="R36" s="20"/>
      <c r="S36" s="20"/>
      <c r="T36" s="20"/>
      <c r="U36" s="20"/>
      <c r="V36" s="20"/>
      <c r="W36" s="3"/>
      <c r="X36" s="3"/>
    </row>
    <row r="37" spans="1:24" ht="16.5" customHeight="1" thickBot="1">
      <c r="A37" s="201">
        <v>11</v>
      </c>
      <c r="B37" s="202" t="str">
        <f>VLOOKUP(A37,'пр.взвешивания'!B6:E31,2,FALSE)</f>
        <v>ПОНОМАРЕВА Мария Александровна</v>
      </c>
      <c r="C37" s="190" t="str">
        <f>VLOOKUP(A37,'пр.взвешивания'!B6:F31,3,FALSE)</f>
        <v>27.09.89 кмс</v>
      </c>
      <c r="D37" s="192" t="str">
        <f>VLOOKUP(A37,'пр.взвешивания'!B6:G31,4,FALSE)</f>
        <v>Санкт-Петербург ПР</v>
      </c>
      <c r="E37" s="3"/>
      <c r="F37" s="87"/>
      <c r="G37" s="87"/>
      <c r="H37" s="128"/>
      <c r="I37" s="3"/>
      <c r="J37" s="81"/>
      <c r="K37" s="84"/>
      <c r="L37" s="78"/>
      <c r="M37" s="217"/>
      <c r="N37" s="220"/>
      <c r="O37" s="220"/>
      <c r="P37" s="220"/>
      <c r="Q37" s="20"/>
      <c r="R37" s="20"/>
      <c r="S37" s="20"/>
      <c r="T37" s="20"/>
      <c r="U37" s="20"/>
      <c r="V37" s="20"/>
      <c r="W37" s="3"/>
      <c r="X37" s="3"/>
    </row>
    <row r="38" spans="1:24" ht="16.5" customHeight="1">
      <c r="A38" s="194"/>
      <c r="B38" s="196"/>
      <c r="C38" s="191"/>
      <c r="D38" s="193"/>
      <c r="E38" s="154">
        <v>11</v>
      </c>
      <c r="F38" s="88"/>
      <c r="G38" s="89"/>
      <c r="H38" s="3"/>
      <c r="I38" s="3"/>
      <c r="J38" s="81"/>
      <c r="K38" s="82"/>
      <c r="L38" s="78"/>
      <c r="M38" s="217"/>
      <c r="N38" s="220"/>
      <c r="O38" s="220"/>
      <c r="P38" s="220"/>
      <c r="Q38" s="20"/>
      <c r="R38" s="20"/>
      <c r="S38" s="20"/>
      <c r="T38" s="20"/>
      <c r="U38" s="20"/>
      <c r="V38" s="20"/>
      <c r="W38" s="3"/>
      <c r="X38" s="3"/>
    </row>
    <row r="39" spans="1:24" ht="16.5" customHeight="1" thickBot="1">
      <c r="A39" s="194">
        <v>1</v>
      </c>
      <c r="B39" s="196" t="str">
        <f>VLOOKUP(A39,'пр.взвешивания'!B6:E33,2,FALSE)</f>
        <v>БАЛУЕВА Марина Викторовна</v>
      </c>
      <c r="C39" s="191" t="str">
        <f>VLOOKUP(A39,'пр.взвешивания'!B6:F33,3,FALSE)</f>
        <v>19.02.89 мс</v>
      </c>
      <c r="D39" s="193" t="str">
        <f>VLOOKUP(A39,'пр.взвешивания'!B6:G33,4,FALSE)</f>
        <v>УФО Свердловская Екатеринбург Д</v>
      </c>
      <c r="E39" s="155"/>
      <c r="F39" s="3"/>
      <c r="G39" s="3"/>
      <c r="H39" s="3"/>
      <c r="I39" s="3"/>
      <c r="J39" s="81"/>
      <c r="K39" s="84"/>
      <c r="L39" s="78"/>
      <c r="M39" s="15"/>
      <c r="N39" s="17"/>
      <c r="O39" s="15"/>
      <c r="P39" s="15"/>
      <c r="Q39" s="15"/>
      <c r="R39" s="15"/>
      <c r="S39" s="15"/>
      <c r="T39" s="15"/>
      <c r="U39" s="15"/>
      <c r="V39" s="15"/>
      <c r="W39" s="3"/>
      <c r="X39" s="3"/>
    </row>
    <row r="40" spans="1:24" ht="16.5" customHeight="1" thickBot="1">
      <c r="A40" s="195"/>
      <c r="B40" s="197"/>
      <c r="C40" s="198"/>
      <c r="D40" s="199"/>
      <c r="E40" s="3"/>
      <c r="F40" s="3"/>
      <c r="G40" s="3"/>
      <c r="H40" s="3"/>
      <c r="I40" s="3"/>
      <c r="J40" s="81"/>
      <c r="K40" s="82"/>
      <c r="L40" s="78"/>
      <c r="M40" s="15"/>
      <c r="N40" s="17"/>
      <c r="O40" s="15"/>
      <c r="P40" s="15"/>
      <c r="Q40" s="15"/>
      <c r="R40" s="15"/>
      <c r="S40" s="15"/>
      <c r="T40" s="15"/>
      <c r="U40" s="15"/>
      <c r="V40" s="15"/>
      <c r="W40" s="3"/>
      <c r="X40" s="3"/>
    </row>
    <row r="41" spans="1:24" ht="15" customHeight="1">
      <c r="A41" s="78"/>
      <c r="B41" s="79"/>
      <c r="C41" s="79"/>
      <c r="D41" s="79"/>
      <c r="E41" s="81"/>
      <c r="F41" s="81"/>
      <c r="G41" s="81"/>
      <c r="H41" s="81"/>
      <c r="I41" s="81"/>
      <c r="J41" s="80"/>
      <c r="K41" s="84"/>
      <c r="L41" s="78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3"/>
      <c r="X41" s="3"/>
    </row>
    <row r="42" spans="1:24" ht="11.25" customHeight="1">
      <c r="A42" s="78"/>
      <c r="B42" s="90"/>
      <c r="C42" s="90"/>
      <c r="D42" s="90"/>
      <c r="E42" s="81"/>
      <c r="F42" s="81"/>
      <c r="G42" s="81"/>
      <c r="H42" s="81"/>
      <c r="I42" s="81"/>
      <c r="J42" s="80"/>
      <c r="K42" s="82"/>
      <c r="L42" s="7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3"/>
      <c r="X42" s="3"/>
    </row>
    <row r="43" spans="1:24" ht="12" customHeight="1">
      <c r="A43" s="74"/>
      <c r="B43" s="75"/>
      <c r="C43" s="76"/>
      <c r="D43" s="75"/>
      <c r="E43" s="77"/>
      <c r="F43" s="77"/>
      <c r="G43" s="177" t="str">
        <f>HYPERLINK('[2]реквизиты'!$G$6)</f>
        <v>Сова Б.Л.</v>
      </c>
      <c r="H43" s="177"/>
      <c r="I43" s="77"/>
      <c r="J43" s="77"/>
      <c r="K43" s="77"/>
      <c r="L43" s="7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3"/>
      <c r="X43" s="3"/>
    </row>
    <row r="44" spans="1:24" ht="11.25" customHeight="1">
      <c r="A44" s="129" t="str">
        <f>HYPERLINK('[2]реквизиты'!$A$6)</f>
        <v>Гл. судья, судья МК</v>
      </c>
      <c r="B44" s="130"/>
      <c r="C44" s="130"/>
      <c r="D44" s="131"/>
      <c r="E44" s="132"/>
      <c r="F44" s="132"/>
      <c r="G44" s="177"/>
      <c r="H44" s="177"/>
      <c r="L44" s="78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3"/>
      <c r="X44" s="3"/>
    </row>
    <row r="45" spans="1:24" ht="11.25" customHeight="1">
      <c r="A45" s="130"/>
      <c r="B45" s="130"/>
      <c r="C45" s="147"/>
      <c r="D45" s="134"/>
      <c r="E45" s="135"/>
      <c r="F45" s="135"/>
      <c r="G45" s="136" t="str">
        <f>HYPERLINK('[2]реквизиты'!$G$7)</f>
        <v>г.Рязань</v>
      </c>
      <c r="H45" s="131"/>
      <c r="L45" s="78"/>
      <c r="M45" s="22"/>
      <c r="N45" s="22"/>
      <c r="O45" s="22"/>
      <c r="P45" s="23"/>
      <c r="Q45" s="23"/>
      <c r="R45" s="23"/>
      <c r="S45" s="21"/>
      <c r="T45" s="21"/>
      <c r="U45" s="21"/>
      <c r="V45" s="21"/>
      <c r="W45" s="3"/>
      <c r="X45" s="3"/>
    </row>
    <row r="46" spans="1:24" ht="11.25" customHeight="1">
      <c r="A46" s="137"/>
      <c r="B46" s="137"/>
      <c r="C46" s="148"/>
      <c r="D46" s="138"/>
      <c r="E46" s="138"/>
      <c r="F46" s="138"/>
      <c r="G46" s="177" t="str">
        <f>HYPERLINK('[2]реквизиты'!$G$8)</f>
        <v>Пчелов С.Г.</v>
      </c>
      <c r="H46" s="177"/>
      <c r="I46" s="177"/>
      <c r="L46" s="78"/>
      <c r="M46" s="22"/>
      <c r="V46" s="22"/>
      <c r="W46" s="3"/>
      <c r="X46" s="3"/>
    </row>
    <row r="47" spans="1:24" ht="11.25" customHeight="1">
      <c r="A47" s="129" t="str">
        <f>'[2]реквизиты'!$A$8</f>
        <v>Гл. секретарь, судья РК</v>
      </c>
      <c r="B47" s="130"/>
      <c r="C47" s="149"/>
      <c r="D47" s="139"/>
      <c r="E47" s="140"/>
      <c r="F47" s="140"/>
      <c r="G47" s="177"/>
      <c r="H47" s="177"/>
      <c r="I47" s="177"/>
      <c r="L47" s="78"/>
      <c r="M47" s="23"/>
      <c r="V47" s="21"/>
      <c r="W47" s="3"/>
      <c r="X47" s="3"/>
    </row>
    <row r="48" spans="1:24" ht="11.25" customHeight="1">
      <c r="A48" s="137"/>
      <c r="B48" s="137"/>
      <c r="C48" s="137"/>
      <c r="D48" s="131"/>
      <c r="E48" s="131"/>
      <c r="F48" s="131"/>
      <c r="G48" s="136" t="str">
        <f>HYPERLINK('[2]реквизиты'!$G$9)</f>
        <v>г.Чебоксары</v>
      </c>
      <c r="H48" s="131"/>
      <c r="L48" s="78"/>
      <c r="M48" s="22"/>
      <c r="V48" s="21"/>
      <c r="W48" s="3"/>
      <c r="X48" s="3"/>
    </row>
    <row r="49" spans="1:24" ht="11.25" customHeight="1">
      <c r="A49" s="38"/>
      <c r="B49" s="38"/>
      <c r="C49" s="38"/>
      <c r="D49" s="38"/>
      <c r="E49" s="38"/>
      <c r="F49" s="38"/>
      <c r="G49" s="93"/>
      <c r="H49" s="3"/>
      <c r="I49" s="92"/>
      <c r="J49" s="91"/>
      <c r="K49" s="82"/>
      <c r="L49" s="78"/>
      <c r="M49" s="22"/>
      <c r="V49" s="22"/>
      <c r="W49" s="3"/>
      <c r="X49" s="3"/>
    </row>
    <row r="50" spans="1:24" ht="11.25" customHeight="1">
      <c r="A50" s="94"/>
      <c r="B50" s="79"/>
      <c r="C50" s="79"/>
      <c r="D50" s="79"/>
      <c r="E50" s="64"/>
      <c r="F50" s="64"/>
      <c r="G50" s="64"/>
      <c r="H50" s="95"/>
      <c r="I50" s="64"/>
      <c r="J50" s="91"/>
      <c r="K50" s="84"/>
      <c r="L50" s="78"/>
      <c r="M50" s="23"/>
      <c r="V50" s="20"/>
      <c r="W50" s="3"/>
      <c r="X50" s="3"/>
    </row>
    <row r="51" spans="1:24" ht="11.25" customHeight="1">
      <c r="A51" s="94"/>
      <c r="B51" s="90"/>
      <c r="C51" s="90"/>
      <c r="D51" s="90"/>
      <c r="E51" s="92"/>
      <c r="F51" s="92"/>
      <c r="G51" s="92"/>
      <c r="H51" s="96"/>
      <c r="I51" s="92"/>
      <c r="J51" s="91"/>
      <c r="K51" s="82"/>
      <c r="L51" s="78"/>
      <c r="M51" s="15"/>
      <c r="V51" s="15"/>
      <c r="W51" s="3"/>
      <c r="X51" s="3"/>
    </row>
    <row r="52" spans="1:24" ht="11.25" customHeight="1">
      <c r="A52" s="94"/>
      <c r="B52" s="79"/>
      <c r="C52" s="79"/>
      <c r="D52" s="79"/>
      <c r="E52" s="64"/>
      <c r="F52" s="64"/>
      <c r="G52" s="64"/>
      <c r="H52" s="64"/>
      <c r="I52" s="95"/>
      <c r="J52" s="91"/>
      <c r="K52" s="84"/>
      <c r="L52" s="78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3"/>
      <c r="X52" s="3"/>
    </row>
    <row r="53" spans="1:24" ht="11.25" customHeight="1">
      <c r="A53" s="94"/>
      <c r="B53" s="90"/>
      <c r="C53" s="90"/>
      <c r="D53" s="90"/>
      <c r="E53" s="92"/>
      <c r="F53" s="92"/>
      <c r="G53" s="92"/>
      <c r="H53" s="92"/>
      <c r="I53" s="96"/>
      <c r="J53" s="91"/>
      <c r="K53" s="82"/>
      <c r="L53" s="78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3"/>
      <c r="X53" s="3"/>
    </row>
    <row r="54" spans="1:24" ht="12.75">
      <c r="A54" s="3"/>
      <c r="B54" s="3"/>
      <c r="C54" s="14"/>
      <c r="D54" s="3"/>
      <c r="E54" s="3"/>
      <c r="F54" s="3"/>
      <c r="G54" s="3"/>
      <c r="H54" s="3"/>
      <c r="I54" s="3"/>
      <c r="J54" s="1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>
      <c r="A55" s="3"/>
      <c r="B55" s="3"/>
      <c r="C55" s="14"/>
      <c r="D55" s="3"/>
      <c r="E55" s="3"/>
      <c r="F55" s="3"/>
      <c r="G55" s="3"/>
      <c r="H55" s="3"/>
      <c r="I55" s="3"/>
      <c r="J55" s="1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3"/>
      <c r="B56" s="3"/>
      <c r="C56" s="14"/>
      <c r="D56" s="3"/>
      <c r="E56" s="3"/>
      <c r="F56" s="3"/>
      <c r="G56" s="3"/>
      <c r="H56" s="3"/>
      <c r="I56" s="3"/>
      <c r="J56" s="1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14"/>
      <c r="D57" s="3"/>
      <c r="E57" s="3"/>
      <c r="F57" s="3"/>
      <c r="G57" s="3"/>
      <c r="H57" s="3"/>
      <c r="I57" s="3"/>
      <c r="J57" s="1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14"/>
      <c r="D58" s="3"/>
      <c r="E58" s="3"/>
      <c r="F58" s="3"/>
      <c r="G58" s="3"/>
      <c r="H58" s="3"/>
      <c r="I58" s="3"/>
      <c r="J58" s="1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3"/>
      <c r="B59" s="3"/>
      <c r="C59" s="14"/>
      <c r="D59" s="3"/>
      <c r="E59" s="3"/>
      <c r="F59" s="3"/>
      <c r="G59" s="3"/>
      <c r="H59" s="3"/>
      <c r="I59" s="3"/>
      <c r="J59" s="1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10" ht="12.75">
      <c r="C60" s="4"/>
      <c r="J60" s="12"/>
    </row>
    <row r="61" spans="3:10" ht="12.75">
      <c r="C61" s="4"/>
      <c r="J61" s="12"/>
    </row>
    <row r="62" spans="3:10" ht="12.75">
      <c r="C62" s="4"/>
      <c r="J62" s="12"/>
    </row>
    <row r="63" spans="3:10" ht="12.75">
      <c r="C63" s="4"/>
      <c r="J63" s="12"/>
    </row>
    <row r="64" spans="3:10" ht="12.75">
      <c r="C64" s="4"/>
      <c r="J64" s="12"/>
    </row>
    <row r="65" spans="3:10" ht="12.75">
      <c r="C65" s="4"/>
      <c r="J65" s="12"/>
    </row>
    <row r="66" spans="3:10" ht="12.75">
      <c r="C66" s="4"/>
      <c r="J66" s="12"/>
    </row>
    <row r="67" spans="3:10" ht="12.75">
      <c r="C67" s="4"/>
      <c r="J67" s="12"/>
    </row>
    <row r="68" spans="3:10" ht="12.75">
      <c r="C68" s="4"/>
      <c r="J68" s="12"/>
    </row>
    <row r="69" spans="3:10" ht="12.75">
      <c r="C69" s="4"/>
      <c r="J69" s="12"/>
    </row>
    <row r="70" spans="3:10" ht="12.75">
      <c r="C70" s="4"/>
      <c r="J70" s="12"/>
    </row>
    <row r="71" spans="3:10" ht="12.75">
      <c r="C71" s="4"/>
      <c r="J71" s="12"/>
    </row>
    <row r="72" spans="3:10" ht="12.75">
      <c r="C72" s="4"/>
      <c r="J72" s="12"/>
    </row>
    <row r="73" spans="3:10" ht="12.75">
      <c r="C73" s="4"/>
      <c r="J73" s="12"/>
    </row>
    <row r="74" spans="3:10" ht="12.75">
      <c r="C74" s="4"/>
      <c r="J74" s="12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</sheetData>
  <sheetProtection/>
  <mergeCells count="167">
    <mergeCell ref="A1:L1"/>
    <mergeCell ref="O35:O36"/>
    <mergeCell ref="M37:M38"/>
    <mergeCell ref="N37:N38"/>
    <mergeCell ref="O37:O38"/>
    <mergeCell ref="C28:C29"/>
    <mergeCell ref="C13:C14"/>
    <mergeCell ref="D13:D14"/>
    <mergeCell ref="A22:A23"/>
    <mergeCell ref="B22:B23"/>
    <mergeCell ref="G43:H44"/>
    <mergeCell ref="P31:P32"/>
    <mergeCell ref="P35:P36"/>
    <mergeCell ref="M33:M34"/>
    <mergeCell ref="N33:N34"/>
    <mergeCell ref="O33:O34"/>
    <mergeCell ref="P33:P34"/>
    <mergeCell ref="P37:P38"/>
    <mergeCell ref="M35:M36"/>
    <mergeCell ref="N35:N36"/>
    <mergeCell ref="U26:U27"/>
    <mergeCell ref="V26:V27"/>
    <mergeCell ref="M24:M25"/>
    <mergeCell ref="N24:N25"/>
    <mergeCell ref="P26:P27"/>
    <mergeCell ref="M26:M27"/>
    <mergeCell ref="N26:N27"/>
    <mergeCell ref="O26:O27"/>
    <mergeCell ref="U22:U23"/>
    <mergeCell ref="V22:V23"/>
    <mergeCell ref="P24:P25"/>
    <mergeCell ref="O22:O23"/>
    <mergeCell ref="P22:P23"/>
    <mergeCell ref="U24:U25"/>
    <mergeCell ref="V24:V25"/>
    <mergeCell ref="O24:O25"/>
    <mergeCell ref="C22:C23"/>
    <mergeCell ref="D22:D23"/>
    <mergeCell ref="B20:B21"/>
    <mergeCell ref="C20:C21"/>
    <mergeCell ref="D20:D21"/>
    <mergeCell ref="A33:A34"/>
    <mergeCell ref="B33:B34"/>
    <mergeCell ref="C24:C25"/>
    <mergeCell ref="D24:D25"/>
    <mergeCell ref="A26:A27"/>
    <mergeCell ref="B26:B27"/>
    <mergeCell ref="A28:A29"/>
    <mergeCell ref="B28:B29"/>
    <mergeCell ref="C26:C27"/>
    <mergeCell ref="D35:D36"/>
    <mergeCell ref="D28:D29"/>
    <mergeCell ref="C35:C36"/>
    <mergeCell ref="A35:A36"/>
    <mergeCell ref="B35:B36"/>
    <mergeCell ref="A13:A14"/>
    <mergeCell ref="B13:B14"/>
    <mergeCell ref="A24:A25"/>
    <mergeCell ref="B24:B25"/>
    <mergeCell ref="A15:A16"/>
    <mergeCell ref="B15:B16"/>
    <mergeCell ref="A20:A21"/>
    <mergeCell ref="A17:A18"/>
    <mergeCell ref="V5:V6"/>
    <mergeCell ref="K13:K14"/>
    <mergeCell ref="M5:M6"/>
    <mergeCell ref="N5:N6"/>
    <mergeCell ref="O5:O6"/>
    <mergeCell ref="P5:P6"/>
    <mergeCell ref="M7:M8"/>
    <mergeCell ref="N9:N10"/>
    <mergeCell ref="P13:P14"/>
    <mergeCell ref="U13:U14"/>
    <mergeCell ref="A11:A12"/>
    <mergeCell ref="B11:B12"/>
    <mergeCell ref="C11:C12"/>
    <mergeCell ref="D11:D12"/>
    <mergeCell ref="A7:A8"/>
    <mergeCell ref="B7:B8"/>
    <mergeCell ref="C7:C8"/>
    <mergeCell ref="D7:D8"/>
    <mergeCell ref="D9:D10"/>
    <mergeCell ref="A9:A10"/>
    <mergeCell ref="B9:B10"/>
    <mergeCell ref="C9:C10"/>
    <mergeCell ref="A5:A6"/>
    <mergeCell ref="B5:B6"/>
    <mergeCell ref="C5:C6"/>
    <mergeCell ref="O13:O14"/>
    <mergeCell ref="D5:D6"/>
    <mergeCell ref="M9:M10"/>
    <mergeCell ref="O9:O10"/>
    <mergeCell ref="K11:K12"/>
    <mergeCell ref="L5:L6"/>
    <mergeCell ref="L7:L8"/>
    <mergeCell ref="Q5:T5"/>
    <mergeCell ref="U5:U6"/>
    <mergeCell ref="N7:N8"/>
    <mergeCell ref="O7:O8"/>
    <mergeCell ref="P7:P8"/>
    <mergeCell ref="P9:P10"/>
    <mergeCell ref="K9:K10"/>
    <mergeCell ref="E5:J5"/>
    <mergeCell ref="U7:U8"/>
    <mergeCell ref="V7:V8"/>
    <mergeCell ref="U9:U10"/>
    <mergeCell ref="V9:V10"/>
    <mergeCell ref="L9:L10"/>
    <mergeCell ref="K5:K6"/>
    <mergeCell ref="K7:K8"/>
    <mergeCell ref="P20:P21"/>
    <mergeCell ref="U20:U21"/>
    <mergeCell ref="V20:V21"/>
    <mergeCell ref="U11:U12"/>
    <mergeCell ref="V11:V12"/>
    <mergeCell ref="M11:M12"/>
    <mergeCell ref="N11:N12"/>
    <mergeCell ref="O11:O12"/>
    <mergeCell ref="P11:P12"/>
    <mergeCell ref="V13:V14"/>
    <mergeCell ref="L11:L12"/>
    <mergeCell ref="M31:M32"/>
    <mergeCell ref="O20:O21"/>
    <mergeCell ref="N31:N32"/>
    <mergeCell ref="O31:O32"/>
    <mergeCell ref="N22:N23"/>
    <mergeCell ref="L26:L27"/>
    <mergeCell ref="N13:N14"/>
    <mergeCell ref="M20:M21"/>
    <mergeCell ref="N20:N21"/>
    <mergeCell ref="K24:K25"/>
    <mergeCell ref="K22:K23"/>
    <mergeCell ref="M22:M23"/>
    <mergeCell ref="L24:L25"/>
    <mergeCell ref="M13:M14"/>
    <mergeCell ref="L13:L14"/>
    <mergeCell ref="L15:L16"/>
    <mergeCell ref="C15:C16"/>
    <mergeCell ref="D15:D16"/>
    <mergeCell ref="D26:D27"/>
    <mergeCell ref="K26:K27"/>
    <mergeCell ref="E2:L2"/>
    <mergeCell ref="K15:K16"/>
    <mergeCell ref="I4:L4"/>
    <mergeCell ref="B4:H4"/>
    <mergeCell ref="B2:D2"/>
    <mergeCell ref="K20:K21"/>
    <mergeCell ref="A39:A40"/>
    <mergeCell ref="B39:B40"/>
    <mergeCell ref="C39:C40"/>
    <mergeCell ref="D39:D40"/>
    <mergeCell ref="L20:L21"/>
    <mergeCell ref="L22:L23"/>
    <mergeCell ref="A37:A38"/>
    <mergeCell ref="B37:B38"/>
    <mergeCell ref="C37:C38"/>
    <mergeCell ref="D37:D38"/>
    <mergeCell ref="G46:I47"/>
    <mergeCell ref="B17:B18"/>
    <mergeCell ref="C17:C18"/>
    <mergeCell ref="D17:D18"/>
    <mergeCell ref="K17:K18"/>
    <mergeCell ref="L28:L29"/>
    <mergeCell ref="L17:L18"/>
    <mergeCell ref="K28:K29"/>
    <mergeCell ref="C33:C34"/>
    <mergeCell ref="D33:D34"/>
  </mergeCells>
  <printOptions horizontalCentered="1"/>
  <pageMargins left="0" right="0" top="0.7874015748031497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56" t="str">
        <f>HYPERLINK('пр.взвешивания'!E3)</f>
        <v>в.к.  +80   кг.</v>
      </c>
    </row>
    <row r="2" ht="12.75">
      <c r="C2" s="5" t="s">
        <v>25</v>
      </c>
    </row>
    <row r="3" ht="12.75">
      <c r="C3" s="6" t="s">
        <v>26</v>
      </c>
    </row>
    <row r="4" spans="1:9" ht="12.75" customHeight="1">
      <c r="A4" s="191" t="s">
        <v>27</v>
      </c>
      <c r="B4" s="191" t="s">
        <v>0</v>
      </c>
      <c r="C4" s="244" t="s">
        <v>1</v>
      </c>
      <c r="D4" s="191" t="s">
        <v>2</v>
      </c>
      <c r="E4" s="191" t="s">
        <v>3</v>
      </c>
      <c r="F4" s="191" t="s">
        <v>9</v>
      </c>
      <c r="G4" s="191" t="s">
        <v>10</v>
      </c>
      <c r="H4" s="191" t="s">
        <v>11</v>
      </c>
      <c r="I4" s="191" t="s">
        <v>12</v>
      </c>
    </row>
    <row r="5" spans="1:9" ht="12.75">
      <c r="A5" s="241"/>
      <c r="B5" s="241"/>
      <c r="C5" s="241"/>
      <c r="D5" s="241"/>
      <c r="E5" s="241"/>
      <c r="F5" s="241"/>
      <c r="G5" s="241"/>
      <c r="H5" s="241"/>
      <c r="I5" s="241"/>
    </row>
    <row r="6" spans="1:9" ht="12.75">
      <c r="A6" s="245"/>
      <c r="B6" s="246"/>
      <c r="C6" s="247" t="e">
        <f>VLOOKUP(B6,'пр.взвешивания'!B6:E27,2,FALSE)</f>
        <v>#N/A</v>
      </c>
      <c r="D6" s="247" t="e">
        <f>VLOOKUP(C6,'пр.взвешивания'!C6:F27,2,FALSE)</f>
        <v>#N/A</v>
      </c>
      <c r="E6" s="247" t="e">
        <f>VLOOKUP(D6,'пр.взвешивания'!D6:G27,2,FALSE)</f>
        <v>#N/A</v>
      </c>
      <c r="F6" s="248"/>
      <c r="G6" s="249"/>
      <c r="H6" s="250"/>
      <c r="I6" s="191"/>
    </row>
    <row r="7" spans="1:9" ht="12.75">
      <c r="A7" s="245"/>
      <c r="B7" s="191"/>
      <c r="C7" s="247"/>
      <c r="D7" s="247"/>
      <c r="E7" s="247"/>
      <c r="F7" s="248"/>
      <c r="G7" s="248"/>
      <c r="H7" s="250"/>
      <c r="I7" s="191"/>
    </row>
    <row r="8" spans="1:9" ht="12.75">
      <c r="A8" s="251"/>
      <c r="B8" s="246"/>
      <c r="C8" s="247" t="e">
        <f>VLOOKUP(B8,'пр.взвешивания'!B8:E29,2,FALSE)</f>
        <v>#N/A</v>
      </c>
      <c r="D8" s="247" t="e">
        <f>VLOOKUP(C8,'пр.взвешивания'!C8:F29,2,FALSE)</f>
        <v>#N/A</v>
      </c>
      <c r="E8" s="247" t="e">
        <f>VLOOKUP(D8,'пр.взвешивания'!D8:G29,2,FALSE)</f>
        <v>#N/A</v>
      </c>
      <c r="F8" s="248"/>
      <c r="G8" s="248"/>
      <c r="H8" s="191"/>
      <c r="I8" s="191"/>
    </row>
    <row r="9" spans="1:9" ht="12.75">
      <c r="A9" s="251"/>
      <c r="B9" s="191"/>
      <c r="C9" s="247"/>
      <c r="D9" s="247"/>
      <c r="E9" s="247"/>
      <c r="F9" s="248"/>
      <c r="G9" s="248"/>
      <c r="H9" s="191"/>
      <c r="I9" s="191"/>
    </row>
    <row r="10" ht="24.75" customHeight="1">
      <c r="E10" s="7" t="s">
        <v>28</v>
      </c>
    </row>
    <row r="11" spans="5:9" ht="24.75" customHeight="1">
      <c r="E11" s="7" t="s">
        <v>7</v>
      </c>
      <c r="F11" s="8"/>
      <c r="G11" s="8"/>
      <c r="H11" s="8"/>
      <c r="I11" s="8"/>
    </row>
    <row r="12" ht="24.75" customHeight="1">
      <c r="E12" s="7" t="s">
        <v>8</v>
      </c>
    </row>
    <row r="13" spans="5:9" ht="24.75" customHeight="1">
      <c r="E13" s="7" t="s">
        <v>8</v>
      </c>
      <c r="F13" s="8"/>
      <c r="G13" s="8"/>
      <c r="H13" s="8"/>
      <c r="I13" s="8"/>
    </row>
    <row r="14" ht="24.75" customHeight="1"/>
    <row r="15" spans="3:6" ht="26.25" customHeight="1">
      <c r="C15" s="6" t="s">
        <v>32</v>
      </c>
      <c r="F15" s="156" t="str">
        <f>HYPERLINK('пр.взвешивания'!E3)</f>
        <v>в.к.  +80   кг.</v>
      </c>
    </row>
    <row r="16" spans="1:9" ht="12.75" customHeight="1">
      <c r="A16" s="191" t="s">
        <v>27</v>
      </c>
      <c r="B16" s="191"/>
      <c r="C16" s="244" t="s">
        <v>1</v>
      </c>
      <c r="D16" s="191" t="s">
        <v>2</v>
      </c>
      <c r="E16" s="191" t="s">
        <v>3</v>
      </c>
      <c r="F16" s="191" t="s">
        <v>9</v>
      </c>
      <c r="G16" s="191" t="s">
        <v>10</v>
      </c>
      <c r="H16" s="191" t="s">
        <v>11</v>
      </c>
      <c r="I16" s="191" t="s">
        <v>12</v>
      </c>
    </row>
    <row r="17" spans="1:9" ht="12.75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 ht="12.75">
      <c r="A18" s="245"/>
      <c r="B18" s="246"/>
      <c r="C18" s="247" t="e">
        <f>VLOOKUP(B18,'пр.взвешивания'!B6:E27,2,FALSE)</f>
        <v>#N/A</v>
      </c>
      <c r="D18" s="247" t="e">
        <f>VLOOKUP(C18,'пр.взвешивания'!C6:F27,2,FALSE)</f>
        <v>#N/A</v>
      </c>
      <c r="E18" s="247" t="e">
        <f>VLOOKUP(D18,'пр.взвешивания'!D6:G27,2,FALSE)</f>
        <v>#N/A</v>
      </c>
      <c r="F18" s="248"/>
      <c r="G18" s="249"/>
      <c r="H18" s="250"/>
      <c r="I18" s="191"/>
    </row>
    <row r="19" spans="1:9" ht="12.75">
      <c r="A19" s="245"/>
      <c r="B19" s="191"/>
      <c r="C19" s="247"/>
      <c r="D19" s="247"/>
      <c r="E19" s="247"/>
      <c r="F19" s="248"/>
      <c r="G19" s="248"/>
      <c r="H19" s="250"/>
      <c r="I19" s="191"/>
    </row>
    <row r="20" spans="1:9" ht="12.75">
      <c r="A20" s="251"/>
      <c r="B20" s="246"/>
      <c r="C20" s="247" t="e">
        <f>VLOOKUP(B20,'пр.взвешивания'!B6:E27,2,FALSE)</f>
        <v>#N/A</v>
      </c>
      <c r="D20" s="247" t="e">
        <f>VLOOKUP(C20,'пр.взвешивания'!C6:F27,2,FALSE)</f>
        <v>#N/A</v>
      </c>
      <c r="E20" s="247" t="e">
        <f>VLOOKUP(D20,'пр.взвешивания'!D6:G27,2,FALSE)</f>
        <v>#N/A</v>
      </c>
      <c r="F20" s="248"/>
      <c r="G20" s="248"/>
      <c r="H20" s="191"/>
      <c r="I20" s="191"/>
    </row>
    <row r="21" spans="1:9" ht="12.75">
      <c r="A21" s="251"/>
      <c r="B21" s="191"/>
      <c r="C21" s="247"/>
      <c r="D21" s="247"/>
      <c r="E21" s="247"/>
      <c r="F21" s="248"/>
      <c r="G21" s="248"/>
      <c r="H21" s="191"/>
      <c r="I21" s="191"/>
    </row>
    <row r="22" ht="24.75" customHeight="1">
      <c r="E22" s="7" t="s">
        <v>28</v>
      </c>
    </row>
    <row r="23" spans="5:9" ht="24.75" customHeight="1">
      <c r="E23" s="7" t="s">
        <v>7</v>
      </c>
      <c r="F23" s="8"/>
      <c r="G23" s="8"/>
      <c r="H23" s="8"/>
      <c r="I23" s="8"/>
    </row>
    <row r="24" ht="24.75" customHeight="1">
      <c r="E24" s="7" t="s">
        <v>8</v>
      </c>
    </row>
    <row r="25" spans="5:9" ht="24.75" customHeight="1">
      <c r="E25" s="7" t="s">
        <v>8</v>
      </c>
      <c r="F25" s="8"/>
      <c r="G25" s="8"/>
      <c r="H25" s="8"/>
      <c r="I25" s="8"/>
    </row>
    <row r="26" ht="24.75" customHeight="1"/>
    <row r="27" ht="24.75" customHeight="1"/>
    <row r="28" spans="3:6" ht="33.75" customHeight="1">
      <c r="C28" s="9" t="s">
        <v>22</v>
      </c>
      <c r="F28" s="156" t="str">
        <f>HYPERLINK('пр.взвешивания'!E3)</f>
        <v>в.к.  +80   кг.</v>
      </c>
    </row>
    <row r="29" spans="1:9" ht="12.75" customHeight="1">
      <c r="A29" s="191" t="s">
        <v>27</v>
      </c>
      <c r="B29" s="191" t="s">
        <v>0</v>
      </c>
      <c r="C29" s="244" t="s">
        <v>1</v>
      </c>
      <c r="D29" s="191" t="s">
        <v>2</v>
      </c>
      <c r="E29" s="191" t="s">
        <v>3</v>
      </c>
      <c r="F29" s="191" t="s">
        <v>9</v>
      </c>
      <c r="G29" s="191" t="s">
        <v>10</v>
      </c>
      <c r="H29" s="191" t="s">
        <v>11</v>
      </c>
      <c r="I29" s="191" t="s">
        <v>12</v>
      </c>
    </row>
    <row r="30" spans="1:9" ht="12.75">
      <c r="A30" s="241"/>
      <c r="B30" s="241"/>
      <c r="C30" s="241"/>
      <c r="D30" s="241"/>
      <c r="E30" s="241"/>
      <c r="F30" s="241"/>
      <c r="G30" s="241"/>
      <c r="H30" s="241"/>
      <c r="I30" s="241"/>
    </row>
    <row r="31" spans="1:9" ht="12.75">
      <c r="A31" s="245"/>
      <c r="B31" s="191"/>
      <c r="C31" s="252" t="e">
        <f>VLOOKUP(B31,'пр.взвешивания'!B6:C27,2,FALSE)</f>
        <v>#N/A</v>
      </c>
      <c r="D31" s="252" t="e">
        <f>VLOOKUP(C31,'пр.взвешивания'!C6:D27,2,FALSE)</f>
        <v>#N/A</v>
      </c>
      <c r="E31" s="252" t="e">
        <f>VLOOKUP(D31,'пр.взвешивания'!D6:E27,2,FALSE)</f>
        <v>#N/A</v>
      </c>
      <c r="F31" s="248"/>
      <c r="G31" s="249"/>
      <c r="H31" s="250"/>
      <c r="I31" s="191"/>
    </row>
    <row r="32" spans="1:9" ht="12.75">
      <c r="A32" s="245"/>
      <c r="B32" s="191"/>
      <c r="C32" s="252"/>
      <c r="D32" s="252"/>
      <c r="E32" s="252"/>
      <c r="F32" s="248"/>
      <c r="G32" s="248"/>
      <c r="H32" s="250"/>
      <c r="I32" s="191"/>
    </row>
    <row r="33" spans="1:9" ht="12.75">
      <c r="A33" s="251"/>
      <c r="B33" s="191"/>
      <c r="C33" s="252" t="e">
        <f>VLOOKUP(B33,'пр.взвешивания'!B8:C27,2,FALSE)</f>
        <v>#N/A</v>
      </c>
      <c r="D33" s="252" t="e">
        <f>VLOOKUP(C33,'пр.взвешивания'!C8:D27,2,FALSE)</f>
        <v>#N/A</v>
      </c>
      <c r="E33" s="252" t="e">
        <f>VLOOKUP(D33,'пр.взвешивания'!D8:E27,2,FALSE)</f>
        <v>#N/A</v>
      </c>
      <c r="F33" s="248"/>
      <c r="G33" s="248"/>
      <c r="H33" s="191"/>
      <c r="I33" s="191"/>
    </row>
    <row r="34" spans="1:9" ht="12.75">
      <c r="A34" s="251"/>
      <c r="B34" s="191"/>
      <c r="C34" s="252"/>
      <c r="D34" s="252"/>
      <c r="E34" s="252"/>
      <c r="F34" s="248"/>
      <c r="G34" s="248"/>
      <c r="H34" s="191"/>
      <c r="I34" s="191"/>
    </row>
    <row r="35" ht="39.75" customHeight="1">
      <c r="E35" s="7" t="s">
        <v>28</v>
      </c>
    </row>
    <row r="36" spans="5:9" ht="24.75" customHeight="1">
      <c r="E36" s="7" t="s">
        <v>7</v>
      </c>
      <c r="F36" s="8"/>
      <c r="G36" s="8"/>
      <c r="H36" s="8"/>
      <c r="I36" s="8"/>
    </row>
    <row r="37" ht="24.75" customHeight="1">
      <c r="E37" s="7" t="s">
        <v>8</v>
      </c>
    </row>
    <row r="38" spans="5:9" ht="24.75" customHeight="1">
      <c r="E38" s="7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226"/>
  <sheetViews>
    <sheetView zoomScalePageLayoutView="0" workbookViewId="0" topLeftCell="A44">
      <selection activeCell="K56" sqref="K56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13" ht="10.5" customHeight="1">
      <c r="A1" s="269" t="s">
        <v>31</v>
      </c>
      <c r="B1" s="269"/>
      <c r="C1" s="269"/>
      <c r="D1" s="269"/>
      <c r="E1" s="269"/>
      <c r="F1" s="269"/>
      <c r="G1" s="269"/>
      <c r="H1" s="269"/>
      <c r="I1" s="3"/>
      <c r="J1" s="3"/>
      <c r="K1" s="3"/>
      <c r="L1" s="3"/>
      <c r="M1" s="3"/>
    </row>
    <row r="2" spans="1:13" ht="12.75" customHeight="1">
      <c r="A2" s="97" t="s">
        <v>7</v>
      </c>
      <c r="B2" s="97" t="s">
        <v>13</v>
      </c>
      <c r="C2" s="98"/>
      <c r="D2" s="98"/>
      <c r="E2" s="157" t="str">
        <f>HYPERLINK('пр.взвешивания'!E3)</f>
        <v>в.к.  +80   кг.</v>
      </c>
      <c r="F2" s="98"/>
      <c r="G2" s="98"/>
      <c r="H2" s="98"/>
      <c r="I2" s="3"/>
      <c r="J2" s="3"/>
      <c r="K2" s="3"/>
      <c r="L2" s="3"/>
      <c r="M2" s="3"/>
    </row>
    <row r="3" spans="1:13" ht="9.75" customHeight="1">
      <c r="A3" s="270" t="s">
        <v>0</v>
      </c>
      <c r="B3" s="270" t="s">
        <v>1</v>
      </c>
      <c r="C3" s="270" t="s">
        <v>2</v>
      </c>
      <c r="D3" s="270" t="s">
        <v>3</v>
      </c>
      <c r="E3" s="270" t="s">
        <v>9</v>
      </c>
      <c r="F3" s="270" t="s">
        <v>10</v>
      </c>
      <c r="G3" s="270" t="s">
        <v>11</v>
      </c>
      <c r="H3" s="270" t="s">
        <v>12</v>
      </c>
      <c r="I3" s="3"/>
      <c r="J3" s="3"/>
      <c r="K3" s="3"/>
      <c r="L3" s="3"/>
      <c r="M3" s="3"/>
    </row>
    <row r="4" spans="1:13" ht="8.25" customHeight="1">
      <c r="A4" s="271"/>
      <c r="B4" s="271"/>
      <c r="C4" s="271"/>
      <c r="D4" s="271"/>
      <c r="E4" s="271"/>
      <c r="F4" s="271"/>
      <c r="G4" s="271"/>
      <c r="H4" s="271"/>
      <c r="I4" s="3"/>
      <c r="J4" s="3"/>
      <c r="K4" s="3"/>
      <c r="L4" s="3"/>
      <c r="M4" s="3"/>
    </row>
    <row r="5" spans="1:13" ht="12" customHeight="1">
      <c r="A5" s="191">
        <v>1</v>
      </c>
      <c r="B5" s="191" t="str">
        <f>VLOOKUP(A5,'пр.взвешивания'!B6:E27,2,FALSE)</f>
        <v>БАЛУЕВА Марина Викторовна</v>
      </c>
      <c r="C5" s="263" t="str">
        <f>VLOOKUP(B5,'пр.взвешивания'!C6:F27,2,FALSE)</f>
        <v>19.02.89 мс</v>
      </c>
      <c r="D5" s="264" t="str">
        <f>VLOOKUP(C5,'пр.взвешивания'!D6:G27,2,FALSE)</f>
        <v>УФО Свердловская Екатеринбург Д</v>
      </c>
      <c r="E5" s="248"/>
      <c r="F5" s="249"/>
      <c r="G5" s="272"/>
      <c r="H5" s="191"/>
      <c r="I5" s="3"/>
      <c r="J5" s="3"/>
      <c r="K5" s="3"/>
      <c r="L5" s="3"/>
      <c r="M5" s="3"/>
    </row>
    <row r="6" spans="1:13" ht="12" customHeight="1">
      <c r="A6" s="191"/>
      <c r="B6" s="191"/>
      <c r="C6" s="266"/>
      <c r="D6" s="191"/>
      <c r="E6" s="248"/>
      <c r="F6" s="248"/>
      <c r="G6" s="250"/>
      <c r="H6" s="191"/>
      <c r="I6" s="3"/>
      <c r="J6" s="3"/>
      <c r="K6" s="3"/>
      <c r="L6" s="3"/>
      <c r="M6" s="3"/>
    </row>
    <row r="7" spans="1:13" ht="12" customHeight="1">
      <c r="A7" s="241">
        <v>2</v>
      </c>
      <c r="B7" s="273" t="str">
        <f>VLOOKUP(A7,'пр.взвешивания'!B8:E27,2,FALSE)</f>
        <v>ПИКУЛЕВА Екатерина Андреевна</v>
      </c>
      <c r="C7" s="273" t="str">
        <f>VLOOKUP(B7,'пр.взвешивания'!C8:F27,2,FALSE)</f>
        <v>20.03.91 кмс</v>
      </c>
      <c r="D7" s="273" t="str">
        <f>VLOOKUP(C7,'пр.взвешивания'!D8:G27,2,FALSE)</f>
        <v>ЦФО Смоленская, Смоленск, МО</v>
      </c>
      <c r="E7" s="254"/>
      <c r="F7" s="254"/>
      <c r="G7" s="241"/>
      <c r="H7" s="241"/>
      <c r="I7" s="3"/>
      <c r="J7" s="3"/>
      <c r="K7" s="3"/>
      <c r="L7" s="3"/>
      <c r="M7" s="3"/>
    </row>
    <row r="8" spans="1:13" ht="12" customHeight="1" thickBot="1">
      <c r="A8" s="253"/>
      <c r="B8" s="253"/>
      <c r="C8" s="253"/>
      <c r="D8" s="253"/>
      <c r="E8" s="255"/>
      <c r="F8" s="255"/>
      <c r="G8" s="253"/>
      <c r="H8" s="253"/>
      <c r="I8" s="3"/>
      <c r="J8" s="3"/>
      <c r="K8" s="3"/>
      <c r="L8" s="3"/>
      <c r="M8" s="3"/>
    </row>
    <row r="9" spans="1:13" ht="12" customHeight="1">
      <c r="A9" s="191">
        <v>6</v>
      </c>
      <c r="B9" s="191" t="str">
        <f>VLOOKUP(A9,'пр.взвешивания'!B10:E27,2,FALSE)</f>
        <v>ХАКИМОВА Елена Сергеевна</v>
      </c>
      <c r="C9" s="265" t="str">
        <f>VLOOKUP(B9,'пр.взвешивания'!C10:F27,2,FALSE)</f>
        <v>02.03.88 мс</v>
      </c>
      <c r="D9" s="267" t="str">
        <f>VLOOKUP(C9,'пр.взвешивания'!D10:G27,2,FALSE)</f>
        <v>ПФО Оренбургская Бузулук</v>
      </c>
      <c r="E9" s="248"/>
      <c r="F9" s="249"/>
      <c r="G9" s="272"/>
      <c r="H9" s="191"/>
      <c r="I9" s="3"/>
      <c r="J9" s="3"/>
      <c r="K9" s="3"/>
      <c r="L9" s="3"/>
      <c r="M9" s="3"/>
    </row>
    <row r="10" spans="1:13" ht="12" customHeight="1">
      <c r="A10" s="191"/>
      <c r="B10" s="191"/>
      <c r="C10" s="266"/>
      <c r="D10" s="191"/>
      <c r="E10" s="248"/>
      <c r="F10" s="248"/>
      <c r="G10" s="250"/>
      <c r="H10" s="191"/>
      <c r="I10" s="3"/>
      <c r="J10" s="3"/>
      <c r="K10" s="3"/>
      <c r="L10" s="3"/>
      <c r="M10" s="3"/>
    </row>
    <row r="11" spans="1:13" ht="12" customHeight="1">
      <c r="A11" s="241">
        <v>3</v>
      </c>
      <c r="B11" s="191" t="str">
        <f>VLOOKUP(A11,'пр.взвешивания'!B6:E27,2,FALSE)</f>
        <v>ОБУХОВА Евгения Игоревна</v>
      </c>
      <c r="C11" s="191" t="str">
        <f>VLOOKUP(B11,'пр.взвешивания'!C6:F27,2,FALSE)</f>
        <v>04.09.87 кмс</v>
      </c>
      <c r="D11" s="191" t="str">
        <f>VLOOKUP(C11,'пр.взвешивания'!D6:G27,2,FALSE)</f>
        <v>ЮФО Краснодарский край,Новороссийск</v>
      </c>
      <c r="E11" s="254"/>
      <c r="F11" s="254"/>
      <c r="G11" s="241"/>
      <c r="H11" s="241"/>
      <c r="I11" s="3"/>
      <c r="J11" s="3"/>
      <c r="K11" s="3"/>
      <c r="L11" s="3"/>
      <c r="M11" s="3"/>
    </row>
    <row r="12" spans="1:13" ht="12" customHeight="1" thickBot="1">
      <c r="A12" s="253"/>
      <c r="B12" s="241"/>
      <c r="C12" s="241"/>
      <c r="D12" s="241"/>
      <c r="E12" s="255"/>
      <c r="F12" s="255"/>
      <c r="G12" s="253"/>
      <c r="H12" s="253"/>
      <c r="I12" s="3"/>
      <c r="J12" s="3"/>
      <c r="K12" s="3"/>
      <c r="L12" s="3"/>
      <c r="M12" s="3"/>
    </row>
    <row r="13" spans="1:13" ht="12" customHeight="1">
      <c r="A13" s="275">
        <v>5</v>
      </c>
      <c r="B13" s="190" t="str">
        <f>VLOOKUP(A13,'пр.взвешивания'!B6:E27,2,FALSE)</f>
        <v>КОВЯЗИНА Анастасия Владимировна</v>
      </c>
      <c r="C13" s="258" t="str">
        <f>VLOOKUP(B13,'пр.взвешивания'!C6:F27,2,FALSE)</f>
        <v>05.08.87 мс</v>
      </c>
      <c r="D13" s="260" t="str">
        <f>VLOOKUP(C13,'пр.взвешивания'!D6:G27,2,FALSE)</f>
        <v>ПФО Татарстан Казань Р</v>
      </c>
      <c r="E13" s="274"/>
      <c r="F13" s="249"/>
      <c r="G13" s="272"/>
      <c r="H13" s="191"/>
      <c r="I13" s="3"/>
      <c r="J13" s="3"/>
      <c r="K13" s="3"/>
      <c r="L13" s="3"/>
      <c r="M13" s="3"/>
    </row>
    <row r="14" spans="1:13" ht="12" customHeight="1">
      <c r="A14" s="275"/>
      <c r="B14" s="191"/>
      <c r="C14" s="266"/>
      <c r="D14" s="191"/>
      <c r="E14" s="274"/>
      <c r="F14" s="248"/>
      <c r="G14" s="250"/>
      <c r="H14" s="191"/>
      <c r="I14" s="3"/>
      <c r="J14" s="3"/>
      <c r="K14" s="3"/>
      <c r="L14" s="3"/>
      <c r="M14" s="3"/>
    </row>
    <row r="15" spans="1:13" ht="12" customHeight="1">
      <c r="A15" s="261">
        <v>4</v>
      </c>
      <c r="B15" s="241" t="str">
        <f>VLOOKUP(A15,'пр.взвешивания'!B6:E27,2,FALSE)</f>
        <v>КАЛУПИНА Анна Анатольевна</v>
      </c>
      <c r="C15" s="241" t="str">
        <f>VLOOKUP(B15,'пр.взвешивания'!C6:F27,2,FALSE)</f>
        <v>20.07.88 кмс</v>
      </c>
      <c r="D15" s="241" t="str">
        <f>VLOOKUP(C15,'пр.взвешивания'!D6:G27,2,FALSE)</f>
        <v>Москва ГУЗ</v>
      </c>
      <c r="E15" s="256"/>
      <c r="F15" s="254"/>
      <c r="G15" s="241"/>
      <c r="H15" s="241"/>
      <c r="I15" s="3"/>
      <c r="J15" s="3"/>
      <c r="K15" s="3"/>
      <c r="L15" s="3"/>
      <c r="M15" s="3"/>
    </row>
    <row r="16" spans="1:13" ht="12" customHeight="1" thickBot="1">
      <c r="A16" s="262"/>
      <c r="B16" s="253"/>
      <c r="C16" s="253"/>
      <c r="D16" s="253"/>
      <c r="E16" s="257"/>
      <c r="F16" s="255"/>
      <c r="G16" s="253"/>
      <c r="H16" s="253"/>
      <c r="I16" s="3"/>
      <c r="J16" s="3"/>
      <c r="K16" s="3"/>
      <c r="L16" s="3"/>
      <c r="M16" s="3"/>
    </row>
    <row r="17" spans="1:13" ht="17.25" customHeight="1">
      <c r="A17" s="97" t="s">
        <v>7</v>
      </c>
      <c r="B17" s="97" t="s">
        <v>14</v>
      </c>
      <c r="C17" s="3"/>
      <c r="D17" s="3"/>
      <c r="E17" s="157" t="str">
        <f>HYPERLINK('пр.взвешивания'!E3)</f>
        <v>в.к.  +80   кг.</v>
      </c>
      <c r="F17" s="3"/>
      <c r="G17" s="3"/>
      <c r="H17" s="3"/>
      <c r="I17" s="3"/>
      <c r="J17" s="3"/>
      <c r="K17" s="3"/>
      <c r="L17" s="3"/>
      <c r="M17" s="3"/>
    </row>
    <row r="18" spans="1:13" ht="12" customHeight="1">
      <c r="A18" s="191">
        <v>1</v>
      </c>
      <c r="B18" s="191" t="str">
        <f>VLOOKUP(A18,'пр.взвешивания'!B6:F27,2,FALSE)</f>
        <v>БАЛУЕВА Марина Викторовна</v>
      </c>
      <c r="C18" s="263" t="str">
        <f>VLOOKUP(B18,'пр.взвешивания'!C6:G27,2,FALSE)</f>
        <v>19.02.89 мс</v>
      </c>
      <c r="D18" s="264" t="str">
        <f>VLOOKUP(C18,'пр.взвешивания'!D6:H27,2,FALSE)</f>
        <v>УФО Свердловская Екатеринбург Д</v>
      </c>
      <c r="E18" s="248"/>
      <c r="F18" s="249"/>
      <c r="G18" s="272"/>
      <c r="H18" s="191"/>
      <c r="I18" s="3"/>
      <c r="J18" s="3"/>
      <c r="K18" s="3"/>
      <c r="L18" s="3"/>
      <c r="M18" s="3"/>
    </row>
    <row r="19" spans="1:13" ht="12" customHeight="1">
      <c r="A19" s="191"/>
      <c r="B19" s="191"/>
      <c r="C19" s="266"/>
      <c r="D19" s="191"/>
      <c r="E19" s="248"/>
      <c r="F19" s="248"/>
      <c r="G19" s="250"/>
      <c r="H19" s="191"/>
      <c r="I19" s="3"/>
      <c r="J19" s="3"/>
      <c r="K19" s="3"/>
      <c r="L19" s="3"/>
      <c r="M19" s="3"/>
    </row>
    <row r="20" spans="1:13" ht="12" customHeight="1">
      <c r="A20" s="241">
        <v>3</v>
      </c>
      <c r="B20" s="273" t="str">
        <f>VLOOKUP(A20,'пр.взвешивания'!B8:F27,2,FALSE)</f>
        <v>ОБУХОВА Евгения Игоревна</v>
      </c>
      <c r="C20" s="273" t="str">
        <f>VLOOKUP(B20,'пр.взвешивания'!C8:G27,2,FALSE)</f>
        <v>04.09.87 кмс</v>
      </c>
      <c r="D20" s="273" t="str">
        <f>VLOOKUP(C20,'пр.взвешивания'!D8:H27,2,FALSE)</f>
        <v>ЮФО Краснодарский край,Новороссийск</v>
      </c>
      <c r="E20" s="254"/>
      <c r="F20" s="254"/>
      <c r="G20" s="241"/>
      <c r="H20" s="241"/>
      <c r="I20" s="3"/>
      <c r="J20" s="3"/>
      <c r="K20" s="3"/>
      <c r="L20" s="3"/>
      <c r="M20" s="3"/>
    </row>
    <row r="21" spans="1:13" ht="12" customHeight="1" thickBot="1">
      <c r="A21" s="253"/>
      <c r="B21" s="253"/>
      <c r="C21" s="253"/>
      <c r="D21" s="253"/>
      <c r="E21" s="255"/>
      <c r="F21" s="255"/>
      <c r="G21" s="253"/>
      <c r="H21" s="253"/>
      <c r="I21" s="3"/>
      <c r="J21" s="3"/>
      <c r="K21" s="3"/>
      <c r="L21" s="3"/>
      <c r="M21" s="3"/>
    </row>
    <row r="22" spans="1:13" ht="12" customHeight="1">
      <c r="A22" s="191">
        <v>2</v>
      </c>
      <c r="B22" s="191" t="str">
        <f>VLOOKUP(A22,'пр.взвешивания'!B6:E27,2,FALSE)</f>
        <v>ПИКУЛЕВА Екатерина Андреевна</v>
      </c>
      <c r="C22" s="265" t="str">
        <f>VLOOKUP(B22,'пр.взвешивания'!C6:F27,2,FALSE)</f>
        <v>20.03.91 кмс</v>
      </c>
      <c r="D22" s="267" t="str">
        <f>VLOOKUP(C22,'пр.взвешивания'!D6:G27,2,FALSE)</f>
        <v>ЦФО Смоленская, Смоленск, МО</v>
      </c>
      <c r="E22" s="248"/>
      <c r="F22" s="249"/>
      <c r="G22" s="272"/>
      <c r="H22" s="191"/>
      <c r="I22" s="3"/>
      <c r="J22" s="3"/>
      <c r="K22" s="3"/>
      <c r="L22" s="3"/>
      <c r="M22" s="3"/>
    </row>
    <row r="23" spans="1:13" ht="12" customHeight="1">
      <c r="A23" s="191"/>
      <c r="B23" s="191"/>
      <c r="C23" s="266"/>
      <c r="D23" s="191"/>
      <c r="E23" s="248"/>
      <c r="F23" s="248"/>
      <c r="G23" s="250"/>
      <c r="H23" s="191"/>
      <c r="I23" s="3"/>
      <c r="J23" s="3"/>
      <c r="K23" s="3"/>
      <c r="L23" s="3"/>
      <c r="M23" s="3"/>
    </row>
    <row r="24" spans="1:13" ht="12" customHeight="1">
      <c r="A24" s="241">
        <v>4</v>
      </c>
      <c r="B24" s="241" t="str">
        <f>VLOOKUP(A24,'пр.взвешивания'!B12:F27,2,FALSE)</f>
        <v>КАЛУПИНА Анна Анатольевна</v>
      </c>
      <c r="C24" s="263" t="str">
        <f>VLOOKUP(B24,'пр.взвешивания'!C12:G27,2,FALSE)</f>
        <v>20.07.88 кмс</v>
      </c>
      <c r="D24" s="264" t="str">
        <f>VLOOKUP(C24,'пр.взвешивания'!D12:H27,2,FALSE)</f>
        <v>Москва ГУЗ</v>
      </c>
      <c r="E24" s="254"/>
      <c r="F24" s="254"/>
      <c r="G24" s="241"/>
      <c r="H24" s="241"/>
      <c r="I24" s="3"/>
      <c r="J24" s="3"/>
      <c r="K24" s="3"/>
      <c r="L24" s="3"/>
      <c r="M24" s="3"/>
    </row>
    <row r="25" spans="1:13" ht="12" customHeight="1" thickBot="1">
      <c r="A25" s="253"/>
      <c r="B25" s="253"/>
      <c r="C25" s="259"/>
      <c r="D25" s="198"/>
      <c r="E25" s="255"/>
      <c r="F25" s="255"/>
      <c r="G25" s="253"/>
      <c r="H25" s="253"/>
      <c r="I25" s="3"/>
      <c r="J25" s="3"/>
      <c r="K25" s="3"/>
      <c r="L25" s="3"/>
      <c r="M25" s="3"/>
    </row>
    <row r="26" spans="1:13" ht="12" customHeight="1">
      <c r="A26" s="191">
        <v>6</v>
      </c>
      <c r="B26" s="191" t="str">
        <f>VLOOKUP(A26,'пр.взвешивания'!B14:F27,2,FALSE)</f>
        <v>ХАКИМОВА Елена Сергеевна</v>
      </c>
      <c r="C26" s="265" t="str">
        <f>VLOOKUP(B26,'пр.взвешивания'!C14:G27,2,FALSE)</f>
        <v>02.03.88 мс</v>
      </c>
      <c r="D26" s="267" t="str">
        <f>VLOOKUP(C26,'пр.взвешивания'!D14:H27,2,FALSE)</f>
        <v>ПФО Оренбургская Бузулук</v>
      </c>
      <c r="E26" s="248"/>
      <c r="F26" s="249"/>
      <c r="G26" s="272"/>
      <c r="H26" s="191"/>
      <c r="I26" s="3"/>
      <c r="J26" s="3"/>
      <c r="K26" s="3"/>
      <c r="L26" s="3"/>
      <c r="M26" s="3"/>
    </row>
    <row r="27" spans="1:13" ht="12" customHeight="1">
      <c r="A27" s="191"/>
      <c r="B27" s="191"/>
      <c r="C27" s="266"/>
      <c r="D27" s="191"/>
      <c r="E27" s="248"/>
      <c r="F27" s="248"/>
      <c r="G27" s="250"/>
      <c r="H27" s="191"/>
      <c r="I27" s="3"/>
      <c r="J27" s="3"/>
      <c r="K27" s="3"/>
      <c r="L27" s="3"/>
      <c r="M27" s="3"/>
    </row>
    <row r="28" spans="1:13" ht="12" customHeight="1">
      <c r="A28" s="241">
        <v>5</v>
      </c>
      <c r="B28" s="241" t="str">
        <f>VLOOKUP(A28,'пр.взвешивания'!B6:E27,2,FALSE)</f>
        <v>КОВЯЗИНА Анастасия Владимировна</v>
      </c>
      <c r="C28" s="241" t="str">
        <f>VLOOKUP(B28,'пр.взвешивания'!C6:F27,2,FALSE)</f>
        <v>05.08.87 мс</v>
      </c>
      <c r="D28" s="241" t="str">
        <f>VLOOKUP(C28,'пр.взвешивания'!D6:G27,2,FALSE)</f>
        <v>ПФО Татарстан Казань Р</v>
      </c>
      <c r="E28" s="254"/>
      <c r="F28" s="254"/>
      <c r="G28" s="241"/>
      <c r="H28" s="241"/>
      <c r="I28" s="3"/>
      <c r="J28" s="3"/>
      <c r="K28" s="3"/>
      <c r="L28" s="3"/>
      <c r="M28" s="3"/>
    </row>
    <row r="29" spans="1:13" ht="12" customHeight="1" thickBot="1">
      <c r="A29" s="253"/>
      <c r="B29" s="253"/>
      <c r="C29" s="253"/>
      <c r="D29" s="253"/>
      <c r="E29" s="255"/>
      <c r="F29" s="255"/>
      <c r="G29" s="253"/>
      <c r="H29" s="253"/>
      <c r="I29" s="3"/>
      <c r="J29" s="3"/>
      <c r="K29" s="3"/>
      <c r="L29" s="3"/>
      <c r="M29" s="3"/>
    </row>
    <row r="30" spans="1:13" ht="12" customHeight="1">
      <c r="A30" s="97" t="s">
        <v>7</v>
      </c>
      <c r="B30" s="97" t="s">
        <v>15</v>
      </c>
      <c r="C30" s="3"/>
      <c r="D30" s="3"/>
      <c r="E30" s="157" t="str">
        <f>HYPERLINK('пр.взвешивания'!E3)</f>
        <v>в.к.  +80   кг.</v>
      </c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191">
        <v>1</v>
      </c>
      <c r="B31" s="191" t="str">
        <f>VLOOKUP(A31,'пр.взвешивания'!B6:E27,2,FALSE)</f>
        <v>БАЛУЕВА Марина Викторовна</v>
      </c>
      <c r="C31" s="263" t="str">
        <f>VLOOKUP(B31,'пр.взвешивания'!C6:F27,2,FALSE)</f>
        <v>19.02.89 мс</v>
      </c>
      <c r="D31" s="264" t="str">
        <f>VLOOKUP(C31,'пр.взвешивания'!D6:G27,2,FALSE)</f>
        <v>УФО Свердловская Екатеринбург Д</v>
      </c>
      <c r="E31" s="248"/>
      <c r="F31" s="249"/>
      <c r="G31" s="272"/>
      <c r="H31" s="191"/>
      <c r="I31" s="3"/>
      <c r="J31" s="3"/>
      <c r="K31" s="3"/>
      <c r="L31" s="3"/>
      <c r="M31" s="3"/>
    </row>
    <row r="32" spans="1:13" ht="12" customHeight="1">
      <c r="A32" s="191"/>
      <c r="B32" s="191"/>
      <c r="C32" s="266"/>
      <c r="D32" s="191"/>
      <c r="E32" s="248"/>
      <c r="F32" s="248"/>
      <c r="G32" s="250"/>
      <c r="H32" s="191"/>
      <c r="I32" s="3"/>
      <c r="J32" s="3"/>
      <c r="K32" s="3"/>
      <c r="L32" s="3"/>
      <c r="M32" s="3"/>
    </row>
    <row r="33" spans="1:13" ht="12" customHeight="1">
      <c r="A33" s="241">
        <v>4</v>
      </c>
      <c r="B33" s="273" t="str">
        <f>VLOOKUP(A33,'пр.взвешивания'!B8:E27,2,FALSE)</f>
        <v>КАЛУПИНА Анна Анатольевна</v>
      </c>
      <c r="C33" s="273" t="str">
        <f>VLOOKUP(B33,'пр.взвешивания'!C8:F27,2,FALSE)</f>
        <v>20.07.88 кмс</v>
      </c>
      <c r="D33" s="273" t="str">
        <f>VLOOKUP(C33,'пр.взвешивания'!D8:G27,2,FALSE)</f>
        <v>Москва ГУЗ</v>
      </c>
      <c r="E33" s="254"/>
      <c r="F33" s="254"/>
      <c r="G33" s="241"/>
      <c r="H33" s="241"/>
      <c r="I33" s="3"/>
      <c r="J33" s="3"/>
      <c r="K33" s="3"/>
      <c r="L33" s="3"/>
      <c r="M33" s="3"/>
    </row>
    <row r="34" spans="1:13" ht="12" customHeight="1" thickBot="1">
      <c r="A34" s="253"/>
      <c r="B34" s="253"/>
      <c r="C34" s="253"/>
      <c r="D34" s="253"/>
      <c r="E34" s="255"/>
      <c r="F34" s="255"/>
      <c r="G34" s="253"/>
      <c r="H34" s="253"/>
      <c r="I34" s="3"/>
      <c r="J34" s="3"/>
      <c r="K34" s="3"/>
      <c r="L34" s="3"/>
      <c r="M34" s="3"/>
    </row>
    <row r="35" spans="1:13" ht="12" customHeight="1">
      <c r="A35" s="191">
        <v>3</v>
      </c>
      <c r="B35" s="191" t="str">
        <f>VLOOKUP(A35,'пр.взвешивания'!B10:E27,2,FALSE)</f>
        <v>ОБУХОВА Евгения Игоревна</v>
      </c>
      <c r="C35" s="265" t="str">
        <f>VLOOKUP(B35,'пр.взвешивания'!C10:F27,2,FALSE)</f>
        <v>04.09.87 кмс</v>
      </c>
      <c r="D35" s="267" t="str">
        <f>VLOOKUP(C35,'пр.взвешивания'!D10:G27,2,FALSE)</f>
        <v>ЮФО Краснодарский край,Новороссийск</v>
      </c>
      <c r="E35" s="248"/>
      <c r="F35" s="249"/>
      <c r="G35" s="272"/>
      <c r="H35" s="191"/>
      <c r="I35" s="3"/>
      <c r="J35" s="3"/>
      <c r="K35" s="3"/>
      <c r="L35" s="3"/>
      <c r="M35" s="3"/>
    </row>
    <row r="36" spans="1:13" ht="12" customHeight="1">
      <c r="A36" s="191"/>
      <c r="B36" s="191"/>
      <c r="C36" s="266"/>
      <c r="D36" s="191"/>
      <c r="E36" s="248"/>
      <c r="F36" s="248"/>
      <c r="G36" s="250"/>
      <c r="H36" s="191"/>
      <c r="I36" s="3"/>
      <c r="J36" s="3"/>
      <c r="K36" s="3"/>
      <c r="L36" s="3"/>
      <c r="M36" s="3"/>
    </row>
    <row r="37" spans="1:13" ht="12" customHeight="1">
      <c r="A37" s="241">
        <v>5</v>
      </c>
      <c r="B37" s="241" t="str">
        <f>VLOOKUP(A37,'пр.взвешивания'!B12:E27,2,FALSE)</f>
        <v>КОВЯЗИНА Анастасия Владимировна</v>
      </c>
      <c r="C37" s="263" t="str">
        <f>VLOOKUP(B37,'пр.взвешивания'!C12:F27,2,FALSE)</f>
        <v>05.08.87 мс</v>
      </c>
      <c r="D37" s="264" t="str">
        <f>VLOOKUP(C37,'пр.взвешивания'!D12:G27,2,FALSE)</f>
        <v>ПФО Татарстан Казань Р</v>
      </c>
      <c r="E37" s="254"/>
      <c r="F37" s="254"/>
      <c r="G37" s="241"/>
      <c r="H37" s="241"/>
      <c r="I37" s="3"/>
      <c r="J37" s="3"/>
      <c r="K37" s="3"/>
      <c r="L37" s="3"/>
      <c r="M37" s="3"/>
    </row>
    <row r="38" spans="1:13" ht="12" customHeight="1" thickBot="1">
      <c r="A38" s="253"/>
      <c r="B38" s="253"/>
      <c r="C38" s="259"/>
      <c r="D38" s="198"/>
      <c r="E38" s="255"/>
      <c r="F38" s="255"/>
      <c r="G38" s="253"/>
      <c r="H38" s="253"/>
      <c r="I38" s="3"/>
      <c r="J38" s="3"/>
      <c r="K38" s="3"/>
      <c r="L38" s="3"/>
      <c r="M38" s="3"/>
    </row>
    <row r="39" spans="1:13" ht="12" customHeight="1">
      <c r="A39" s="191">
        <v>2</v>
      </c>
      <c r="B39" s="191" t="str">
        <f>VLOOKUP(A39,'пр.взвешивания'!B6:E27,2,FALSE)</f>
        <v>ПИКУЛЕВА Екатерина Андреевна</v>
      </c>
      <c r="C39" s="265" t="str">
        <f>VLOOKUP(B39,'пр.взвешивания'!C6:F27,2,FALSE)</f>
        <v>20.03.91 кмс</v>
      </c>
      <c r="D39" s="267" t="str">
        <f>VLOOKUP(C39,'пр.взвешивания'!D6:G27,2,FALSE)</f>
        <v>ЦФО Смоленская, Смоленск, МО</v>
      </c>
      <c r="E39" s="248"/>
      <c r="F39" s="249"/>
      <c r="G39" s="272"/>
      <c r="H39" s="191"/>
      <c r="I39" s="3"/>
      <c r="J39" s="3"/>
      <c r="K39" s="3"/>
      <c r="L39" s="3"/>
      <c r="M39" s="3"/>
    </row>
    <row r="40" spans="1:13" ht="12" customHeight="1">
      <c r="A40" s="191"/>
      <c r="B40" s="191"/>
      <c r="C40" s="266"/>
      <c r="D40" s="191"/>
      <c r="E40" s="248"/>
      <c r="F40" s="248"/>
      <c r="G40" s="250"/>
      <c r="H40" s="191"/>
      <c r="I40" s="3"/>
      <c r="J40" s="3"/>
      <c r="K40" s="3"/>
      <c r="L40" s="3"/>
      <c r="M40" s="3"/>
    </row>
    <row r="41" spans="1:13" ht="12" customHeight="1">
      <c r="A41" s="241">
        <v>6</v>
      </c>
      <c r="B41" s="241" t="str">
        <f>VLOOKUP(A41,'пр.взвешивания'!B6:E27,2,FALSE)</f>
        <v>ХАКИМОВА Елена Сергеевна</v>
      </c>
      <c r="C41" s="241" t="str">
        <f>VLOOKUP(B41,'пр.взвешивания'!C6:F27,2,FALSE)</f>
        <v>02.03.88 мс</v>
      </c>
      <c r="D41" s="241" t="str">
        <f>VLOOKUP(C41,'пр.взвешивания'!D6:G27,2,FALSE)</f>
        <v>ПФО Оренбургская Бузулук</v>
      </c>
      <c r="E41" s="254"/>
      <c r="F41" s="254"/>
      <c r="G41" s="241"/>
      <c r="H41" s="241"/>
      <c r="I41" s="3"/>
      <c r="J41" s="3"/>
      <c r="K41" s="3"/>
      <c r="L41" s="3"/>
      <c r="M41" s="3"/>
    </row>
    <row r="42" spans="1:13" ht="12" customHeight="1" thickBot="1">
      <c r="A42" s="253"/>
      <c r="B42" s="253"/>
      <c r="C42" s="253"/>
      <c r="D42" s="253"/>
      <c r="E42" s="255"/>
      <c r="F42" s="255"/>
      <c r="G42" s="253"/>
      <c r="H42" s="253"/>
      <c r="I42" s="3"/>
      <c r="J42" s="3"/>
      <c r="K42" s="3"/>
      <c r="L42" s="3"/>
      <c r="M42" s="3"/>
    </row>
    <row r="43" spans="1:13" ht="12" customHeight="1">
      <c r="A43" s="97" t="s">
        <v>7</v>
      </c>
      <c r="B43" s="97" t="s">
        <v>23</v>
      </c>
      <c r="C43" s="3"/>
      <c r="D43" s="3"/>
      <c r="E43" s="157" t="str">
        <f>HYPERLINK('пр.взвешивания'!E3)</f>
        <v>в.к.  +80   кг.</v>
      </c>
      <c r="F43" s="3"/>
      <c r="G43" s="3"/>
      <c r="H43" s="3"/>
      <c r="I43" s="3"/>
      <c r="J43" s="3"/>
      <c r="K43" s="3"/>
      <c r="L43" s="3"/>
      <c r="M43" s="3"/>
    </row>
    <row r="44" spans="1:13" ht="12" customHeight="1">
      <c r="A44" s="191">
        <v>1</v>
      </c>
      <c r="B44" s="191" t="str">
        <f>VLOOKUP(A44,'пр.взвешивания'!B6:E27,2,FALSE)</f>
        <v>БАЛУЕВА Марина Викторовна</v>
      </c>
      <c r="C44" s="263" t="str">
        <f>VLOOKUP(B44,'пр.взвешивания'!C6:F27,2,FALSE)</f>
        <v>19.02.89 мс</v>
      </c>
      <c r="D44" s="264" t="str">
        <f>VLOOKUP(C44,'пр.взвешивания'!D6:G27,2,FALSE)</f>
        <v>УФО Свердловская Екатеринбург Д</v>
      </c>
      <c r="E44" s="248"/>
      <c r="F44" s="249"/>
      <c r="G44" s="272"/>
      <c r="H44" s="191"/>
      <c r="I44" s="3"/>
      <c r="J44" s="3"/>
      <c r="K44" s="3"/>
      <c r="L44" s="3"/>
      <c r="M44" s="3"/>
    </row>
    <row r="45" spans="1:13" ht="12" customHeight="1">
      <c r="A45" s="191"/>
      <c r="B45" s="191"/>
      <c r="C45" s="266"/>
      <c r="D45" s="191"/>
      <c r="E45" s="248"/>
      <c r="F45" s="248"/>
      <c r="G45" s="250"/>
      <c r="H45" s="191"/>
      <c r="I45" s="3"/>
      <c r="J45" s="3"/>
      <c r="K45" s="3"/>
      <c r="L45" s="3"/>
      <c r="M45" s="3"/>
    </row>
    <row r="46" spans="1:13" ht="12" customHeight="1">
      <c r="A46" s="241">
        <v>5</v>
      </c>
      <c r="B46" s="273" t="str">
        <f>VLOOKUP(A46,'пр.взвешивания'!B8:E27,2,FALSE)</f>
        <v>КОВЯЗИНА Анастасия Владимировна</v>
      </c>
      <c r="C46" s="273" t="str">
        <f>VLOOKUP(B46,'пр.взвешивания'!C8:F27,2,FALSE)</f>
        <v>05.08.87 мс</v>
      </c>
      <c r="D46" s="273" t="str">
        <f>VLOOKUP(C46,'пр.взвешивания'!D8:G27,2,FALSE)</f>
        <v>ПФО Татарстан Казань Р</v>
      </c>
      <c r="E46" s="254"/>
      <c r="F46" s="254"/>
      <c r="G46" s="241"/>
      <c r="H46" s="241"/>
      <c r="I46" s="3"/>
      <c r="J46" s="3"/>
      <c r="K46" s="3"/>
      <c r="L46" s="3"/>
      <c r="M46" s="3"/>
    </row>
    <row r="47" spans="1:13" ht="12" customHeight="1" thickBot="1">
      <c r="A47" s="253"/>
      <c r="B47" s="253"/>
      <c r="C47" s="253"/>
      <c r="D47" s="253"/>
      <c r="E47" s="255"/>
      <c r="F47" s="255"/>
      <c r="G47" s="253"/>
      <c r="H47" s="253"/>
      <c r="I47" s="3"/>
      <c r="J47" s="3"/>
      <c r="K47" s="3"/>
      <c r="L47" s="3"/>
      <c r="M47" s="3"/>
    </row>
    <row r="48" spans="1:13" ht="12" customHeight="1">
      <c r="A48" s="191">
        <v>4</v>
      </c>
      <c r="B48" s="191" t="str">
        <f>VLOOKUP(A48,'пр.взвешивания'!B10:E27,2,FALSE)</f>
        <v>КАЛУПИНА Анна Анатольевна</v>
      </c>
      <c r="C48" s="265" t="str">
        <f>VLOOKUP(B48,'пр.взвешивания'!C10:F27,2,FALSE)</f>
        <v>20.07.88 кмс</v>
      </c>
      <c r="D48" s="267" t="str">
        <f>VLOOKUP(C48,'пр.взвешивания'!D10:G27,2,FALSE)</f>
        <v>Москва ГУЗ</v>
      </c>
      <c r="E48" s="248"/>
      <c r="F48" s="249"/>
      <c r="G48" s="272"/>
      <c r="H48" s="191"/>
      <c r="I48" s="3"/>
      <c r="J48" s="3"/>
      <c r="K48" s="3"/>
      <c r="L48" s="3"/>
      <c r="M48" s="3"/>
    </row>
    <row r="49" spans="1:13" ht="12" customHeight="1">
      <c r="A49" s="191"/>
      <c r="B49" s="191"/>
      <c r="C49" s="266"/>
      <c r="D49" s="191"/>
      <c r="E49" s="248"/>
      <c r="F49" s="248"/>
      <c r="G49" s="250"/>
      <c r="H49" s="191"/>
      <c r="I49" s="3"/>
      <c r="J49" s="3"/>
      <c r="K49" s="3"/>
      <c r="L49" s="3"/>
      <c r="M49" s="3"/>
    </row>
    <row r="50" spans="1:13" ht="12" customHeight="1">
      <c r="A50" s="241">
        <v>6</v>
      </c>
      <c r="B50" s="241" t="str">
        <f>VLOOKUP(A50,'пр.взвешивания'!B6:E27,2,FALSE)</f>
        <v>ХАКИМОВА Елена Сергеевна</v>
      </c>
      <c r="C50" s="263" t="str">
        <f>VLOOKUP(B50,'пр.взвешивания'!C6:F27,2,FALSE)</f>
        <v>02.03.88 мс</v>
      </c>
      <c r="D50" s="264" t="str">
        <f>VLOOKUP(C50,'пр.взвешивания'!D6:G27,2,FALSE)</f>
        <v>ПФО Оренбургская Бузулук</v>
      </c>
      <c r="E50" s="254"/>
      <c r="F50" s="254"/>
      <c r="G50" s="241"/>
      <c r="H50" s="241"/>
      <c r="I50" s="3"/>
      <c r="J50" s="3"/>
      <c r="K50" s="3"/>
      <c r="L50" s="3"/>
      <c r="M50" s="3"/>
    </row>
    <row r="51" spans="1:13" ht="12" customHeight="1" thickBot="1">
      <c r="A51" s="253"/>
      <c r="B51" s="253"/>
      <c r="C51" s="259"/>
      <c r="D51" s="198"/>
      <c r="E51" s="255"/>
      <c r="F51" s="255"/>
      <c r="G51" s="253"/>
      <c r="H51" s="253"/>
      <c r="I51" s="3"/>
      <c r="J51" s="3"/>
      <c r="K51" s="3"/>
      <c r="L51" s="3"/>
      <c r="M51" s="3"/>
    </row>
    <row r="52" spans="1:13" ht="12" customHeight="1">
      <c r="A52" s="191">
        <v>3</v>
      </c>
      <c r="B52" s="191" t="str">
        <f>VLOOKUP(A52,'пр.взвешивания'!B8:E27,2,FALSE)</f>
        <v>ОБУХОВА Евгения Игоревна</v>
      </c>
      <c r="C52" s="265" t="str">
        <f>VLOOKUP(B52,'пр.взвешивания'!C8:F27,2,FALSE)</f>
        <v>04.09.87 кмс</v>
      </c>
      <c r="D52" s="267" t="str">
        <f>VLOOKUP(C52,'пр.взвешивания'!D8:G27,2,FALSE)</f>
        <v>ЮФО Краснодарский край,Новороссийск</v>
      </c>
      <c r="E52" s="248"/>
      <c r="F52" s="249"/>
      <c r="G52" s="272"/>
      <c r="H52" s="191"/>
      <c r="I52" s="3"/>
      <c r="J52" s="3"/>
      <c r="K52" s="3"/>
      <c r="L52" s="3"/>
      <c r="M52" s="3"/>
    </row>
    <row r="53" spans="1:13" ht="12" customHeight="1">
      <c r="A53" s="191"/>
      <c r="B53" s="191"/>
      <c r="C53" s="266"/>
      <c r="D53" s="191"/>
      <c r="E53" s="248"/>
      <c r="F53" s="248"/>
      <c r="G53" s="250"/>
      <c r="H53" s="191"/>
      <c r="I53" s="3"/>
      <c r="J53" s="3"/>
      <c r="K53" s="3"/>
      <c r="L53" s="3"/>
      <c r="M53" s="3"/>
    </row>
    <row r="54" spans="1:13" ht="12" customHeight="1">
      <c r="A54" s="241">
        <v>2</v>
      </c>
      <c r="B54" s="241" t="str">
        <f>VLOOKUP(A54,'пр.взвешивания'!B6:E27,2,FALSE)</f>
        <v>ПИКУЛЕВА Екатерина Андреевна</v>
      </c>
      <c r="C54" s="241" t="str">
        <f>VLOOKUP(B54,'пр.взвешивания'!C6:F27,2,FALSE)</f>
        <v>20.03.91 кмс</v>
      </c>
      <c r="D54" s="241" t="str">
        <f>VLOOKUP(C54,'пр.взвешивания'!D6:G27,2,FALSE)</f>
        <v>ЦФО Смоленская, Смоленск, МО</v>
      </c>
      <c r="E54" s="254"/>
      <c r="F54" s="254"/>
      <c r="G54" s="241"/>
      <c r="H54" s="241"/>
      <c r="I54" s="3"/>
      <c r="J54" s="3"/>
      <c r="K54" s="3"/>
      <c r="L54" s="3"/>
      <c r="M54" s="3"/>
    </row>
    <row r="55" spans="1:13" ht="12" customHeight="1" thickBot="1">
      <c r="A55" s="253"/>
      <c r="B55" s="253"/>
      <c r="C55" s="253"/>
      <c r="D55" s="253"/>
      <c r="E55" s="255"/>
      <c r="F55" s="255"/>
      <c r="G55" s="253"/>
      <c r="H55" s="253"/>
      <c r="I55" s="3"/>
      <c r="J55" s="3"/>
      <c r="K55" s="3"/>
      <c r="L55" s="3"/>
      <c r="M55" s="3"/>
    </row>
    <row r="56" spans="1:13" ht="12" customHeight="1">
      <c r="A56" s="97" t="s">
        <v>7</v>
      </c>
      <c r="B56" s="97" t="s">
        <v>24</v>
      </c>
      <c r="C56" s="3"/>
      <c r="D56" s="3"/>
      <c r="E56" s="157" t="str">
        <f>HYPERLINK('пр.взвешивания'!E3)</f>
        <v>в.к.  +80   кг.</v>
      </c>
      <c r="F56" s="3"/>
      <c r="G56" s="3"/>
      <c r="H56" s="3"/>
      <c r="I56" s="3"/>
      <c r="J56" s="3"/>
      <c r="K56" s="3"/>
      <c r="L56" s="3"/>
      <c r="M56" s="3"/>
    </row>
    <row r="57" spans="1:13" ht="12" customHeight="1">
      <c r="A57" s="191">
        <v>1</v>
      </c>
      <c r="B57" s="191" t="str">
        <f>VLOOKUP(A57,'пр.взвешивания'!B6:E27,2,FALSE)</f>
        <v>БАЛУЕВА Марина Викторовна</v>
      </c>
      <c r="C57" s="263" t="str">
        <f>VLOOKUP(B57,'пр.взвешивания'!C6:F27,2,FALSE)</f>
        <v>19.02.89 мс</v>
      </c>
      <c r="D57" s="264" t="str">
        <f>VLOOKUP(C57,'пр.взвешивания'!D6:G27,2,FALSE)</f>
        <v>УФО Свердловская Екатеринбург Д</v>
      </c>
      <c r="E57" s="248"/>
      <c r="F57" s="249"/>
      <c r="G57" s="272"/>
      <c r="H57" s="191"/>
      <c r="I57" s="3"/>
      <c r="J57" s="3"/>
      <c r="K57" s="3"/>
      <c r="L57" s="3"/>
      <c r="M57" s="3"/>
    </row>
    <row r="58" spans="1:13" ht="12" customHeight="1">
      <c r="A58" s="191"/>
      <c r="B58" s="191"/>
      <c r="C58" s="266"/>
      <c r="D58" s="191"/>
      <c r="E58" s="248"/>
      <c r="F58" s="248"/>
      <c r="G58" s="250"/>
      <c r="H58" s="191"/>
      <c r="I58" s="3"/>
      <c r="J58" s="3"/>
      <c r="K58" s="3"/>
      <c r="L58" s="3"/>
      <c r="M58" s="3"/>
    </row>
    <row r="59" spans="1:13" ht="12" customHeight="1">
      <c r="A59" s="241">
        <v>6</v>
      </c>
      <c r="B59" s="273" t="str">
        <f>VLOOKUP(A59,'пр.взвешивания'!B8:E27,2,FALSE)</f>
        <v>ХАКИМОВА Елена Сергеевна</v>
      </c>
      <c r="C59" s="273" t="str">
        <f>VLOOKUP(B59,'пр.взвешивания'!C8:F27,2,FALSE)</f>
        <v>02.03.88 мс</v>
      </c>
      <c r="D59" s="273" t="str">
        <f>VLOOKUP(C59,'пр.взвешивания'!D8:G27,2,FALSE)</f>
        <v>ПФО Оренбургская Бузулук</v>
      </c>
      <c r="E59" s="254"/>
      <c r="F59" s="254"/>
      <c r="G59" s="241"/>
      <c r="H59" s="241"/>
      <c r="I59" s="3"/>
      <c r="J59" s="3"/>
      <c r="K59" s="3"/>
      <c r="L59" s="3"/>
      <c r="M59" s="3"/>
    </row>
    <row r="60" spans="1:13" ht="12" customHeight="1" thickBot="1">
      <c r="A60" s="253"/>
      <c r="B60" s="253"/>
      <c r="C60" s="253"/>
      <c r="D60" s="253"/>
      <c r="E60" s="255"/>
      <c r="F60" s="255"/>
      <c r="G60" s="253"/>
      <c r="H60" s="253"/>
      <c r="I60" s="3"/>
      <c r="J60" s="3"/>
      <c r="K60" s="3"/>
      <c r="L60" s="3"/>
      <c r="M60" s="3"/>
    </row>
    <row r="61" spans="1:13" ht="12" customHeight="1">
      <c r="A61" s="191">
        <v>5</v>
      </c>
      <c r="B61" s="191" t="str">
        <f>VLOOKUP(A61,'пр.взвешивания'!B10:E27,2,FALSE)</f>
        <v>КОВЯЗИНА Анастасия Владимировна</v>
      </c>
      <c r="C61" s="265" t="str">
        <f>VLOOKUP(B61,'пр.взвешивания'!C10:F27,2,FALSE)</f>
        <v>05.08.87 мс</v>
      </c>
      <c r="D61" s="267" t="str">
        <f>VLOOKUP(C61,'пр.взвешивания'!D10:G27,2,FALSE)</f>
        <v>ПФО Татарстан Казань Р</v>
      </c>
      <c r="E61" s="248"/>
      <c r="F61" s="249"/>
      <c r="G61" s="272"/>
      <c r="H61" s="191"/>
      <c r="I61" s="3"/>
      <c r="J61" s="3"/>
      <c r="K61" s="3"/>
      <c r="L61" s="3"/>
      <c r="M61" s="3"/>
    </row>
    <row r="62" spans="1:13" ht="12" customHeight="1">
      <c r="A62" s="191"/>
      <c r="B62" s="191"/>
      <c r="C62" s="266"/>
      <c r="D62" s="191"/>
      <c r="E62" s="248"/>
      <c r="F62" s="248"/>
      <c r="G62" s="250"/>
      <c r="H62" s="191"/>
      <c r="I62" s="3"/>
      <c r="J62" s="3"/>
      <c r="K62" s="3"/>
      <c r="L62" s="3"/>
      <c r="M62" s="3"/>
    </row>
    <row r="63" spans="1:13" ht="12" customHeight="1">
      <c r="A63" s="241">
        <v>2</v>
      </c>
      <c r="B63" s="241" t="str">
        <f>VLOOKUP(A63,'пр.взвешивания'!B6:E27,2,FALSE)</f>
        <v>ПИКУЛЕВА Екатерина Андреевна</v>
      </c>
      <c r="C63" s="263" t="str">
        <f>VLOOKUP(B63,'пр.взвешивания'!C6:F27,2,FALSE)</f>
        <v>20.03.91 кмс</v>
      </c>
      <c r="D63" s="264" t="str">
        <f>VLOOKUP(C63,'пр.взвешивания'!D6:G27,2,FALSE)</f>
        <v>ЦФО Смоленская, Смоленск, МО</v>
      </c>
      <c r="E63" s="254"/>
      <c r="F63" s="254"/>
      <c r="G63" s="241"/>
      <c r="H63" s="241"/>
      <c r="I63" s="3"/>
      <c r="J63" s="3"/>
      <c r="K63" s="3"/>
      <c r="L63" s="3"/>
      <c r="M63" s="3"/>
    </row>
    <row r="64" spans="1:13" ht="12" customHeight="1" thickBot="1">
      <c r="A64" s="253"/>
      <c r="B64" s="253"/>
      <c r="C64" s="259"/>
      <c r="D64" s="198"/>
      <c r="E64" s="255"/>
      <c r="F64" s="255"/>
      <c r="G64" s="253"/>
      <c r="H64" s="253"/>
      <c r="I64" s="3"/>
      <c r="J64" s="3"/>
      <c r="K64" s="3"/>
      <c r="L64" s="3"/>
      <c r="M64" s="3"/>
    </row>
    <row r="65" spans="1:13" ht="12" customHeight="1">
      <c r="A65" s="191">
        <v>4</v>
      </c>
      <c r="B65" s="191" t="str">
        <f>VLOOKUP(A65,'пр.взвешивания'!B6:E27,2,FALSE)</f>
        <v>КАЛУПИНА Анна Анатольевна</v>
      </c>
      <c r="C65" s="265" t="str">
        <f>VLOOKUP(B65,'пр.взвешивания'!C6:F27,2,FALSE)</f>
        <v>20.07.88 кмс</v>
      </c>
      <c r="D65" s="267" t="str">
        <f>VLOOKUP(C65,'пр.взвешивания'!D6:G27,2,FALSE)</f>
        <v>Москва ГУЗ</v>
      </c>
      <c r="E65" s="248"/>
      <c r="F65" s="249"/>
      <c r="G65" s="272"/>
      <c r="H65" s="191"/>
      <c r="I65" s="3"/>
      <c r="J65" s="3"/>
      <c r="K65" s="3"/>
      <c r="L65" s="3"/>
      <c r="M65" s="3"/>
    </row>
    <row r="66" spans="1:13" ht="12" customHeight="1">
      <c r="A66" s="191"/>
      <c r="B66" s="191"/>
      <c r="C66" s="266"/>
      <c r="D66" s="191"/>
      <c r="E66" s="248"/>
      <c r="F66" s="248"/>
      <c r="G66" s="250"/>
      <c r="H66" s="191"/>
      <c r="I66" s="3"/>
      <c r="J66" s="3"/>
      <c r="K66" s="3"/>
      <c r="L66" s="3"/>
      <c r="M66" s="3"/>
    </row>
    <row r="67" spans="1:13" ht="12" customHeight="1">
      <c r="A67" s="241">
        <v>3</v>
      </c>
      <c r="B67" s="241" t="str">
        <f>VLOOKUP(A67,'пр.взвешивания'!B6:E27,2,FALSE)</f>
        <v>ОБУХОВА Евгения Игоревна</v>
      </c>
      <c r="C67" s="241" t="str">
        <f>VLOOKUP(B67,'пр.взвешивания'!C6:F27,2,FALSE)</f>
        <v>04.09.87 кмс</v>
      </c>
      <c r="D67" s="241" t="str">
        <f>VLOOKUP(C67,'пр.взвешивания'!D6:G27,2,FALSE)</f>
        <v>ЮФО Краснодарский край,Новороссийск</v>
      </c>
      <c r="E67" s="254"/>
      <c r="F67" s="254"/>
      <c r="G67" s="241"/>
      <c r="H67" s="241"/>
      <c r="I67" s="3"/>
      <c r="J67" s="3"/>
      <c r="K67" s="3"/>
      <c r="L67" s="3"/>
      <c r="M67" s="3"/>
    </row>
    <row r="68" spans="1:13" ht="12" customHeight="1" thickBot="1">
      <c r="A68" s="253"/>
      <c r="B68" s="253"/>
      <c r="C68" s="253"/>
      <c r="D68" s="253"/>
      <c r="E68" s="255"/>
      <c r="F68" s="255"/>
      <c r="G68" s="253"/>
      <c r="H68" s="253"/>
      <c r="I68" s="3"/>
      <c r="J68" s="3"/>
      <c r="K68" s="3"/>
      <c r="L68" s="3"/>
      <c r="M68" s="3"/>
    </row>
    <row r="69" spans="1:13" ht="19.5" customHeight="1">
      <c r="A69" s="269" t="s">
        <v>31</v>
      </c>
      <c r="B69" s="269"/>
      <c r="C69" s="269"/>
      <c r="D69" s="269"/>
      <c r="E69" s="269"/>
      <c r="F69" s="269"/>
      <c r="G69" s="269"/>
      <c r="H69" s="269"/>
      <c r="I69" s="3"/>
      <c r="J69" s="3"/>
      <c r="K69" s="3"/>
      <c r="L69" s="3"/>
      <c r="M69" s="3"/>
    </row>
    <row r="70" spans="1:13" ht="18.75" customHeight="1">
      <c r="A70" s="97" t="s">
        <v>8</v>
      </c>
      <c r="B70" s="98" t="s">
        <v>13</v>
      </c>
      <c r="C70" s="98"/>
      <c r="D70" s="98"/>
      <c r="E70" s="157" t="str">
        <f>HYPERLINK('пр.взвешивания'!E3)</f>
        <v>в.к.  +80   кг.</v>
      </c>
      <c r="F70" s="98"/>
      <c r="G70" s="98"/>
      <c r="H70" s="98"/>
      <c r="I70" s="3"/>
      <c r="J70" s="3"/>
      <c r="K70" s="3"/>
      <c r="L70" s="3"/>
      <c r="M70" s="3"/>
    </row>
    <row r="71" spans="1:13" ht="12.75" customHeight="1">
      <c r="A71" s="191" t="s">
        <v>0</v>
      </c>
      <c r="B71" s="191" t="s">
        <v>1</v>
      </c>
      <c r="C71" s="191" t="s">
        <v>2</v>
      </c>
      <c r="D71" s="191" t="s">
        <v>3</v>
      </c>
      <c r="E71" s="191" t="s">
        <v>9</v>
      </c>
      <c r="F71" s="191" t="s">
        <v>10</v>
      </c>
      <c r="G71" s="191" t="s">
        <v>11</v>
      </c>
      <c r="H71" s="191" t="s">
        <v>12</v>
      </c>
      <c r="I71" s="3"/>
      <c r="J71" s="3"/>
      <c r="K71" s="3"/>
      <c r="L71" s="3"/>
      <c r="M71" s="3"/>
    </row>
    <row r="72" spans="1:13" ht="12.75" customHeight="1">
      <c r="A72" s="241"/>
      <c r="B72" s="241"/>
      <c r="C72" s="241"/>
      <c r="D72" s="241"/>
      <c r="E72" s="241"/>
      <c r="F72" s="241"/>
      <c r="G72" s="241"/>
      <c r="H72" s="241"/>
      <c r="I72" s="3"/>
      <c r="J72" s="3"/>
      <c r="K72" s="3"/>
      <c r="L72" s="3"/>
      <c r="M72" s="3"/>
    </row>
    <row r="73" spans="1:13" ht="12.75" customHeight="1">
      <c r="A73" s="191">
        <v>7</v>
      </c>
      <c r="B73" s="263" t="str">
        <f>VLOOKUP(A73,'пр.взвешивания'!B6:E27,2,FALSE)</f>
        <v>ГУЛИЕВА Ирада Мехманова</v>
      </c>
      <c r="C73" s="264" t="str">
        <f>VLOOKUP(B73,'пр.взвешивания'!C6:F27,2,FALSE)</f>
        <v>14.09.88 кмс</v>
      </c>
      <c r="D73" s="264" t="str">
        <f>VLOOKUP(C73,'пр.взвешивания'!D6:G27,2,FALSE)</f>
        <v>Москва Д/Самбо-70</v>
      </c>
      <c r="E73" s="248"/>
      <c r="F73" s="249"/>
      <c r="G73" s="250"/>
      <c r="H73" s="191"/>
      <c r="I73" s="3"/>
      <c r="J73" s="3"/>
      <c r="K73" s="3"/>
      <c r="L73" s="3"/>
      <c r="M73" s="3"/>
    </row>
    <row r="74" spans="1:13" ht="12.75" customHeight="1">
      <c r="A74" s="191"/>
      <c r="B74" s="266"/>
      <c r="C74" s="191"/>
      <c r="D74" s="191"/>
      <c r="E74" s="248"/>
      <c r="F74" s="248"/>
      <c r="G74" s="250"/>
      <c r="H74" s="191"/>
      <c r="I74" s="3"/>
      <c r="J74" s="3"/>
      <c r="K74" s="3"/>
      <c r="L74" s="3"/>
      <c r="M74" s="3"/>
    </row>
    <row r="75" spans="1:13" ht="12.75" customHeight="1">
      <c r="A75" s="241">
        <v>8</v>
      </c>
      <c r="B75" s="263" t="str">
        <f>VLOOKUP(A75,'пр.взвешивания'!B8:E27,2,FALSE)</f>
        <v>ПОДЛЕГАЕВА Елена Николаевна</v>
      </c>
      <c r="C75" s="264" t="str">
        <f>VLOOKUP(B75,'пр.взвешивания'!C8:F27,2,FALSE)</f>
        <v>18.06.90 кмс</v>
      </c>
      <c r="D75" s="264" t="str">
        <f>VLOOKUP(C75,'пр.взвешивания'!D8:G27,2,FALSE)</f>
        <v>ЦФО Смоленская, Смоленск, МО</v>
      </c>
      <c r="E75" s="254"/>
      <c r="F75" s="254"/>
      <c r="G75" s="241"/>
      <c r="H75" s="241"/>
      <c r="I75" s="3"/>
      <c r="J75" s="3"/>
      <c r="K75" s="3"/>
      <c r="L75" s="3"/>
      <c r="M75" s="3"/>
    </row>
    <row r="76" spans="1:13" ht="12.75" customHeight="1" thickBot="1">
      <c r="A76" s="253"/>
      <c r="B76" s="259"/>
      <c r="C76" s="198"/>
      <c r="D76" s="198"/>
      <c r="E76" s="255"/>
      <c r="F76" s="255"/>
      <c r="G76" s="253"/>
      <c r="H76" s="253"/>
      <c r="I76" s="3"/>
      <c r="J76" s="3"/>
      <c r="K76" s="3"/>
      <c r="L76" s="3"/>
      <c r="M76" s="3"/>
    </row>
    <row r="77" spans="1:13" ht="12.75" customHeight="1">
      <c r="A77" s="191">
        <v>11</v>
      </c>
      <c r="B77" s="265" t="str">
        <f>VLOOKUP(A77,'пр.взвешивания'!B10:E27,2,FALSE)</f>
        <v>ПОНОМАРЕВА Мария Александровна</v>
      </c>
      <c r="C77" s="267" t="str">
        <f>VLOOKUP(B77,'пр.взвешивания'!C10:F27,2,FALSE)</f>
        <v>27.09.89 кмс</v>
      </c>
      <c r="D77" s="267" t="str">
        <f>VLOOKUP(C77,'пр.взвешивания'!D10:G27,2,FALSE)</f>
        <v>Санкт-Петербург ПР</v>
      </c>
      <c r="E77" s="248"/>
      <c r="F77" s="249"/>
      <c r="G77" s="250"/>
      <c r="H77" s="191"/>
      <c r="I77" s="3"/>
      <c r="J77" s="3"/>
      <c r="K77" s="3"/>
      <c r="L77" s="3"/>
      <c r="M77" s="3"/>
    </row>
    <row r="78" spans="1:13" ht="12.75" customHeight="1">
      <c r="A78" s="191"/>
      <c r="B78" s="266"/>
      <c r="C78" s="191"/>
      <c r="D78" s="191"/>
      <c r="E78" s="248"/>
      <c r="F78" s="248"/>
      <c r="G78" s="250"/>
      <c r="H78" s="191"/>
      <c r="I78" s="3"/>
      <c r="J78" s="3"/>
      <c r="K78" s="3"/>
      <c r="L78" s="3"/>
      <c r="M78" s="3"/>
    </row>
    <row r="79" spans="1:13" ht="12.75" customHeight="1">
      <c r="A79" s="241">
        <v>10</v>
      </c>
      <c r="B79" s="263" t="str">
        <f>VLOOKUP(A79,'пр.взвешивания'!B12:E27,2,FALSE)</f>
        <v>ЯШИНА Евгения Михайловна</v>
      </c>
      <c r="C79" s="264" t="str">
        <f>VLOOKUP(B79,'пр.взвешивания'!C12:F27,2,FALSE)</f>
        <v>28.12.87 мс</v>
      </c>
      <c r="D79" s="264" t="str">
        <f>VLOOKUP(C79,'пр.взвешивания'!D12:G27,2,FALSE)</f>
        <v>ПФО Башкортостан Стерлитомак МО</v>
      </c>
      <c r="E79" s="254"/>
      <c r="F79" s="254"/>
      <c r="G79" s="241"/>
      <c r="H79" s="241"/>
      <c r="I79" s="3"/>
      <c r="J79" s="3"/>
      <c r="K79" s="3"/>
      <c r="L79" s="3"/>
      <c r="M79" s="3"/>
    </row>
    <row r="80" spans="1:13" ht="12.75" customHeight="1" thickBot="1">
      <c r="A80" s="253"/>
      <c r="B80" s="259"/>
      <c r="C80" s="198"/>
      <c r="D80" s="198"/>
      <c r="E80" s="255"/>
      <c r="F80" s="255"/>
      <c r="G80" s="253"/>
      <c r="H80" s="253"/>
      <c r="I80" s="3"/>
      <c r="J80" s="3"/>
      <c r="K80" s="3"/>
      <c r="L80" s="3"/>
      <c r="M80" s="3"/>
    </row>
    <row r="81" spans="1:13" ht="12.75" customHeight="1">
      <c r="A81" s="241">
        <v>9</v>
      </c>
      <c r="B81" s="258" t="str">
        <f>VLOOKUP(A81,'пр.взвешивания'!B14:E27,2,FALSE)</f>
        <v>ШЛЯХТИНА Анна Евгеньевна</v>
      </c>
      <c r="C81" s="260" t="str">
        <f>VLOOKUP(B81,'пр.взвешивания'!C14:F27,2,FALSE)</f>
        <v>19.01.91 кмс</v>
      </c>
      <c r="D81" s="260" t="str">
        <f>VLOOKUP(C81,'пр.взвешивания'!D14:G27,2,FALSE)</f>
        <v>Москва ГУЗ</v>
      </c>
      <c r="E81" s="241" t="s">
        <v>29</v>
      </c>
      <c r="F81" s="254"/>
      <c r="G81" s="241"/>
      <c r="H81" s="268"/>
      <c r="I81" s="3"/>
      <c r="J81" s="3"/>
      <c r="K81" s="3"/>
      <c r="L81" s="3"/>
      <c r="M81" s="3"/>
    </row>
    <row r="82" spans="1:13" ht="12.75" customHeight="1" thickBot="1">
      <c r="A82" s="253"/>
      <c r="B82" s="259"/>
      <c r="C82" s="198"/>
      <c r="D82" s="198"/>
      <c r="E82" s="253"/>
      <c r="F82" s="255"/>
      <c r="G82" s="253"/>
      <c r="H82" s="253"/>
      <c r="I82" s="3"/>
      <c r="J82" s="3"/>
      <c r="K82" s="3"/>
      <c r="L82" s="3"/>
      <c r="M82" s="3"/>
    </row>
    <row r="83" spans="1:13" ht="20.25" customHeight="1">
      <c r="A83" s="97" t="s">
        <v>8</v>
      </c>
      <c r="B83" s="98" t="s">
        <v>14</v>
      </c>
      <c r="C83" s="14"/>
      <c r="D83" s="14"/>
      <c r="E83" s="157" t="str">
        <f>HYPERLINK('пр.взвешивания'!E3)</f>
        <v>в.к.  +80   кг.</v>
      </c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191">
        <v>7</v>
      </c>
      <c r="B84" s="263" t="str">
        <f>VLOOKUP(A84,'пр.взвешивания'!B6:E27,2,FALSE)</f>
        <v>ГУЛИЕВА Ирада Мехманова</v>
      </c>
      <c r="C84" s="263" t="str">
        <f>VLOOKUP(B84,'пр.взвешивания'!C6:F27,2,FALSE)</f>
        <v>14.09.88 кмс</v>
      </c>
      <c r="D84" s="263" t="str">
        <f>VLOOKUP(C84,'пр.взвешивания'!D6:G27,2,FALSE)</f>
        <v>Москва Д/Самбо-70</v>
      </c>
      <c r="E84" s="248"/>
      <c r="F84" s="249"/>
      <c r="G84" s="250"/>
      <c r="H84" s="191"/>
      <c r="I84" s="3"/>
      <c r="J84" s="3"/>
      <c r="K84" s="3"/>
      <c r="L84" s="3"/>
      <c r="M84" s="3"/>
    </row>
    <row r="85" spans="1:13" ht="12.75" customHeight="1">
      <c r="A85" s="191"/>
      <c r="B85" s="266"/>
      <c r="C85" s="266"/>
      <c r="D85" s="266"/>
      <c r="E85" s="248"/>
      <c r="F85" s="248"/>
      <c r="G85" s="250"/>
      <c r="H85" s="191"/>
      <c r="I85" s="3"/>
      <c r="J85" s="3"/>
      <c r="K85" s="3"/>
      <c r="L85" s="3"/>
      <c r="M85" s="3"/>
    </row>
    <row r="86" spans="1:13" ht="12.75" customHeight="1">
      <c r="A86" s="241">
        <v>9</v>
      </c>
      <c r="B86" s="263" t="str">
        <f>VLOOKUP(A86,'пр.взвешивания'!B19:E27,2,FALSE)</f>
        <v>ШЛЯХТИНА Анна Евгеньевна</v>
      </c>
      <c r="C86" s="264" t="str">
        <f>VLOOKUP(B86,'пр.взвешивания'!C19:F27,2,FALSE)</f>
        <v>19.01.91 кмс</v>
      </c>
      <c r="D86" s="264" t="str">
        <f>VLOOKUP(C86,'пр.взвешивания'!D19:G27,2,FALSE)</f>
        <v>Москва ГУЗ</v>
      </c>
      <c r="E86" s="254"/>
      <c r="F86" s="254"/>
      <c r="G86" s="241"/>
      <c r="H86" s="241"/>
      <c r="I86" s="3"/>
      <c r="J86" s="3"/>
      <c r="K86" s="3"/>
      <c r="L86" s="3"/>
      <c r="M86" s="3"/>
    </row>
    <row r="87" spans="1:13" ht="12.75" customHeight="1" thickBot="1">
      <c r="A87" s="253"/>
      <c r="B87" s="259"/>
      <c r="C87" s="198"/>
      <c r="D87" s="198"/>
      <c r="E87" s="255"/>
      <c r="F87" s="255"/>
      <c r="G87" s="253"/>
      <c r="H87" s="253"/>
      <c r="I87" s="3"/>
      <c r="J87" s="3"/>
      <c r="K87" s="3"/>
      <c r="L87" s="3"/>
      <c r="M87" s="3"/>
    </row>
    <row r="88" spans="1:13" ht="12.75" customHeight="1">
      <c r="A88" s="191">
        <v>8</v>
      </c>
      <c r="B88" s="265" t="str">
        <f>VLOOKUP(A88,'пр.взвешивания'!B6:E27,2,FALSE)</f>
        <v>ПОДЛЕГАЕВА Елена Николаевна</v>
      </c>
      <c r="C88" s="265" t="str">
        <f>VLOOKUP(B88,'пр.взвешивания'!C6:F27,2,FALSE)</f>
        <v>18.06.90 кмс</v>
      </c>
      <c r="D88" s="265" t="str">
        <f>VLOOKUP(C88,'пр.взвешивания'!D6:G27,2,FALSE)</f>
        <v>ЦФО Смоленская, Смоленск, МО</v>
      </c>
      <c r="E88" s="248"/>
      <c r="F88" s="249"/>
      <c r="G88" s="250"/>
      <c r="H88" s="191"/>
      <c r="I88" s="3"/>
      <c r="J88" s="3"/>
      <c r="K88" s="3"/>
      <c r="L88" s="3"/>
      <c r="M88" s="3"/>
    </row>
    <row r="89" spans="1:13" ht="12.75" customHeight="1">
      <c r="A89" s="191"/>
      <c r="B89" s="266"/>
      <c r="C89" s="266"/>
      <c r="D89" s="266"/>
      <c r="E89" s="248"/>
      <c r="F89" s="248"/>
      <c r="G89" s="250"/>
      <c r="H89" s="191"/>
      <c r="I89" s="3"/>
      <c r="J89" s="3"/>
      <c r="K89" s="3"/>
      <c r="L89" s="3"/>
      <c r="M89" s="3"/>
    </row>
    <row r="90" spans="1:13" ht="12.75" customHeight="1">
      <c r="A90" s="241">
        <v>10</v>
      </c>
      <c r="B90" s="263" t="str">
        <f>VLOOKUP(A90,'пр.взвешивания'!B6:E27,2,FALSE)</f>
        <v>ЯШИНА Евгения Михайловна</v>
      </c>
      <c r="C90" s="263" t="str">
        <f>VLOOKUP(B90,'пр.взвешивания'!C6:F27,2,FALSE)</f>
        <v>28.12.87 мс</v>
      </c>
      <c r="D90" s="263" t="str">
        <f>VLOOKUP(C90,'пр.взвешивания'!D6:G27,2,FALSE)</f>
        <v>ПФО Башкортостан Стерлитомак МО</v>
      </c>
      <c r="E90" s="254"/>
      <c r="F90" s="254"/>
      <c r="G90" s="241"/>
      <c r="H90" s="241"/>
      <c r="I90" s="3"/>
      <c r="J90" s="3"/>
      <c r="K90" s="3"/>
      <c r="L90" s="3"/>
      <c r="M90" s="3"/>
    </row>
    <row r="91" spans="1:13" ht="12.75" customHeight="1" thickBot="1">
      <c r="A91" s="253"/>
      <c r="B91" s="259"/>
      <c r="C91" s="259"/>
      <c r="D91" s="259"/>
      <c r="E91" s="255"/>
      <c r="F91" s="255"/>
      <c r="G91" s="253"/>
      <c r="H91" s="253"/>
      <c r="I91" s="3"/>
      <c r="J91" s="3"/>
      <c r="K91" s="3"/>
      <c r="L91" s="3"/>
      <c r="M91" s="3"/>
    </row>
    <row r="92" spans="1:13" ht="12.75" customHeight="1">
      <c r="A92" s="241">
        <v>11</v>
      </c>
      <c r="B92" s="263" t="str">
        <f>VLOOKUP(A92,'пр.взвешивания'!B8:E27,2,FALSE)</f>
        <v>ПОНОМАРЕВА Мария Александровна</v>
      </c>
      <c r="C92" s="263" t="str">
        <f>VLOOKUP(B92,'пр.взвешивания'!C8:F27,2,FALSE)</f>
        <v>27.09.89 кмс</v>
      </c>
      <c r="D92" s="263" t="str">
        <f>VLOOKUP(C92,'пр.взвешивания'!D8:G27,2,FALSE)</f>
        <v>Санкт-Петербург ПР</v>
      </c>
      <c r="E92" s="241" t="s">
        <v>29</v>
      </c>
      <c r="F92" s="254"/>
      <c r="G92" s="241"/>
      <c r="H92" s="241"/>
      <c r="I92" s="3"/>
      <c r="J92" s="3"/>
      <c r="K92" s="3"/>
      <c r="L92" s="3"/>
      <c r="M92" s="3"/>
    </row>
    <row r="93" spans="1:13" ht="12.75" customHeight="1" thickBot="1">
      <c r="A93" s="253"/>
      <c r="B93" s="259"/>
      <c r="C93" s="259"/>
      <c r="D93" s="259"/>
      <c r="E93" s="253"/>
      <c r="F93" s="255"/>
      <c r="G93" s="253"/>
      <c r="H93" s="253"/>
      <c r="I93" s="3"/>
      <c r="J93" s="3"/>
      <c r="K93" s="3"/>
      <c r="L93" s="3"/>
      <c r="M93" s="3"/>
    </row>
    <row r="94" spans="1:13" ht="18.75" customHeight="1">
      <c r="A94" s="97" t="s">
        <v>8</v>
      </c>
      <c r="B94" s="98" t="s">
        <v>15</v>
      </c>
      <c r="C94" s="14"/>
      <c r="D94" s="14"/>
      <c r="E94" s="157" t="str">
        <f>HYPERLINK('пр.взвешивания'!E3)</f>
        <v>в.к.  +80   кг.</v>
      </c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191">
        <v>7</v>
      </c>
      <c r="B95" s="263" t="str">
        <f>VLOOKUP(A95,'пр.взвешивания'!B6:E27,2,FALSE)</f>
        <v>ГУЛИЕВА Ирада Мехманова</v>
      </c>
      <c r="C95" s="264" t="str">
        <f>VLOOKUP(B95,'пр.взвешивания'!C6:F27,2,FALSE)</f>
        <v>14.09.88 кмс</v>
      </c>
      <c r="D95" s="264" t="str">
        <f>VLOOKUP(C95,'пр.взвешивания'!D6:G27,2,FALSE)</f>
        <v>Москва Д/Самбо-70</v>
      </c>
      <c r="E95" s="248"/>
      <c r="F95" s="249"/>
      <c r="G95" s="250"/>
      <c r="H95" s="191"/>
      <c r="I95" s="3"/>
      <c r="J95" s="3"/>
      <c r="K95" s="3"/>
      <c r="L95" s="3"/>
      <c r="M95" s="3"/>
    </row>
    <row r="96" spans="1:13" ht="12.75" customHeight="1">
      <c r="A96" s="191"/>
      <c r="B96" s="266"/>
      <c r="C96" s="191"/>
      <c r="D96" s="191"/>
      <c r="E96" s="248"/>
      <c r="F96" s="248"/>
      <c r="G96" s="250"/>
      <c r="H96" s="191"/>
      <c r="I96" s="3"/>
      <c r="J96" s="3"/>
      <c r="K96" s="3"/>
      <c r="L96" s="3"/>
      <c r="M96" s="3"/>
    </row>
    <row r="97" spans="1:13" ht="12.75" customHeight="1">
      <c r="A97" s="241">
        <v>10</v>
      </c>
      <c r="B97" s="263" t="str">
        <f>VLOOKUP(A97,'пр.взвешивания'!B8:E27,2,FALSE)</f>
        <v>ЯШИНА Евгения Михайловна</v>
      </c>
      <c r="C97" s="264" t="str">
        <f>VLOOKUP(B97,'пр.взвешивания'!C8:F27,2,FALSE)</f>
        <v>28.12.87 мс</v>
      </c>
      <c r="D97" s="264" t="str">
        <f>VLOOKUP(C97,'пр.взвешивания'!D8:G27,2,FALSE)</f>
        <v>ПФО Башкортостан Стерлитомак МО</v>
      </c>
      <c r="E97" s="254"/>
      <c r="F97" s="254"/>
      <c r="G97" s="241"/>
      <c r="H97" s="241"/>
      <c r="I97" s="3"/>
      <c r="J97" s="3"/>
      <c r="K97" s="3"/>
      <c r="L97" s="3"/>
      <c r="M97" s="3"/>
    </row>
    <row r="98" spans="1:13" ht="12.75" customHeight="1" thickBot="1">
      <c r="A98" s="253"/>
      <c r="B98" s="259"/>
      <c r="C98" s="198"/>
      <c r="D98" s="198"/>
      <c r="E98" s="255"/>
      <c r="F98" s="255"/>
      <c r="G98" s="253"/>
      <c r="H98" s="253"/>
      <c r="I98" s="3"/>
      <c r="J98" s="3"/>
      <c r="K98" s="3"/>
      <c r="L98" s="3"/>
      <c r="M98" s="3"/>
    </row>
    <row r="99" spans="1:13" ht="12.75" customHeight="1">
      <c r="A99" s="191">
        <v>9</v>
      </c>
      <c r="B99" s="265" t="str">
        <f>VLOOKUP(A99,'пр.взвешивания'!B10:E27,2,FALSE)</f>
        <v>ШЛЯХТИНА Анна Евгеньевна</v>
      </c>
      <c r="C99" s="267" t="str">
        <f>VLOOKUP(B99,'пр.взвешивания'!C10:F27,2,FALSE)</f>
        <v>19.01.91 кмс</v>
      </c>
      <c r="D99" s="267" t="str">
        <f>VLOOKUP(C99,'пр.взвешивания'!D10:G27,2,FALSE)</f>
        <v>Москва ГУЗ</v>
      </c>
      <c r="E99" s="248"/>
      <c r="F99" s="249"/>
      <c r="G99" s="250"/>
      <c r="H99" s="191"/>
      <c r="I99" s="3"/>
      <c r="J99" s="3"/>
      <c r="K99" s="3"/>
      <c r="L99" s="3"/>
      <c r="M99" s="3"/>
    </row>
    <row r="100" spans="1:13" ht="12.75" customHeight="1">
      <c r="A100" s="191"/>
      <c r="B100" s="266"/>
      <c r="C100" s="191"/>
      <c r="D100" s="191"/>
      <c r="E100" s="248"/>
      <c r="F100" s="248"/>
      <c r="G100" s="250"/>
      <c r="H100" s="191"/>
      <c r="I100" s="3"/>
      <c r="J100" s="3"/>
      <c r="K100" s="3"/>
      <c r="L100" s="3"/>
      <c r="M100" s="3"/>
    </row>
    <row r="101" spans="1:13" ht="12.75" customHeight="1">
      <c r="A101" s="241">
        <v>11</v>
      </c>
      <c r="B101" s="263" t="str">
        <f>VLOOKUP(A101,'пр.взвешивания'!B12:E27,2,FALSE)</f>
        <v>ПОНОМАРЕВА Мария Александровна</v>
      </c>
      <c r="C101" s="264" t="str">
        <f>VLOOKUP(B101,'пр.взвешивания'!C12:F27,2,FALSE)</f>
        <v>27.09.89 кмс</v>
      </c>
      <c r="D101" s="264" t="str">
        <f>VLOOKUP(C101,'пр.взвешивания'!D12:G27,2,FALSE)</f>
        <v>Санкт-Петербург ПР</v>
      </c>
      <c r="E101" s="254"/>
      <c r="F101" s="254"/>
      <c r="G101" s="241"/>
      <c r="H101" s="241"/>
      <c r="I101" s="3"/>
      <c r="J101" s="3"/>
      <c r="K101" s="3"/>
      <c r="L101" s="3"/>
      <c r="M101" s="3"/>
    </row>
    <row r="102" spans="1:13" ht="12.75" customHeight="1" thickBot="1">
      <c r="A102" s="253"/>
      <c r="B102" s="259"/>
      <c r="C102" s="198"/>
      <c r="D102" s="198"/>
      <c r="E102" s="255"/>
      <c r="F102" s="255"/>
      <c r="G102" s="253"/>
      <c r="H102" s="253"/>
      <c r="I102" s="3"/>
      <c r="J102" s="3"/>
      <c r="K102" s="3"/>
      <c r="L102" s="3"/>
      <c r="M102" s="3"/>
    </row>
    <row r="103" spans="1:13" ht="12.75" customHeight="1">
      <c r="A103" s="241">
        <v>8</v>
      </c>
      <c r="B103" s="258" t="str">
        <f>VLOOKUP(A103,'пр.взвешивания'!B14:E27,2,FALSE)</f>
        <v>ПОДЛЕГАЕВА Елена Николаевна</v>
      </c>
      <c r="C103" s="260" t="str">
        <f>VLOOKUP(B103,'пр.взвешивания'!C14:F27,2,FALSE)</f>
        <v>18.06.90 кмс</v>
      </c>
      <c r="D103" s="260" t="str">
        <f>VLOOKUP(C103,'пр.взвешивания'!D14:G27,2,FALSE)</f>
        <v>ЦФО Смоленская, Смоленск, МО</v>
      </c>
      <c r="E103" s="241" t="s">
        <v>29</v>
      </c>
      <c r="F103" s="254"/>
      <c r="G103" s="241"/>
      <c r="H103" s="241"/>
      <c r="I103" s="3"/>
      <c r="J103" s="3"/>
      <c r="K103" s="3"/>
      <c r="L103" s="3"/>
      <c r="M103" s="3"/>
    </row>
    <row r="104" spans="1:13" ht="12.75" customHeight="1" thickBot="1">
      <c r="A104" s="253"/>
      <c r="B104" s="259"/>
      <c r="C104" s="198"/>
      <c r="D104" s="198"/>
      <c r="E104" s="253"/>
      <c r="F104" s="255"/>
      <c r="G104" s="253"/>
      <c r="H104" s="253"/>
      <c r="I104" s="3"/>
      <c r="J104" s="3"/>
      <c r="K104" s="3"/>
      <c r="L104" s="3"/>
      <c r="M104" s="3"/>
    </row>
    <row r="105" spans="1:13" ht="18.75" customHeight="1">
      <c r="A105" s="97" t="s">
        <v>8</v>
      </c>
      <c r="B105" s="98" t="s">
        <v>23</v>
      </c>
      <c r="C105" s="14"/>
      <c r="D105" s="14"/>
      <c r="E105" s="157" t="str">
        <f>HYPERLINK('пр.взвешивания'!E3)</f>
        <v>в.к.  +80   кг.</v>
      </c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191">
        <v>7</v>
      </c>
      <c r="B106" s="263" t="str">
        <f>VLOOKUP(A106,'пр.взвешивания'!B6:E27,2,FALSE)</f>
        <v>ГУЛИЕВА Ирада Мехманова</v>
      </c>
      <c r="C106" s="264" t="str">
        <f>VLOOKUP(B106,'пр.взвешивания'!C6:F27,2,FALSE)</f>
        <v>14.09.88 кмс</v>
      </c>
      <c r="D106" s="264" t="str">
        <f>VLOOKUP(C106,'пр.взвешивания'!D6:G27,2,FALSE)</f>
        <v>Москва Д/Самбо-70</v>
      </c>
      <c r="E106" s="248"/>
      <c r="F106" s="249"/>
      <c r="G106" s="250"/>
      <c r="H106" s="191"/>
      <c r="I106" s="3"/>
      <c r="J106" s="3"/>
      <c r="K106" s="3"/>
      <c r="L106" s="3"/>
      <c r="M106" s="3"/>
    </row>
    <row r="107" spans="1:13" ht="12.75" customHeight="1">
      <c r="A107" s="191"/>
      <c r="B107" s="266"/>
      <c r="C107" s="191"/>
      <c r="D107" s="191"/>
      <c r="E107" s="248"/>
      <c r="F107" s="248"/>
      <c r="G107" s="250"/>
      <c r="H107" s="191"/>
      <c r="I107" s="3"/>
      <c r="J107" s="3"/>
      <c r="K107" s="3"/>
      <c r="L107" s="3"/>
      <c r="M107" s="3"/>
    </row>
    <row r="108" spans="1:13" ht="12.75" customHeight="1">
      <c r="A108" s="241">
        <v>11</v>
      </c>
      <c r="B108" s="263" t="str">
        <f>VLOOKUP(A108,'пр.взвешивания'!B8:E27,2,FALSE)</f>
        <v>ПОНОМАРЕВА Мария Александровна</v>
      </c>
      <c r="C108" s="264" t="str">
        <f>VLOOKUP(B108,'пр.взвешивания'!C8:F27,2,FALSE)</f>
        <v>27.09.89 кмс</v>
      </c>
      <c r="D108" s="264" t="str">
        <f>VLOOKUP(C108,'пр.взвешивания'!D8:G27,2,FALSE)</f>
        <v>Санкт-Петербург ПР</v>
      </c>
      <c r="E108" s="254"/>
      <c r="F108" s="254"/>
      <c r="G108" s="241"/>
      <c r="H108" s="241"/>
      <c r="I108" s="3"/>
      <c r="J108" s="3"/>
      <c r="K108" s="3"/>
      <c r="L108" s="3"/>
      <c r="M108" s="3"/>
    </row>
    <row r="109" spans="1:13" ht="12.75" customHeight="1" thickBot="1">
      <c r="A109" s="253"/>
      <c r="B109" s="259"/>
      <c r="C109" s="198"/>
      <c r="D109" s="198"/>
      <c r="E109" s="255"/>
      <c r="F109" s="255"/>
      <c r="G109" s="253"/>
      <c r="H109" s="253"/>
      <c r="I109" s="3"/>
      <c r="J109" s="3"/>
      <c r="K109" s="3"/>
      <c r="L109" s="3"/>
      <c r="M109" s="3"/>
    </row>
    <row r="110" spans="1:13" ht="12.75" customHeight="1">
      <c r="A110" s="191">
        <v>9</v>
      </c>
      <c r="B110" s="265" t="str">
        <f>VLOOKUP(A110,'пр.взвешивания'!B10:E27,2,FALSE)</f>
        <v>ШЛЯХТИНА Анна Евгеньевна</v>
      </c>
      <c r="C110" s="267" t="str">
        <f>VLOOKUP(B110,'пр.взвешивания'!C10:F27,2,FALSE)</f>
        <v>19.01.91 кмс</v>
      </c>
      <c r="D110" s="267" t="str">
        <f>VLOOKUP(C110,'пр.взвешивания'!D10:G27,2,FALSE)</f>
        <v>Москва ГУЗ</v>
      </c>
      <c r="E110" s="248"/>
      <c r="F110" s="249"/>
      <c r="G110" s="250"/>
      <c r="H110" s="191"/>
      <c r="I110" s="3"/>
      <c r="J110" s="3"/>
      <c r="K110" s="3"/>
      <c r="L110" s="3"/>
      <c r="M110" s="3"/>
    </row>
    <row r="111" spans="1:13" ht="12.75" customHeight="1">
      <c r="A111" s="191"/>
      <c r="B111" s="266"/>
      <c r="C111" s="191"/>
      <c r="D111" s="191"/>
      <c r="E111" s="248"/>
      <c r="F111" s="248"/>
      <c r="G111" s="250"/>
      <c r="H111" s="191"/>
      <c r="I111" s="3"/>
      <c r="J111" s="3"/>
      <c r="K111" s="3"/>
      <c r="L111" s="3"/>
      <c r="M111" s="3"/>
    </row>
    <row r="112" spans="1:13" ht="12.75" customHeight="1">
      <c r="A112" s="241">
        <v>8</v>
      </c>
      <c r="B112" s="263" t="str">
        <f>VLOOKUP(A112,'пр.взвешивания'!B12:E27,2,FALSE)</f>
        <v>ПОДЛЕГАЕВА Елена Николаевна</v>
      </c>
      <c r="C112" s="264" t="str">
        <f>VLOOKUP(B112,'пр.взвешивания'!C12:F27,2,FALSE)</f>
        <v>18.06.90 кмс</v>
      </c>
      <c r="D112" s="264" t="str">
        <f>VLOOKUP(C112,'пр.взвешивания'!D12:G27,2,FALSE)</f>
        <v>ЦФО Смоленская, Смоленск, МО</v>
      </c>
      <c r="E112" s="254"/>
      <c r="F112" s="254"/>
      <c r="G112" s="241"/>
      <c r="H112" s="241"/>
      <c r="I112" s="3"/>
      <c r="J112" s="3"/>
      <c r="K112" s="3"/>
      <c r="L112" s="3"/>
      <c r="M112" s="3"/>
    </row>
    <row r="113" spans="1:13" ht="12.75" customHeight="1" thickBot="1">
      <c r="A113" s="253"/>
      <c r="B113" s="259"/>
      <c r="C113" s="198"/>
      <c r="D113" s="198"/>
      <c r="E113" s="255"/>
      <c r="F113" s="255"/>
      <c r="G113" s="253"/>
      <c r="H113" s="253"/>
      <c r="I113" s="3"/>
      <c r="J113" s="3"/>
      <c r="K113" s="3"/>
      <c r="L113" s="3"/>
      <c r="M113" s="3"/>
    </row>
    <row r="114" spans="1:13" ht="12.75" customHeight="1">
      <c r="A114" s="241">
        <v>10</v>
      </c>
      <c r="B114" s="258" t="str">
        <f>VLOOKUP(A114,'пр.взвешивания'!B14:E27,2,FALSE)</f>
        <v>ЯШИНА Евгения Михайловна</v>
      </c>
      <c r="C114" s="260" t="str">
        <f>VLOOKUP(B114,'пр.взвешивания'!C14:F27,2,FALSE)</f>
        <v>28.12.87 мс</v>
      </c>
      <c r="D114" s="260" t="str">
        <f>VLOOKUP(C114,'пр.взвешивания'!D14:G27,2,FALSE)</f>
        <v>ПФО Башкортостан Стерлитомак МО</v>
      </c>
      <c r="E114" s="241" t="s">
        <v>29</v>
      </c>
      <c r="F114" s="254"/>
      <c r="G114" s="241"/>
      <c r="H114" s="241"/>
      <c r="I114" s="3"/>
      <c r="J114" s="3"/>
      <c r="K114" s="3"/>
      <c r="L114" s="3"/>
      <c r="M114" s="3"/>
    </row>
    <row r="115" spans="1:13" ht="12.75" customHeight="1" thickBot="1">
      <c r="A115" s="253"/>
      <c r="B115" s="259"/>
      <c r="C115" s="198"/>
      <c r="D115" s="198"/>
      <c r="E115" s="253"/>
      <c r="F115" s="255"/>
      <c r="G115" s="253"/>
      <c r="H115" s="253"/>
      <c r="I115" s="3"/>
      <c r="J115" s="3"/>
      <c r="K115" s="3"/>
      <c r="L115" s="3"/>
      <c r="M115" s="3"/>
    </row>
    <row r="116" spans="1:13" ht="19.5" customHeight="1">
      <c r="A116" s="97" t="s">
        <v>8</v>
      </c>
      <c r="B116" s="98" t="s">
        <v>24</v>
      </c>
      <c r="C116" s="14"/>
      <c r="D116" s="14"/>
      <c r="E116" s="157" t="str">
        <f>HYPERLINK('пр.взвешивания'!E3)</f>
        <v>в.к.  +80   кг.</v>
      </c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191">
        <v>11</v>
      </c>
      <c r="B117" s="263" t="str">
        <f>VLOOKUP(A117,'пр.взвешивания'!B6:E27,2,FALSE)</f>
        <v>ПОНОМАРЕВА Мария Александровна</v>
      </c>
      <c r="C117" s="264" t="str">
        <f>VLOOKUP(B117,'пр.взвешивания'!C6:F27,2,FALSE)</f>
        <v>27.09.89 кмс</v>
      </c>
      <c r="D117" s="264" t="str">
        <f>VLOOKUP(C117,'пр.взвешивания'!D6:G27,2,FALSE)</f>
        <v>Санкт-Петербург ПР</v>
      </c>
      <c r="E117" s="248"/>
      <c r="F117" s="249"/>
      <c r="G117" s="250"/>
      <c r="H117" s="191"/>
      <c r="I117" s="3"/>
      <c r="J117" s="3"/>
      <c r="K117" s="3"/>
      <c r="L117" s="3"/>
      <c r="M117" s="3"/>
    </row>
    <row r="118" spans="1:13" ht="12.75" customHeight="1">
      <c r="A118" s="191"/>
      <c r="B118" s="266"/>
      <c r="C118" s="191"/>
      <c r="D118" s="191"/>
      <c r="E118" s="248"/>
      <c r="F118" s="248"/>
      <c r="G118" s="250"/>
      <c r="H118" s="191"/>
      <c r="I118" s="3"/>
      <c r="J118" s="3"/>
      <c r="K118" s="3"/>
      <c r="L118" s="3"/>
      <c r="M118" s="3"/>
    </row>
    <row r="119" spans="1:13" ht="12.75" customHeight="1">
      <c r="A119" s="241">
        <v>8</v>
      </c>
      <c r="B119" s="263" t="str">
        <f>VLOOKUP(A119,'пр.взвешивания'!B8:E27,2,FALSE)</f>
        <v>ПОДЛЕГАЕВА Елена Николаевна</v>
      </c>
      <c r="C119" s="264" t="str">
        <f>VLOOKUP(B119,'пр.взвешивания'!C8:F27,2,FALSE)</f>
        <v>18.06.90 кмс</v>
      </c>
      <c r="D119" s="264" t="str">
        <f>VLOOKUP(C119,'пр.взвешивания'!D8:G27,2,FALSE)</f>
        <v>ЦФО Смоленская, Смоленск, МО</v>
      </c>
      <c r="E119" s="254"/>
      <c r="F119" s="254"/>
      <c r="G119" s="241"/>
      <c r="H119" s="241"/>
      <c r="I119" s="3"/>
      <c r="J119" s="3"/>
      <c r="K119" s="3"/>
      <c r="L119" s="3"/>
      <c r="M119" s="3"/>
    </row>
    <row r="120" spans="1:13" ht="12.75" customHeight="1" thickBot="1">
      <c r="A120" s="253"/>
      <c r="B120" s="259"/>
      <c r="C120" s="198"/>
      <c r="D120" s="198"/>
      <c r="E120" s="255"/>
      <c r="F120" s="255"/>
      <c r="G120" s="253"/>
      <c r="H120" s="253"/>
      <c r="I120" s="3"/>
      <c r="J120" s="3"/>
      <c r="K120" s="3"/>
      <c r="L120" s="3"/>
      <c r="M120" s="3"/>
    </row>
    <row r="121" spans="1:13" ht="12.75" customHeight="1">
      <c r="A121" s="191">
        <v>10</v>
      </c>
      <c r="B121" s="265" t="str">
        <f>VLOOKUP(A121,'пр.взвешивания'!B10:E27,2,FALSE)</f>
        <v>ЯШИНА Евгения Михайловна</v>
      </c>
      <c r="C121" s="267" t="str">
        <f>VLOOKUP(B121,'пр.взвешивания'!C10:F27,2,FALSE)</f>
        <v>28.12.87 мс</v>
      </c>
      <c r="D121" s="267" t="str">
        <f>VLOOKUP(C121,'пр.взвешивания'!D10:G27,2,FALSE)</f>
        <v>ПФО Башкортостан Стерлитомак МО</v>
      </c>
      <c r="E121" s="248"/>
      <c r="F121" s="249"/>
      <c r="G121" s="250"/>
      <c r="H121" s="191"/>
      <c r="I121" s="3"/>
      <c r="J121" s="3"/>
      <c r="K121" s="3"/>
      <c r="L121" s="3"/>
      <c r="M121" s="3"/>
    </row>
    <row r="122" spans="1:13" ht="12.75" customHeight="1">
      <c r="A122" s="191"/>
      <c r="B122" s="266"/>
      <c r="C122" s="191"/>
      <c r="D122" s="191"/>
      <c r="E122" s="248"/>
      <c r="F122" s="248"/>
      <c r="G122" s="250"/>
      <c r="H122" s="191"/>
      <c r="I122" s="3"/>
      <c r="J122" s="3"/>
      <c r="K122" s="3"/>
      <c r="L122" s="3"/>
      <c r="M122" s="3"/>
    </row>
    <row r="123" spans="1:13" ht="12.75" customHeight="1">
      <c r="A123" s="241">
        <v>9</v>
      </c>
      <c r="B123" s="263" t="str">
        <f>VLOOKUP(A123,'пр.взвешивания'!B12:E27,2,FALSE)</f>
        <v>ШЛЯХТИНА Анна Евгеньевна</v>
      </c>
      <c r="C123" s="264" t="str">
        <f>VLOOKUP(B123,'пр.взвешивания'!C12:F27,2,FALSE)</f>
        <v>19.01.91 кмс</v>
      </c>
      <c r="D123" s="264" t="str">
        <f>VLOOKUP(C123,'пр.взвешивания'!D12:G27,2,FALSE)</f>
        <v>Москва ГУЗ</v>
      </c>
      <c r="E123" s="254"/>
      <c r="F123" s="254"/>
      <c r="G123" s="241"/>
      <c r="H123" s="241"/>
      <c r="I123" s="3"/>
      <c r="J123" s="3"/>
      <c r="K123" s="3"/>
      <c r="L123" s="3"/>
      <c r="M123" s="3"/>
    </row>
    <row r="124" spans="1:13" ht="12.75" customHeight="1" thickBot="1">
      <c r="A124" s="253"/>
      <c r="B124" s="259"/>
      <c r="C124" s="198"/>
      <c r="D124" s="198"/>
      <c r="E124" s="255"/>
      <c r="F124" s="255"/>
      <c r="G124" s="253"/>
      <c r="H124" s="253"/>
      <c r="I124" s="3"/>
      <c r="J124" s="3"/>
      <c r="K124" s="3"/>
      <c r="L124" s="3"/>
      <c r="M124" s="3"/>
    </row>
    <row r="125" spans="1:13" ht="12.75" customHeight="1">
      <c r="A125" s="241">
        <v>7</v>
      </c>
      <c r="B125" s="258" t="str">
        <f>VLOOKUP(A125,'пр.взвешивания'!B14:E27,2,FALSE)</f>
        <v>ГУЛИЕВА Ирада Мехманова</v>
      </c>
      <c r="C125" s="260" t="str">
        <f>VLOOKUP(B125,'пр.взвешивания'!C14:F27,2,FALSE)</f>
        <v>14.09.88 кмс</v>
      </c>
      <c r="D125" s="260" t="str">
        <f>VLOOKUP(C125,'пр.взвешивания'!D14:G27,2,FALSE)</f>
        <v>Москва Д/Самбо-70</v>
      </c>
      <c r="E125" s="241" t="s">
        <v>29</v>
      </c>
      <c r="F125" s="254"/>
      <c r="G125" s="241"/>
      <c r="H125" s="241"/>
      <c r="I125" s="3"/>
      <c r="J125" s="3"/>
      <c r="K125" s="3"/>
      <c r="L125" s="3"/>
      <c r="M125" s="3"/>
    </row>
    <row r="126" spans="1:13" ht="12.75" customHeight="1" thickBot="1">
      <c r="A126" s="253"/>
      <c r="B126" s="259"/>
      <c r="C126" s="198"/>
      <c r="D126" s="198"/>
      <c r="E126" s="253"/>
      <c r="F126" s="255"/>
      <c r="G126" s="253"/>
      <c r="H126" s="253"/>
      <c r="I126" s="3"/>
      <c r="J126" s="3"/>
      <c r="K126" s="3"/>
      <c r="L126" s="3"/>
      <c r="M126" s="3"/>
    </row>
    <row r="127" spans="1:13" ht="12.75" customHeight="1">
      <c r="A127" s="15"/>
      <c r="B127" s="15"/>
      <c r="C127" s="15"/>
      <c r="D127" s="15"/>
      <c r="E127" s="15"/>
      <c r="F127" s="15"/>
      <c r="G127" s="15"/>
      <c r="H127" s="15"/>
      <c r="I127" s="3"/>
      <c r="J127" s="3"/>
      <c r="K127" s="3"/>
      <c r="L127" s="3"/>
      <c r="M127" s="3"/>
    </row>
    <row r="128" spans="1:13" ht="12.75" customHeight="1">
      <c r="A128" s="15"/>
      <c r="B128" s="15"/>
      <c r="C128" s="15"/>
      <c r="D128" s="15"/>
      <c r="E128" s="15"/>
      <c r="F128" s="15"/>
      <c r="G128" s="15"/>
      <c r="H128" s="15"/>
      <c r="I128" s="3"/>
      <c r="J128" s="3"/>
      <c r="K128" s="3"/>
      <c r="L128" s="3"/>
      <c r="M128" s="3"/>
    </row>
    <row r="129" spans="1:13" ht="12.75" customHeight="1">
      <c r="A129" s="15"/>
      <c r="B129" s="15"/>
      <c r="C129" s="15"/>
      <c r="D129" s="15"/>
      <c r="E129" s="15"/>
      <c r="F129" s="15"/>
      <c r="G129" s="15"/>
      <c r="H129" s="15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</sheetData>
  <sheetProtection/>
  <mergeCells count="458"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57:E58"/>
    <mergeCell ref="F57:F58"/>
    <mergeCell ref="G57:G58"/>
    <mergeCell ref="A57:A58"/>
    <mergeCell ref="B57:B58"/>
    <mergeCell ref="C57:C58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4:E45"/>
    <mergeCell ref="F44:F45"/>
    <mergeCell ref="G44:G45"/>
    <mergeCell ref="A44:A45"/>
    <mergeCell ref="B44:B45"/>
    <mergeCell ref="C44:C45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G37:G38"/>
    <mergeCell ref="H37:H38"/>
    <mergeCell ref="A37:A38"/>
    <mergeCell ref="B37:B38"/>
    <mergeCell ref="C37:C38"/>
    <mergeCell ref="D37:D38"/>
    <mergeCell ref="E35:E36"/>
    <mergeCell ref="F35:F36"/>
    <mergeCell ref="G35:G36"/>
    <mergeCell ref="H35:H36"/>
    <mergeCell ref="A35:A36"/>
    <mergeCell ref="B35:B36"/>
    <mergeCell ref="C35:C36"/>
    <mergeCell ref="D35:D36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18:E19"/>
    <mergeCell ref="F18:F19"/>
    <mergeCell ref="G18:G19"/>
    <mergeCell ref="A18:A19"/>
    <mergeCell ref="B18:B19"/>
    <mergeCell ref="C18:C19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E95:E96"/>
    <mergeCell ref="F95:F96"/>
    <mergeCell ref="G95:G96"/>
    <mergeCell ref="H95:H96"/>
    <mergeCell ref="A95:A96"/>
    <mergeCell ref="B95:B96"/>
    <mergeCell ref="C95:C96"/>
    <mergeCell ref="D95:D96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1:E82"/>
    <mergeCell ref="F81:F82"/>
    <mergeCell ref="G81:G82"/>
    <mergeCell ref="H81:H82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A15:A16"/>
    <mergeCell ref="B15:B16"/>
    <mergeCell ref="C15:C16"/>
    <mergeCell ref="D15:D16"/>
    <mergeCell ref="A54:A55"/>
    <mergeCell ref="B54:B55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G28:G29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C54:C55"/>
    <mergeCell ref="D54:D55"/>
    <mergeCell ref="E54:E55"/>
    <mergeCell ref="F54:F55"/>
    <mergeCell ref="G54:G55"/>
    <mergeCell ref="H54:H55"/>
    <mergeCell ref="G67:G68"/>
    <mergeCell ref="H67:H68"/>
    <mergeCell ref="A67:A68"/>
    <mergeCell ref="B67:B68"/>
    <mergeCell ref="C67:C68"/>
    <mergeCell ref="D67:D68"/>
    <mergeCell ref="E67:E68"/>
    <mergeCell ref="F67:F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2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87" t="str">
        <f>HYPERLINK('[2]реквизиты'!$A$2)</f>
        <v>Первенство России по самбо среди юниорок до 23 лет</v>
      </c>
      <c r="B1" s="288"/>
      <c r="C1" s="288"/>
      <c r="D1" s="288"/>
      <c r="E1" s="288"/>
      <c r="F1" s="288"/>
      <c r="G1" s="288"/>
    </row>
    <row r="2" spans="1:7" ht="12.75">
      <c r="A2" s="281" t="str">
        <f>HYPERLINK('[2]реквизиты'!$A$3)</f>
        <v>22-26 января 2010 года</v>
      </c>
      <c r="B2" s="281"/>
      <c r="C2" s="281"/>
      <c r="D2" s="281"/>
      <c r="E2" s="281"/>
      <c r="F2" s="281"/>
      <c r="G2" s="281"/>
    </row>
    <row r="3" ht="40.5" customHeight="1">
      <c r="E3" s="38" t="s">
        <v>78</v>
      </c>
    </row>
    <row r="4" spans="1:7" ht="12.75">
      <c r="A4" s="277" t="s">
        <v>16</v>
      </c>
      <c r="B4" s="277" t="s">
        <v>0</v>
      </c>
      <c r="C4" s="277" t="s">
        <v>1</v>
      </c>
      <c r="D4" s="277" t="s">
        <v>17</v>
      </c>
      <c r="E4" s="277" t="s">
        <v>18</v>
      </c>
      <c r="F4" s="277" t="s">
        <v>19</v>
      </c>
      <c r="G4" s="277" t="s">
        <v>20</v>
      </c>
    </row>
    <row r="5" spans="1:7" ht="12.75">
      <c r="A5" s="244"/>
      <c r="B5" s="244"/>
      <c r="C5" s="244"/>
      <c r="D5" s="244"/>
      <c r="E5" s="244"/>
      <c r="F5" s="244"/>
      <c r="G5" s="244"/>
    </row>
    <row r="6" spans="1:7" ht="12.75" customHeight="1">
      <c r="A6" s="276">
        <v>1</v>
      </c>
      <c r="B6" s="282">
        <v>1</v>
      </c>
      <c r="C6" s="280" t="s">
        <v>61</v>
      </c>
      <c r="D6" s="283" t="s">
        <v>62</v>
      </c>
      <c r="E6" s="278" t="s">
        <v>63</v>
      </c>
      <c r="F6" s="279"/>
      <c r="G6" s="284" t="s">
        <v>64</v>
      </c>
    </row>
    <row r="7" spans="1:7" ht="12.75">
      <c r="A7" s="276"/>
      <c r="B7" s="282"/>
      <c r="C7" s="280"/>
      <c r="D7" s="283"/>
      <c r="E7" s="278"/>
      <c r="F7" s="279"/>
      <c r="G7" s="284"/>
    </row>
    <row r="8" spans="1:7" ht="12.75" customHeight="1">
      <c r="A8" s="276">
        <v>2</v>
      </c>
      <c r="B8" s="282">
        <v>2</v>
      </c>
      <c r="C8" s="280" t="s">
        <v>40</v>
      </c>
      <c r="D8" s="283" t="s">
        <v>41</v>
      </c>
      <c r="E8" s="278" t="s">
        <v>42</v>
      </c>
      <c r="F8" s="279"/>
      <c r="G8" s="284" t="s">
        <v>43</v>
      </c>
    </row>
    <row r="9" spans="1:7" ht="12.75">
      <c r="A9" s="276"/>
      <c r="B9" s="282"/>
      <c r="C9" s="280"/>
      <c r="D9" s="283"/>
      <c r="E9" s="278"/>
      <c r="F9" s="279"/>
      <c r="G9" s="284"/>
    </row>
    <row r="10" spans="1:7" ht="12.75" customHeight="1">
      <c r="A10" s="276">
        <v>3</v>
      </c>
      <c r="B10" s="282">
        <v>3</v>
      </c>
      <c r="C10" s="280" t="s">
        <v>36</v>
      </c>
      <c r="D10" s="283" t="s">
        <v>37</v>
      </c>
      <c r="E10" s="278" t="s">
        <v>38</v>
      </c>
      <c r="F10" s="279"/>
      <c r="G10" s="284" t="s">
        <v>39</v>
      </c>
    </row>
    <row r="11" spans="1:7" ht="12.75">
      <c r="A11" s="276"/>
      <c r="B11" s="282"/>
      <c r="C11" s="280"/>
      <c r="D11" s="283"/>
      <c r="E11" s="278"/>
      <c r="F11" s="279"/>
      <c r="G11" s="284"/>
    </row>
    <row r="12" spans="1:7" ht="12.75" customHeight="1">
      <c r="A12" s="276">
        <v>4</v>
      </c>
      <c r="B12" s="282">
        <v>4</v>
      </c>
      <c r="C12" s="280" t="s">
        <v>51</v>
      </c>
      <c r="D12" s="283" t="s">
        <v>52</v>
      </c>
      <c r="E12" s="278" t="s">
        <v>53</v>
      </c>
      <c r="F12" s="279"/>
      <c r="G12" s="284" t="s">
        <v>54</v>
      </c>
    </row>
    <row r="13" spans="1:7" ht="12.75">
      <c r="A13" s="276"/>
      <c r="B13" s="282"/>
      <c r="C13" s="280"/>
      <c r="D13" s="283"/>
      <c r="E13" s="278"/>
      <c r="F13" s="279"/>
      <c r="G13" s="284"/>
    </row>
    <row r="14" spans="1:7" ht="12.75" customHeight="1">
      <c r="A14" s="276">
        <v>5</v>
      </c>
      <c r="B14" s="282">
        <v>5</v>
      </c>
      <c r="C14" s="280" t="s">
        <v>69</v>
      </c>
      <c r="D14" s="283" t="s">
        <v>70</v>
      </c>
      <c r="E14" s="278" t="s">
        <v>71</v>
      </c>
      <c r="F14" s="279"/>
      <c r="G14" s="284" t="s">
        <v>72</v>
      </c>
    </row>
    <row r="15" spans="1:7" ht="12.75">
      <c r="A15" s="276"/>
      <c r="B15" s="282"/>
      <c r="C15" s="285"/>
      <c r="D15" s="191"/>
      <c r="E15" s="286"/>
      <c r="F15" s="250"/>
      <c r="G15" s="266"/>
    </row>
    <row r="16" spans="1:7" ht="12.75" customHeight="1">
      <c r="A16" s="276">
        <v>6</v>
      </c>
      <c r="B16" s="282">
        <v>6</v>
      </c>
      <c r="C16" s="280" t="s">
        <v>73</v>
      </c>
      <c r="D16" s="283" t="s">
        <v>74</v>
      </c>
      <c r="E16" s="278" t="s">
        <v>75</v>
      </c>
      <c r="F16" s="279" t="s">
        <v>76</v>
      </c>
      <c r="G16" s="284" t="s">
        <v>77</v>
      </c>
    </row>
    <row r="17" spans="1:7" ht="12.75">
      <c r="A17" s="276"/>
      <c r="B17" s="282"/>
      <c r="C17" s="285"/>
      <c r="D17" s="191"/>
      <c r="E17" s="286"/>
      <c r="F17" s="250"/>
      <c r="G17" s="266"/>
    </row>
    <row r="18" spans="1:7" ht="12.75" customHeight="1">
      <c r="A18" s="276">
        <v>7</v>
      </c>
      <c r="B18" s="282">
        <v>7</v>
      </c>
      <c r="C18" s="280" t="s">
        <v>47</v>
      </c>
      <c r="D18" s="283" t="s">
        <v>48</v>
      </c>
      <c r="E18" s="278" t="s">
        <v>49</v>
      </c>
      <c r="F18" s="279"/>
      <c r="G18" s="284" t="s">
        <v>50</v>
      </c>
    </row>
    <row r="19" spans="1:7" ht="12.75">
      <c r="A19" s="276"/>
      <c r="B19" s="282"/>
      <c r="C19" s="280"/>
      <c r="D19" s="283"/>
      <c r="E19" s="278"/>
      <c r="F19" s="279"/>
      <c r="G19" s="284"/>
    </row>
    <row r="20" spans="1:7" ht="12.75" customHeight="1">
      <c r="A20" s="276">
        <v>8</v>
      </c>
      <c r="B20" s="282">
        <v>8</v>
      </c>
      <c r="C20" s="280" t="s">
        <v>44</v>
      </c>
      <c r="D20" s="283" t="s">
        <v>45</v>
      </c>
      <c r="E20" s="278" t="s">
        <v>42</v>
      </c>
      <c r="F20" s="279" t="s">
        <v>46</v>
      </c>
      <c r="G20" s="284" t="s">
        <v>43</v>
      </c>
    </row>
    <row r="21" spans="1:7" ht="12.75">
      <c r="A21" s="276"/>
      <c r="B21" s="282"/>
      <c r="C21" s="280"/>
      <c r="D21" s="283"/>
      <c r="E21" s="278"/>
      <c r="F21" s="279"/>
      <c r="G21" s="284"/>
    </row>
    <row r="22" spans="1:7" ht="12.75" customHeight="1">
      <c r="A22" s="276">
        <v>9</v>
      </c>
      <c r="B22" s="282">
        <v>9</v>
      </c>
      <c r="C22" s="280" t="s">
        <v>55</v>
      </c>
      <c r="D22" s="283" t="s">
        <v>56</v>
      </c>
      <c r="E22" s="278" t="s">
        <v>53</v>
      </c>
      <c r="F22" s="279"/>
      <c r="G22" s="284" t="s">
        <v>54</v>
      </c>
    </row>
    <row r="23" spans="1:7" ht="12.75">
      <c r="A23" s="276"/>
      <c r="B23" s="282"/>
      <c r="C23" s="280"/>
      <c r="D23" s="283"/>
      <c r="E23" s="278"/>
      <c r="F23" s="279"/>
      <c r="G23" s="284"/>
    </row>
    <row r="24" spans="1:7" ht="12.75" customHeight="1">
      <c r="A24" s="276">
        <v>10</v>
      </c>
      <c r="B24" s="282">
        <v>10</v>
      </c>
      <c r="C24" s="280" t="s">
        <v>65</v>
      </c>
      <c r="D24" s="283" t="s">
        <v>66</v>
      </c>
      <c r="E24" s="278" t="s">
        <v>67</v>
      </c>
      <c r="F24" s="279"/>
      <c r="G24" s="284" t="s">
        <v>68</v>
      </c>
    </row>
    <row r="25" spans="1:7" ht="12.75">
      <c r="A25" s="276"/>
      <c r="B25" s="282"/>
      <c r="C25" s="285"/>
      <c r="D25" s="191"/>
      <c r="E25" s="286"/>
      <c r="F25" s="250"/>
      <c r="G25" s="266"/>
    </row>
    <row r="26" spans="1:7" ht="12.75" customHeight="1">
      <c r="A26" s="289">
        <v>11</v>
      </c>
      <c r="B26" s="282">
        <v>11</v>
      </c>
      <c r="C26" s="280" t="s">
        <v>57</v>
      </c>
      <c r="D26" s="283" t="s">
        <v>58</v>
      </c>
      <c r="E26" s="278" t="s">
        <v>59</v>
      </c>
      <c r="F26" s="279"/>
      <c r="G26" s="284" t="s">
        <v>60</v>
      </c>
    </row>
    <row r="27" spans="1:7" ht="12.75">
      <c r="A27" s="290"/>
      <c r="B27" s="282"/>
      <c r="C27" s="280"/>
      <c r="D27" s="283"/>
      <c r="E27" s="278"/>
      <c r="F27" s="279"/>
      <c r="G27" s="284"/>
    </row>
  </sheetData>
  <sheetProtection/>
  <mergeCells count="86"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  <mergeCell ref="B24:B25"/>
    <mergeCell ref="E24:E25"/>
    <mergeCell ref="F24:F25"/>
    <mergeCell ref="G20:G21"/>
    <mergeCell ref="G22:G23"/>
    <mergeCell ref="C24:C25"/>
    <mergeCell ref="D24:D25"/>
    <mergeCell ref="A22:A23"/>
    <mergeCell ref="B22:B23"/>
    <mergeCell ref="E22:E23"/>
    <mergeCell ref="F22:F23"/>
    <mergeCell ref="C22:C23"/>
    <mergeCell ref="D22:D23"/>
    <mergeCell ref="A20:A21"/>
    <mergeCell ref="B20:B21"/>
    <mergeCell ref="E20:E21"/>
    <mergeCell ref="F20:F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F16:F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8:G9"/>
    <mergeCell ref="A10:A11"/>
    <mergeCell ref="B10:B11"/>
    <mergeCell ref="C10:C11"/>
    <mergeCell ref="D10:D11"/>
    <mergeCell ref="E10:E11"/>
    <mergeCell ref="B8:B9"/>
    <mergeCell ref="E8:E9"/>
    <mergeCell ref="F8:F9"/>
    <mergeCell ref="G4:G5"/>
    <mergeCell ref="A6:A7"/>
    <mergeCell ref="B6:B7"/>
    <mergeCell ref="C6:C7"/>
    <mergeCell ref="D6:D7"/>
    <mergeCell ref="G6:G7"/>
    <mergeCell ref="A2:G2"/>
    <mergeCell ref="A12:A13"/>
    <mergeCell ref="B12:B13"/>
    <mergeCell ref="C12:C13"/>
    <mergeCell ref="D12:D13"/>
    <mergeCell ref="A4:A5"/>
    <mergeCell ref="B4:B5"/>
    <mergeCell ref="F10:F11"/>
    <mergeCell ref="G10:G11"/>
    <mergeCell ref="F4:F5"/>
    <mergeCell ref="A8:A9"/>
    <mergeCell ref="C4:C5"/>
    <mergeCell ref="D4:D5"/>
    <mergeCell ref="E4:E5"/>
    <mergeCell ref="E6:E7"/>
    <mergeCell ref="F6:F7"/>
    <mergeCell ref="C8:C9"/>
    <mergeCell ref="D8:D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2010-01-25T07:06:15Z</cp:lastPrinted>
  <dcterms:created xsi:type="dcterms:W3CDTF">1996-10-08T23:32:33Z</dcterms:created>
  <dcterms:modified xsi:type="dcterms:W3CDTF">2010-01-25T07:06:31Z</dcterms:modified>
  <cp:category/>
  <cp:version/>
  <cp:contentType/>
  <cp:contentStatus/>
</cp:coreProperties>
</file>