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ит.пр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<sst xmlns="http://schemas.openxmlformats.org/spreadsheetml/2006/main" count="186" uniqueCount="101">
  <si>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</si>
  <si>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</si>
  <si>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</si>
  <si>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</si>
  <si>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</si>
  <si>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</si>
  <si>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</si>
  <si>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</si>
  <si>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</si>
  <si>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</si>
  <si>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</si>
  <si>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</si>
  <si>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</si>
  <si>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</si>
  <si>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</si>
  <si>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МЕСТО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</si>
  <si>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</si>
  <si>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</si>
  <si>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</si>
  <si>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</si>
  <si>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</si>
  <si>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</si>
  <si>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</si>
  <si>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</si>
  <si>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</si>
  <si>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</si>
  <si>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</si>
  <si>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</si>
  <si>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Б22</t>
  </si>
  <si>
    <t>Б21</t>
  </si>
  <si>
    <t>Б12</t>
  </si>
  <si>
    <t>ВСЕРОССИЙСКАЯ ФЕДЕРАЦИЯ САМБО</t>
  </si>
  <si>
    <t>КУРБАНОВ Аслан Юрикович</t>
  </si>
  <si>
    <t>17.10.1991, КМС</t>
  </si>
  <si>
    <t>Владимирская, ВЮИ ФСИН России</t>
  </si>
  <si>
    <t>Логвинов А.В.</t>
  </si>
  <si>
    <t>ЕВСТИФЕЕВ Михаил Александрович</t>
  </si>
  <si>
    <t>АСТАФЬЕВ Алексей Владимирович</t>
  </si>
  <si>
    <t>26.01.1984, КМС</t>
  </si>
  <si>
    <t>Красноярский кр., СФУ,выпускник</t>
  </si>
  <si>
    <t>Шумилин А.П.</t>
  </si>
  <si>
    <t>ШАБУРОВ Александр Владимирович</t>
  </si>
  <si>
    <t>20.05.1986, МС</t>
  </si>
  <si>
    <t>Курганская, КГУ выпускник</t>
  </si>
  <si>
    <t>Родионов А.П.</t>
  </si>
  <si>
    <t>МЕШЕЧКО Дмитрий Сергеевич</t>
  </si>
  <si>
    <t>26.05.1986, МС</t>
  </si>
  <si>
    <t>Москва, МГУПИ, 3курс, ИТ-7 группа</t>
  </si>
  <si>
    <t>Николайчик В.К.</t>
  </si>
  <si>
    <t>КОЗЛОВ Александр Валерьевич</t>
  </si>
  <si>
    <t>30.10.1987, МС</t>
  </si>
  <si>
    <t>Москва, МГУПИ, 5курс, ТИ-1 группа</t>
  </si>
  <si>
    <t>Москва, РГУФКСиТ</t>
  </si>
  <si>
    <t>Попов Д.В., Дмитриев Б.Е.</t>
  </si>
  <si>
    <t>САМЕДОВ Эльчин Имрам Оглы</t>
  </si>
  <si>
    <t>11.02.1986, МС</t>
  </si>
  <si>
    <t>Новосибирская, СГУПС, 5курс, ЮП-511группа</t>
  </si>
  <si>
    <t>Плотников С.В.</t>
  </si>
  <si>
    <t>ШЕПЕЛЕВ Максим Вячеславович</t>
  </si>
  <si>
    <t>14.11.1986, МС</t>
  </si>
  <si>
    <t>Пензенская, ПГПУ им.В.Г.Белинского</t>
  </si>
  <si>
    <t>Парфенов В.Ф, Волков В.Г.</t>
  </si>
  <si>
    <t>ТЕПЛОВ Михаил Сергеевич</t>
  </si>
  <si>
    <t>25.08.1986, МС</t>
  </si>
  <si>
    <t>Можаров О.В., Аникин М.С,</t>
  </si>
  <si>
    <t>16.07.1986, МС</t>
  </si>
  <si>
    <t>Свиягина Е.В.</t>
  </si>
  <si>
    <t>25.10.1983, МС</t>
  </si>
  <si>
    <t>С.Петербург, СПбГУНиПТ, 1курс, 214гр.</t>
  </si>
  <si>
    <t>Зверев С.А, Григорьев С.А,</t>
  </si>
  <si>
    <t>СЕРГЕЕВ Владимир Витальевич</t>
  </si>
  <si>
    <t>24.02.1990, КМС</t>
  </si>
  <si>
    <t>Саратовская, СГАП 2курс, 273 группа</t>
  </si>
  <si>
    <t>Нилогов В.В.</t>
  </si>
  <si>
    <t>в.к.    74    кг.</t>
  </si>
  <si>
    <t>24.06.1991, КМС</t>
  </si>
  <si>
    <t>ФЕДЯЕВ Николай Александрович</t>
  </si>
  <si>
    <t>ОСАВЛЮК Анатолий Вячеславович</t>
  </si>
  <si>
    <t>ДАНЬКО Александр Сергеевич</t>
  </si>
  <si>
    <t>КОРОТОНОЖКИН Павел Александрович</t>
  </si>
  <si>
    <t>10.07.1991, КМС</t>
  </si>
  <si>
    <t>Приморский кр., ДВГТУ, ДН-9902</t>
  </si>
  <si>
    <t>Приморский кр., ДВГТУ, ДП-9211</t>
  </si>
  <si>
    <t>финальная группа</t>
  </si>
  <si>
    <t>Гл. секретарь, судья РК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</si>
  <si>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</si>
  <si>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</si>
  <si>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</si>
  <si>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</si>
  <si>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</si>
  <si>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</si>
  <si>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</si>
  <si>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</si>
  <si>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</si>
  <si>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</si>
  <si>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</si>
  <si>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</si>
  <si>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</si>
  <si>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5.00</t>
  </si>
  <si>
    <t>3.00</t>
  </si>
  <si>
    <t>2.00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</si>
</sst>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42" applyAlignment="1" applyProtection="1">
      <alignment vertical="center" wrapText="1"/>
      <protection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NumberFormat="1" applyFont="1" applyFill="1" applyBorder="1" applyAlignment="1">
      <alignment horizontal="center"/>
    </xf>
    <xf numFmtId="0" fontId="10" fillId="0" borderId="17" xfId="42" applyNumberFormat="1" applyFont="1" applyBorder="1" applyAlignment="1" applyProtection="1">
      <alignment horizontal="center"/>
      <protection/>
    </xf>
    <xf numFmtId="0" fontId="10" fillId="0" borderId="18" xfId="42" applyNumberFormat="1" applyFont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/>
    </xf>
    <xf numFmtId="0" fontId="11" fillId="0" borderId="19" xfId="42" applyFont="1" applyBorder="1" applyAlignment="1" applyProtection="1">
      <alignment horizontal="center"/>
      <protection/>
    </xf>
    <xf numFmtId="0" fontId="11" fillId="33" borderId="20" xfId="0" applyNumberFormat="1" applyFont="1" applyFill="1" applyBorder="1" applyAlignment="1">
      <alignment horizontal="center"/>
    </xf>
    <xf numFmtId="0" fontId="11" fillId="0" borderId="21" xfId="42" applyNumberFormat="1" applyFont="1" applyBorder="1" applyAlignment="1" applyProtection="1">
      <alignment horizontal="center"/>
      <protection/>
    </xf>
    <xf numFmtId="0" fontId="11" fillId="0" borderId="22" xfId="42" applyNumberFormat="1" applyFont="1" applyBorder="1" applyAlignment="1" applyProtection="1">
      <alignment horizontal="center"/>
      <protection/>
    </xf>
    <xf numFmtId="0" fontId="10" fillId="33" borderId="23" xfId="0" applyFont="1" applyFill="1" applyBorder="1" applyAlignment="1">
      <alignment horizontal="center"/>
    </xf>
    <xf numFmtId="0" fontId="10" fillId="0" borderId="24" xfId="42" applyNumberFormat="1" applyFont="1" applyBorder="1" applyAlignment="1" applyProtection="1">
      <alignment horizontal="center"/>
      <protection/>
    </xf>
    <xf numFmtId="0" fontId="10" fillId="33" borderId="19" xfId="0" applyNumberFormat="1" applyFont="1" applyFill="1" applyBorder="1" applyAlignment="1">
      <alignment horizontal="center"/>
    </xf>
    <xf numFmtId="0" fontId="10" fillId="0" borderId="19" xfId="42" applyNumberFormat="1" applyFont="1" applyBorder="1" applyAlignment="1" applyProtection="1">
      <alignment horizontal="center"/>
      <protection/>
    </xf>
    <xf numFmtId="0" fontId="10" fillId="0" borderId="25" xfId="42" applyNumberFormat="1" applyFont="1" applyBorder="1" applyAlignment="1" applyProtection="1">
      <alignment horizontal="center"/>
      <protection/>
    </xf>
    <xf numFmtId="0" fontId="11" fillId="0" borderId="26" xfId="42" applyFont="1" applyBorder="1" applyAlignment="1" applyProtection="1">
      <alignment horizontal="center"/>
      <protection/>
    </xf>
    <xf numFmtId="0" fontId="11" fillId="33" borderId="21" xfId="0" applyFont="1" applyFill="1" applyBorder="1" applyAlignment="1">
      <alignment horizontal="center"/>
    </xf>
    <xf numFmtId="0" fontId="11" fillId="0" borderId="21" xfId="42" applyFont="1" applyBorder="1" applyAlignment="1" applyProtection="1">
      <alignment horizontal="center"/>
      <protection/>
    </xf>
    <xf numFmtId="0" fontId="11" fillId="0" borderId="22" xfId="42" applyFont="1" applyBorder="1" applyAlignment="1" applyProtection="1">
      <alignment horizontal="center"/>
      <protection/>
    </xf>
    <xf numFmtId="0" fontId="11" fillId="0" borderId="27" xfId="42" applyNumberFormat="1" applyFont="1" applyBorder="1" applyAlignment="1" applyProtection="1">
      <alignment horizontal="center"/>
      <protection/>
    </xf>
    <xf numFmtId="0" fontId="11" fillId="33" borderId="19" xfId="0" applyNumberFormat="1" applyFont="1" applyFill="1" applyBorder="1" applyAlignment="1">
      <alignment horizontal="center"/>
    </xf>
    <xf numFmtId="0" fontId="11" fillId="0" borderId="19" xfId="42" applyNumberFormat="1" applyFont="1" applyBorder="1" applyAlignment="1" applyProtection="1">
      <alignment horizontal="center"/>
      <protection/>
    </xf>
    <xf numFmtId="0" fontId="11" fillId="0" borderId="28" xfId="42" applyFont="1" applyBorder="1" applyAlignment="1" applyProtection="1">
      <alignment horizontal="center"/>
      <protection/>
    </xf>
    <xf numFmtId="0" fontId="10" fillId="33" borderId="28" xfId="0" applyFont="1" applyFill="1" applyBorder="1" applyAlignment="1">
      <alignment horizontal="center"/>
    </xf>
    <xf numFmtId="0" fontId="10" fillId="0" borderId="23" xfId="42" applyNumberFormat="1" applyFont="1" applyBorder="1" applyAlignment="1" applyProtection="1">
      <alignment horizontal="center"/>
      <protection/>
    </xf>
    <xf numFmtId="0" fontId="10" fillId="33" borderId="29" xfId="0" applyNumberFormat="1" applyFont="1" applyFill="1" applyBorder="1" applyAlignment="1">
      <alignment horizontal="center"/>
    </xf>
    <xf numFmtId="0" fontId="10" fillId="0" borderId="30" xfId="42" applyNumberFormat="1" applyFont="1" applyBorder="1" applyAlignment="1" applyProtection="1">
      <alignment horizontal="center"/>
      <protection/>
    </xf>
    <xf numFmtId="0" fontId="11" fillId="33" borderId="28" xfId="0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0" xfId="0" applyNumberFormat="1" applyFont="1" applyFill="1" applyBorder="1" applyAlignment="1">
      <alignment horizontal="center"/>
    </xf>
    <xf numFmtId="0" fontId="11" fillId="0" borderId="31" xfId="42" applyFont="1" applyBorder="1" applyAlignment="1" applyProtection="1">
      <alignment horizontal="center"/>
      <protection/>
    </xf>
    <xf numFmtId="0" fontId="11" fillId="0" borderId="32" xfId="42" applyFont="1" applyBorder="1" applyAlignment="1" applyProtection="1">
      <alignment horizontal="center"/>
      <protection/>
    </xf>
    <xf numFmtId="0" fontId="11" fillId="33" borderId="33" xfId="0" applyFont="1" applyFill="1" applyBorder="1" applyAlignment="1">
      <alignment horizontal="center"/>
    </xf>
    <xf numFmtId="0" fontId="11" fillId="0" borderId="34" xfId="42" applyNumberFormat="1" applyFont="1" applyBorder="1" applyAlignment="1" applyProtection="1">
      <alignment horizontal="center"/>
      <protection/>
    </xf>
    <xf numFmtId="0" fontId="11" fillId="0" borderId="32" xfId="42" applyNumberFormat="1" applyFont="1" applyBorder="1" applyAlignment="1" applyProtection="1">
      <alignment horizontal="center"/>
      <protection/>
    </xf>
    <xf numFmtId="0" fontId="11" fillId="33" borderId="3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33" borderId="15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25" xfId="42" applyFont="1" applyBorder="1" applyAlignment="1" applyProtection="1">
      <alignment horizontal="center"/>
      <protection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33" borderId="15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3" fillId="0" borderId="0" xfId="42" applyFont="1" applyBorder="1" applyAlignment="1" applyProtection="1">
      <alignment/>
      <protection/>
    </xf>
    <xf numFmtId="0" fontId="10" fillId="33" borderId="35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2" fillId="0" borderId="0" xfId="42" applyFont="1" applyFill="1" applyBorder="1" applyAlignment="1" applyProtection="1">
      <alignment vertical="center"/>
      <protection/>
    </xf>
    <xf numFmtId="0" fontId="7" fillId="0" borderId="0" xfId="42" applyFont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37" xfId="42" applyFont="1" applyBorder="1" applyAlignment="1" applyProtection="1">
      <alignment vertical="center" wrapText="1"/>
      <protection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5" fillId="0" borderId="0" xfId="42" applyNumberFormat="1" applyFont="1" applyFill="1" applyBorder="1" applyAlignment="1" applyProtection="1">
      <alignment horizontal="center" vertical="center" wrapText="1"/>
      <protection/>
    </xf>
    <xf numFmtId="0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5" xfId="42" applyFont="1" applyBorder="1" applyAlignment="1" applyProtection="1">
      <alignment vertical="center" wrapText="1"/>
      <protection/>
    </xf>
    <xf numFmtId="0" fontId="11" fillId="0" borderId="38" xfId="42" applyFont="1" applyBorder="1" applyAlignment="1" applyProtection="1">
      <alignment horizontal="center"/>
      <protection/>
    </xf>
    <xf numFmtId="0" fontId="11" fillId="0" borderId="39" xfId="42" applyFont="1" applyBorder="1" applyAlignment="1" applyProtection="1">
      <alignment horizontal="center"/>
      <protection/>
    </xf>
    <xf numFmtId="0" fontId="10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42" applyFont="1" applyAlignment="1" applyProtection="1">
      <alignment/>
      <protection/>
    </xf>
    <xf numFmtId="0" fontId="1" fillId="0" borderId="38" xfId="42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17" xfId="42" applyFont="1" applyBorder="1" applyAlignment="1" applyProtection="1">
      <alignment horizontal="center"/>
      <protection/>
    </xf>
    <xf numFmtId="0" fontId="10" fillId="0" borderId="42" xfId="42" applyFont="1" applyBorder="1" applyAlignment="1" applyProtection="1">
      <alignment horizontal="center"/>
      <protection/>
    </xf>
    <xf numFmtId="0" fontId="10" fillId="0" borderId="29" xfId="42" applyFont="1" applyBorder="1" applyAlignment="1" applyProtection="1">
      <alignment horizontal="center"/>
      <protection/>
    </xf>
    <xf numFmtId="0" fontId="10" fillId="0" borderId="23" xfId="42" applyFont="1" applyBorder="1" applyAlignment="1" applyProtection="1">
      <alignment horizontal="center"/>
      <protection/>
    </xf>
    <xf numFmtId="0" fontId="10" fillId="0" borderId="40" xfId="42" applyFont="1" applyBorder="1" applyAlignment="1" applyProtection="1">
      <alignment horizontal="center"/>
      <protection/>
    </xf>
    <xf numFmtId="0" fontId="10" fillId="0" borderId="28" xfId="42" applyFont="1" applyBorder="1" applyAlignment="1" applyProtection="1">
      <alignment horizontal="center"/>
      <protection/>
    </xf>
    <xf numFmtId="0" fontId="10" fillId="0" borderId="19" xfId="42" applyFont="1" applyBorder="1" applyAlignment="1" applyProtection="1">
      <alignment horizontal="center"/>
      <protection/>
    </xf>
    <xf numFmtId="0" fontId="10" fillId="0" borderId="38" xfId="42" applyFont="1" applyBorder="1" applyAlignment="1" applyProtection="1">
      <alignment horizontal="center"/>
      <protection/>
    </xf>
    <xf numFmtId="0" fontId="10" fillId="0" borderId="18" xfId="42" applyFont="1" applyBorder="1" applyAlignment="1" applyProtection="1">
      <alignment horizontal="center"/>
      <protection/>
    </xf>
    <xf numFmtId="0" fontId="10" fillId="0" borderId="30" xfId="42" applyFont="1" applyBorder="1" applyAlignment="1" applyProtection="1">
      <alignment horizontal="center"/>
      <protection/>
    </xf>
    <xf numFmtId="180" fontId="11" fillId="0" borderId="28" xfId="42" applyNumberFormat="1" applyFont="1" applyBorder="1" applyAlignment="1" applyProtection="1">
      <alignment horizontal="center"/>
      <protection/>
    </xf>
    <xf numFmtId="180" fontId="11" fillId="0" borderId="19" xfId="42" applyNumberFormat="1" applyFont="1" applyBorder="1" applyAlignment="1" applyProtection="1">
      <alignment horizontal="center"/>
      <protection/>
    </xf>
    <xf numFmtId="180" fontId="11" fillId="0" borderId="31" xfId="42" applyNumberFormat="1" applyFont="1" applyBorder="1" applyAlignment="1" applyProtection="1">
      <alignment horizontal="center"/>
      <protection/>
    </xf>
    <xf numFmtId="0" fontId="3" fillId="0" borderId="4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10" fillId="0" borderId="48" xfId="42" applyFont="1" applyBorder="1" applyAlignment="1" applyProtection="1">
      <alignment horizontal="center" vertical="center" wrapText="1"/>
      <protection/>
    </xf>
    <xf numFmtId="0" fontId="10" fillId="0" borderId="49" xfId="0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" fillId="0" borderId="49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3" fillId="0" borderId="44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3" fillId="0" borderId="46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34" borderId="16" xfId="42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7" fillId="0" borderId="37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7" fillId="35" borderId="55" xfId="42" applyNumberFormat="1" applyFont="1" applyFill="1" applyBorder="1" applyAlignment="1" applyProtection="1">
      <alignment horizontal="center" vertical="center" wrapText="1"/>
      <protection/>
    </xf>
    <xf numFmtId="0" fontId="17" fillId="35" borderId="56" xfId="42" applyNumberFormat="1" applyFont="1" applyFill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1" fillId="0" borderId="50" xfId="42" applyFont="1" applyBorder="1" applyAlignment="1" applyProtection="1">
      <alignment horizontal="left" vertical="center" wrapText="1"/>
      <protection/>
    </xf>
    <xf numFmtId="0" fontId="10" fillId="0" borderId="4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11" fillId="0" borderId="48" xfId="42" applyFont="1" applyBorder="1" applyAlignment="1" applyProtection="1">
      <alignment horizontal="left" vertical="center" wrapText="1"/>
      <protection/>
    </xf>
    <xf numFmtId="0" fontId="3" fillId="0" borderId="48" xfId="42" applyFont="1" applyBorder="1" applyAlignment="1" applyProtection="1">
      <alignment horizontal="left" vertical="center" wrapText="1"/>
      <protection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59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vertical="center" wrapText="1"/>
    </xf>
    <xf numFmtId="0" fontId="11" fillId="0" borderId="46" xfId="42" applyFont="1" applyBorder="1" applyAlignment="1" applyProtection="1">
      <alignment horizontal="left" vertical="center" wrapText="1"/>
      <protection/>
    </xf>
    <xf numFmtId="0" fontId="10" fillId="0" borderId="53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1" fillId="0" borderId="49" xfId="42" applyFont="1" applyBorder="1" applyAlignment="1" applyProtection="1">
      <alignment horizontal="left" vertical="center" wrapText="1"/>
      <protection/>
    </xf>
    <xf numFmtId="0" fontId="11" fillId="0" borderId="44" xfId="42" applyFont="1" applyBorder="1" applyAlignment="1" applyProtection="1">
      <alignment horizontal="left" vertical="center" wrapText="1"/>
      <protection/>
    </xf>
    <xf numFmtId="0" fontId="10" fillId="0" borderId="44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 wrapText="1"/>
    </xf>
    <xf numFmtId="0" fontId="11" fillId="0" borderId="43" xfId="42" applyFont="1" applyBorder="1" applyAlignment="1" applyProtection="1">
      <alignment horizontal="left" vertical="center" wrapText="1"/>
      <protection/>
    </xf>
    <xf numFmtId="0" fontId="11" fillId="0" borderId="45" xfId="42" applyFont="1" applyBorder="1" applyAlignment="1" applyProtection="1">
      <alignment horizontal="left" vertical="center" wrapText="1"/>
      <protection/>
    </xf>
    <xf numFmtId="0" fontId="10" fillId="0" borderId="4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right" vertical="center" wrapText="1"/>
      <protection/>
    </xf>
    <xf numFmtId="0" fontId="5" fillId="0" borderId="35" xfId="42" applyFont="1" applyBorder="1" applyAlignment="1" applyProtection="1">
      <alignment horizontal="right" vertical="center" wrapText="1"/>
      <protection/>
    </xf>
    <xf numFmtId="0" fontId="17" fillId="35" borderId="7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18" fillId="34" borderId="55" xfId="42" applyFont="1" applyFill="1" applyBorder="1" applyAlignment="1" applyProtection="1">
      <alignment horizontal="center" vertical="center"/>
      <protection/>
    </xf>
    <xf numFmtId="0" fontId="18" fillId="34" borderId="7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0</xdr:row>
      <xdr:rowOff>0</xdr:rowOff>
    </xdr:from>
    <xdr:to>
      <xdr:col>19</xdr:col>
      <xdr:colOff>361950</xdr:colOff>
      <xdr:row>3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1</xdr:col>
      <xdr:colOff>600075</xdr:colOff>
      <xdr:row>1</xdr:row>
      <xdr:rowOff>228600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47625</xdr:colOff>
      <xdr:row>1</xdr:row>
      <xdr:rowOff>323850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A6" t="str">
            <v>Гл. судья, судья МК</v>
          </cell>
          <cell r="G6" t="str">
            <v>Лебедев А.А.</v>
          </cell>
        </row>
        <row r="7">
          <cell r="G7" t="str">
            <v>г.Москва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zoomScalePageLayoutView="0" workbookViewId="0" topLeftCell="A10">
      <selection activeCell="T42" sqref="A1:T42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35" t="s">
        <v>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9.7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K2" s="142"/>
      <c r="L2" s="142"/>
      <c r="M2" s="142"/>
      <c r="N2" s="142"/>
      <c r="O2" s="142"/>
      <c r="P2" s="142"/>
      <c r="Q2" s="72"/>
      <c r="R2" s="73"/>
      <c r="S2" s="73"/>
      <c r="T2" s="73"/>
    </row>
    <row r="3" spans="1:26" ht="24.75" customHeight="1" thickBot="1">
      <c r="A3" s="10"/>
      <c r="B3" s="143" t="s">
        <v>21</v>
      </c>
      <c r="C3" s="143"/>
      <c r="D3" s="143"/>
      <c r="E3" s="143"/>
      <c r="F3" s="143"/>
      <c r="G3" s="143"/>
      <c r="H3" s="143"/>
      <c r="I3" s="143"/>
      <c r="K3" s="144" t="str">
        <f>HYPERLINK('[1]реквизиты'!$A$2)</f>
        <v>II Всероссийская летняя Универсиада 2010г.</v>
      </c>
      <c r="L3" s="145"/>
      <c r="M3" s="145"/>
      <c r="N3" s="145"/>
      <c r="O3" s="145"/>
      <c r="P3" s="145"/>
      <c r="Q3" s="145"/>
      <c r="R3" s="145"/>
      <c r="S3" s="145"/>
      <c r="T3" s="145"/>
      <c r="U3" s="97"/>
      <c r="V3" s="14"/>
      <c r="W3" s="14"/>
      <c r="X3" s="14"/>
      <c r="Y3" s="14"/>
      <c r="Z3" s="14"/>
    </row>
    <row r="4" spans="2:20" ht="4.5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N4" s="74"/>
      <c r="O4" s="74"/>
      <c r="P4" s="74"/>
      <c r="Q4" s="74"/>
      <c r="R4" s="75"/>
      <c r="S4" s="75"/>
      <c r="T4" s="75"/>
    </row>
    <row r="5" spans="1:21" ht="18.75" customHeight="1" thickBot="1">
      <c r="A5" s="76" t="s">
        <v>16</v>
      </c>
      <c r="B5" s="139" t="str">
        <f>HYPERLINK('[1]реквизиты'!$A$3)</f>
        <v>25-28 июня 2010г.</v>
      </c>
      <c r="C5" s="139"/>
      <c r="D5" s="139"/>
      <c r="E5" s="139"/>
      <c r="F5" s="139"/>
      <c r="G5" s="139"/>
      <c r="H5" s="139"/>
      <c r="I5" s="139"/>
      <c r="J5" s="84"/>
      <c r="K5" s="55" t="s">
        <v>7</v>
      </c>
      <c r="L5" s="84"/>
      <c r="N5" s="76"/>
      <c r="P5" s="136" t="str">
        <f>HYPERLINK('пр.взвешивания'!E3)</f>
        <v>в.к.    74    кг.</v>
      </c>
      <c r="Q5" s="137"/>
      <c r="R5" s="137"/>
      <c r="S5" s="137"/>
      <c r="T5" s="138"/>
      <c r="U5" s="13"/>
    </row>
    <row r="6" spans="1:21" ht="12.75" customHeight="1" thickBot="1">
      <c r="A6" s="185" t="s">
        <v>1</v>
      </c>
      <c r="B6" s="185" t="s">
        <v>8</v>
      </c>
      <c r="C6" s="185" t="s">
        <v>9</v>
      </c>
      <c r="D6" s="189" t="s">
        <v>10</v>
      </c>
      <c r="E6" s="188" t="s">
        <v>11</v>
      </c>
      <c r="F6" s="194"/>
      <c r="G6" s="194"/>
      <c r="H6" s="195"/>
      <c r="I6" s="189" t="s">
        <v>12</v>
      </c>
      <c r="J6" s="189" t="s">
        <v>13</v>
      </c>
      <c r="K6" s="185" t="s">
        <v>1</v>
      </c>
      <c r="L6" s="189" t="s">
        <v>8</v>
      </c>
      <c r="M6" s="185" t="s">
        <v>9</v>
      </c>
      <c r="N6" s="185" t="s">
        <v>10</v>
      </c>
      <c r="O6" s="183" t="s">
        <v>11</v>
      </c>
      <c r="P6" s="184"/>
      <c r="Q6" s="184"/>
      <c r="R6" s="184"/>
      <c r="S6" s="185" t="s">
        <v>12</v>
      </c>
      <c r="T6" s="185" t="s">
        <v>13</v>
      </c>
      <c r="U6" s="13"/>
    </row>
    <row r="7" spans="1:21" ht="12.75" customHeight="1" thickBot="1">
      <c r="A7" s="189"/>
      <c r="B7" s="189"/>
      <c r="C7" s="189"/>
      <c r="D7" s="191"/>
      <c r="E7" s="16">
        <v>1</v>
      </c>
      <c r="F7" s="17">
        <v>2</v>
      </c>
      <c r="G7" s="17">
        <v>3</v>
      </c>
      <c r="H7" s="17">
        <v>4</v>
      </c>
      <c r="I7" s="196"/>
      <c r="J7" s="189"/>
      <c r="K7" s="186"/>
      <c r="L7" s="189"/>
      <c r="M7" s="186"/>
      <c r="N7" s="188"/>
      <c r="O7" s="16">
        <v>1</v>
      </c>
      <c r="P7" s="17">
        <v>2</v>
      </c>
      <c r="Q7" s="17">
        <v>3</v>
      </c>
      <c r="R7" s="18">
        <v>4</v>
      </c>
      <c r="S7" s="186"/>
      <c r="T7" s="186"/>
      <c r="U7" s="13"/>
    </row>
    <row r="8" spans="1:21" ht="12.75" customHeight="1">
      <c r="A8" s="175">
        <v>1</v>
      </c>
      <c r="B8" s="157" t="str">
        <f>VLOOKUP('пр.хода'!A8,'пр.взвешивания'!B6:E33,2,FALSE)</f>
        <v>ОСАВЛЮК Анатолий Вячеславович</v>
      </c>
      <c r="C8" s="176" t="str">
        <f>VLOOKUP('пр.хода'!A8,'пр.взвешивания'!B6:F33,3,FALSE)</f>
        <v>16.07.1986, МС</v>
      </c>
      <c r="D8" s="177" t="str">
        <f>VLOOKUP('пр.хода'!A8,'пр.взвешивания'!B6:G33,4,FALSE)</f>
        <v>Приморский кр., ДВГТУ, ДН-9902</v>
      </c>
      <c r="E8" s="19"/>
      <c r="F8" s="100">
        <v>3</v>
      </c>
      <c r="G8" s="100">
        <v>0</v>
      </c>
      <c r="H8" s="101">
        <v>3</v>
      </c>
      <c r="I8" s="119">
        <f>SUM(E8:H8)</f>
        <v>6</v>
      </c>
      <c r="J8" s="182" t="s">
        <v>26</v>
      </c>
      <c r="K8" s="175">
        <v>3</v>
      </c>
      <c r="L8" s="158" t="str">
        <f>VLOOKUP('пр.хода'!K8,'пр.взвешивания'!B6:O33,2,FALSE)</f>
        <v>ШАБУРОВ Александр Владимирович</v>
      </c>
      <c r="M8" s="113" t="str">
        <f>VLOOKUP('пр.хода'!K8,'пр.взвешивания'!B6:P33,3,FALSE)</f>
        <v>20.05.1986, МС</v>
      </c>
      <c r="N8" s="115" t="str">
        <f>VLOOKUP('пр.хода'!K8,'пр.взвешивания'!B6:Q33,4,FALSE)</f>
        <v>Курганская, КГУ выпускник</v>
      </c>
      <c r="O8" s="20"/>
      <c r="P8" s="21">
        <v>1</v>
      </c>
      <c r="Q8" s="21">
        <v>3</v>
      </c>
      <c r="R8" s="22">
        <v>3</v>
      </c>
      <c r="S8" s="119">
        <f>SUM(O8:R8)</f>
        <v>7</v>
      </c>
      <c r="T8" s="187" t="s">
        <v>17</v>
      </c>
      <c r="U8" s="13"/>
    </row>
    <row r="9" spans="1:21" ht="12.75" customHeight="1">
      <c r="A9" s="165"/>
      <c r="B9" s="151"/>
      <c r="C9" s="172"/>
      <c r="D9" s="173"/>
      <c r="E9" s="23"/>
      <c r="F9" s="24" t="s">
        <v>98</v>
      </c>
      <c r="G9" s="24" t="s">
        <v>98</v>
      </c>
      <c r="H9" s="90" t="s">
        <v>98</v>
      </c>
      <c r="I9" s="120"/>
      <c r="J9" s="166"/>
      <c r="K9" s="165"/>
      <c r="L9" s="125"/>
      <c r="M9" s="114"/>
      <c r="N9" s="116"/>
      <c r="O9" s="25"/>
      <c r="P9" s="26" t="s">
        <v>98</v>
      </c>
      <c r="Q9" s="26" t="s">
        <v>98</v>
      </c>
      <c r="R9" s="27" t="s">
        <v>98</v>
      </c>
      <c r="S9" s="120"/>
      <c r="T9" s="159"/>
      <c r="U9" s="13"/>
    </row>
    <row r="10" spans="1:21" ht="12.75" customHeight="1">
      <c r="A10" s="165">
        <v>2</v>
      </c>
      <c r="B10" s="170" t="str">
        <f>VLOOKUP('пр.хода'!A10,'пр.взвешивания'!B8:E35,2,FALSE)</f>
        <v>КУРБАНОВ Аслан Юрикович</v>
      </c>
      <c r="C10" s="171" t="str">
        <f>VLOOKUP('пр.хода'!A10,'пр.взвешивания'!B8:F35,3,FALSE)</f>
        <v>17.10.1991, КМС</v>
      </c>
      <c r="D10" s="163" t="str">
        <f>VLOOKUP('пр.хода'!A10,'пр.взвешивания'!B8:G35,4,FALSE)</f>
        <v>Владимирская, ВЮИ ФСИН России</v>
      </c>
      <c r="E10" s="102">
        <v>0</v>
      </c>
      <c r="F10" s="28"/>
      <c r="G10" s="103">
        <v>0</v>
      </c>
      <c r="H10" s="104">
        <v>0</v>
      </c>
      <c r="I10" s="120">
        <f>SUM(E10:H10)</f>
        <v>0</v>
      </c>
      <c r="J10" s="166">
        <v>4</v>
      </c>
      <c r="K10" s="165">
        <v>6</v>
      </c>
      <c r="L10" s="129" t="str">
        <f>VLOOKUP('пр.хода'!K10,'пр.взвешивания'!B8:O35,2,FALSE)</f>
        <v>САМЕДОВ Эльчин Имрам Оглы</v>
      </c>
      <c r="M10" s="131" t="str">
        <f>VLOOKUP('пр.хода'!K10,'пр.взвешивания'!B8:P35,3,FALSE)</f>
        <v>11.02.1986, МС</v>
      </c>
      <c r="N10" s="133" t="str">
        <f>VLOOKUP('пр.хода'!K10,'пр.взвешивания'!B8:Q35,4,FALSE)</f>
        <v>Новосибирская, СГУПС, 5курс, ЮП-511группа</v>
      </c>
      <c r="O10" s="29">
        <v>3</v>
      </c>
      <c r="P10" s="30"/>
      <c r="Q10" s="31">
        <v>3</v>
      </c>
      <c r="R10" s="32">
        <v>1</v>
      </c>
      <c r="S10" s="120">
        <f>SUM(O10:R10)</f>
        <v>7</v>
      </c>
      <c r="T10" s="159" t="s">
        <v>16</v>
      </c>
      <c r="U10" s="13"/>
    </row>
    <row r="11" spans="1:21" ht="15.75" customHeight="1">
      <c r="A11" s="165"/>
      <c r="B11" s="151"/>
      <c r="C11" s="172"/>
      <c r="D11" s="173"/>
      <c r="E11" s="33" t="s">
        <v>98</v>
      </c>
      <c r="F11" s="34"/>
      <c r="G11" s="35">
        <v>2.17</v>
      </c>
      <c r="H11" s="91" t="s">
        <v>98</v>
      </c>
      <c r="I11" s="120"/>
      <c r="J11" s="166"/>
      <c r="K11" s="165"/>
      <c r="L11" s="125"/>
      <c r="M11" s="114"/>
      <c r="N11" s="116"/>
      <c r="O11" s="37" t="s">
        <v>98</v>
      </c>
      <c r="P11" s="38"/>
      <c r="Q11" s="39" t="s">
        <v>98</v>
      </c>
      <c r="R11" s="27" t="s">
        <v>98</v>
      </c>
      <c r="S11" s="120"/>
      <c r="T11" s="159"/>
      <c r="U11" s="13"/>
    </row>
    <row r="12" spans="1:21" ht="12.75" customHeight="1">
      <c r="A12" s="165">
        <v>3</v>
      </c>
      <c r="B12" s="170" t="str">
        <f>VLOOKUP('пр.хода'!A12,'пр.взвешивания'!B10:E37,2,FALSE)</f>
        <v>ШАБУРОВ Александр Владимирович</v>
      </c>
      <c r="C12" s="171" t="str">
        <f>VLOOKUP('пр.хода'!A12,'пр.взвешивания'!B10:F37,3,FALSE)</f>
        <v>20.05.1986, МС</v>
      </c>
      <c r="D12" s="163" t="str">
        <f>VLOOKUP('пр.хода'!A12,'пр.взвешивания'!B10:G37,4,FALSE)</f>
        <v>Курганская, КГУ выпускник</v>
      </c>
      <c r="E12" s="105">
        <v>3</v>
      </c>
      <c r="F12" s="106">
        <v>4</v>
      </c>
      <c r="G12" s="41"/>
      <c r="H12" s="107">
        <v>4</v>
      </c>
      <c r="I12" s="120">
        <f>SUM(E12:H12)</f>
        <v>11</v>
      </c>
      <c r="J12" s="190" t="s">
        <v>23</v>
      </c>
      <c r="K12" s="165">
        <v>7</v>
      </c>
      <c r="L12" s="129" t="str">
        <f>VLOOKUP('пр.хода'!K12,'пр.взвешивания'!B10:O37,2,FALSE)</f>
        <v>КОЗЛОВ Александр Валерьевич</v>
      </c>
      <c r="M12" s="131" t="str">
        <f>VLOOKUP('пр.хода'!K12,'пр.взвешивания'!B10:P37,3,FALSE)</f>
        <v>30.10.1987, МС</v>
      </c>
      <c r="N12" s="133" t="str">
        <f>VLOOKUP('пр.хода'!K12,'пр.взвешивания'!B10:Q37,4,FALSE)</f>
        <v>Москва, МГУПИ, 5курс, ТИ-1 группа</v>
      </c>
      <c r="O12" s="29">
        <v>0</v>
      </c>
      <c r="P12" s="42">
        <v>1</v>
      </c>
      <c r="Q12" s="43"/>
      <c r="R12" s="44">
        <v>0</v>
      </c>
      <c r="S12" s="120">
        <f>SUM(O12:R12)</f>
        <v>1</v>
      </c>
      <c r="T12" s="160">
        <v>4</v>
      </c>
      <c r="U12" s="13"/>
    </row>
    <row r="13" spans="1:21" ht="12.75" customHeight="1">
      <c r="A13" s="165"/>
      <c r="B13" s="151"/>
      <c r="C13" s="172"/>
      <c r="D13" s="173"/>
      <c r="E13" s="40" t="s">
        <v>98</v>
      </c>
      <c r="F13" s="24">
        <v>2.17</v>
      </c>
      <c r="G13" s="45"/>
      <c r="H13" s="90" t="s">
        <v>99</v>
      </c>
      <c r="I13" s="120"/>
      <c r="J13" s="190"/>
      <c r="K13" s="165"/>
      <c r="L13" s="125"/>
      <c r="M13" s="114"/>
      <c r="N13" s="116"/>
      <c r="O13" s="37" t="s">
        <v>98</v>
      </c>
      <c r="P13" s="26" t="s">
        <v>98</v>
      </c>
      <c r="Q13" s="46"/>
      <c r="R13" s="27">
        <v>2.28</v>
      </c>
      <c r="S13" s="120"/>
      <c r="T13" s="160"/>
      <c r="U13" s="13"/>
    </row>
    <row r="14" spans="1:21" ht="12.75" customHeight="1">
      <c r="A14" s="165">
        <v>4</v>
      </c>
      <c r="B14" s="170" t="str">
        <f>VLOOKUP('пр.хода'!A14,'пр.взвешивания'!B12:E39,2,FALSE)</f>
        <v>СЕРГЕЕВ Владимир Витальевич</v>
      </c>
      <c r="C14" s="171" t="str">
        <f>VLOOKUP('пр.хода'!A14,'пр.взвешивания'!B12:F39,3,FALSE)</f>
        <v>24.02.1990, КМС</v>
      </c>
      <c r="D14" s="163" t="str">
        <f>VLOOKUP('пр.хода'!A14,'пр.взвешивания'!B12:G39,4,FALSE)</f>
        <v>Саратовская, СГАП 2курс, 273 группа</v>
      </c>
      <c r="E14" s="102">
        <v>0</v>
      </c>
      <c r="F14" s="103">
        <v>3</v>
      </c>
      <c r="G14" s="103">
        <v>0</v>
      </c>
      <c r="H14" s="92"/>
      <c r="I14" s="120">
        <f>SUM(E14:H14)</f>
        <v>3</v>
      </c>
      <c r="J14" s="190">
        <v>3</v>
      </c>
      <c r="K14" s="165">
        <v>1</v>
      </c>
      <c r="L14" s="179" t="s">
        <v>77</v>
      </c>
      <c r="M14" s="193" t="s">
        <v>65</v>
      </c>
      <c r="N14" s="162" t="s">
        <v>81</v>
      </c>
      <c r="O14" s="29">
        <v>0</v>
      </c>
      <c r="P14" s="42">
        <v>3</v>
      </c>
      <c r="Q14" s="42">
        <v>4</v>
      </c>
      <c r="R14" s="48"/>
      <c r="S14" s="120">
        <f>SUM(O14:R14)</f>
        <v>7</v>
      </c>
      <c r="T14" s="160">
        <v>3</v>
      </c>
      <c r="U14" s="13"/>
    </row>
    <row r="15" spans="1:21" ht="12.75" customHeight="1" thickBot="1">
      <c r="A15" s="167"/>
      <c r="B15" s="152"/>
      <c r="C15" s="174"/>
      <c r="D15" s="164"/>
      <c r="E15" s="49" t="s">
        <v>98</v>
      </c>
      <c r="F15" s="50" t="s">
        <v>98</v>
      </c>
      <c r="G15" s="50" t="s">
        <v>99</v>
      </c>
      <c r="H15" s="93"/>
      <c r="I15" s="126"/>
      <c r="J15" s="192"/>
      <c r="K15" s="167"/>
      <c r="L15" s="179"/>
      <c r="M15" s="193"/>
      <c r="N15" s="162"/>
      <c r="O15" s="52" t="s">
        <v>98</v>
      </c>
      <c r="P15" s="53" t="s">
        <v>98</v>
      </c>
      <c r="Q15" s="53">
        <v>2.28</v>
      </c>
      <c r="R15" s="54"/>
      <c r="S15" s="126"/>
      <c r="T15" s="161"/>
      <c r="U15" s="13"/>
    </row>
    <row r="16" spans="1:21" ht="12.75" customHeight="1" thickBot="1">
      <c r="A16" s="55" t="s">
        <v>17</v>
      </c>
      <c r="B16" s="56"/>
      <c r="C16" s="56"/>
      <c r="D16" s="56"/>
      <c r="E16" s="56"/>
      <c r="F16" s="56"/>
      <c r="G16" s="56"/>
      <c r="H16" s="56"/>
      <c r="I16" s="98"/>
      <c r="J16" s="56"/>
      <c r="K16" s="55" t="s">
        <v>14</v>
      </c>
      <c r="L16" s="13"/>
      <c r="M16" s="13"/>
      <c r="N16" s="13"/>
      <c r="O16" s="56"/>
      <c r="P16" s="56"/>
      <c r="Q16" s="56"/>
      <c r="R16" s="56"/>
      <c r="S16" s="99"/>
      <c r="T16" s="56"/>
      <c r="U16" s="13"/>
    </row>
    <row r="17" spans="1:21" ht="12.75" customHeight="1">
      <c r="A17" s="175">
        <v>5</v>
      </c>
      <c r="B17" s="157" t="str">
        <f>VLOOKUP('пр.хода'!A17,'пр.взвешивания'!B6:E42,2,FALSE)</f>
        <v>ТЕПЛОВ Михаил Сергеевич</v>
      </c>
      <c r="C17" s="176" t="str">
        <f>VLOOKUP('пр.хода'!A17,'пр.взвешивания'!B6:F42,3,FALSE)</f>
        <v>25.08.1986, МС</v>
      </c>
      <c r="D17" s="177" t="str">
        <f>VLOOKUP('пр.хода'!A17,'пр.взвешивания'!B6:G42,4,FALSE)</f>
        <v>Пензенская, ПГПУ им.В.Г.Белинского</v>
      </c>
      <c r="E17" s="57"/>
      <c r="F17" s="100">
        <v>1</v>
      </c>
      <c r="G17" s="108">
        <v>0.5</v>
      </c>
      <c r="H17" s="56"/>
      <c r="I17" s="119">
        <f>SUM(E17:H17)</f>
        <v>1.5</v>
      </c>
      <c r="J17" s="178">
        <v>3</v>
      </c>
      <c r="K17" s="157">
        <v>11</v>
      </c>
      <c r="L17" s="158" t="str">
        <f>VLOOKUP('пр.хода'!K17,'пр.взвешивания'!B6:O42,2,FALSE)</f>
        <v>АСТАФЬЕВ Алексей Владимирович</v>
      </c>
      <c r="M17" s="113" t="str">
        <f>VLOOKUP('пр.хода'!K17,'пр.взвешивания'!B6:P42,3,FALSE)</f>
        <v>26.01.1984, КМС</v>
      </c>
      <c r="N17" s="115" t="str">
        <f>VLOOKUP('пр.хода'!K17,'пр.взвешивания'!B6:Q42,4,FALSE)</f>
        <v>Красноярский кр., СФУ,выпускник</v>
      </c>
      <c r="O17" s="20"/>
      <c r="P17" s="21">
        <v>3</v>
      </c>
      <c r="Q17" s="21">
        <v>3</v>
      </c>
      <c r="R17" s="22">
        <v>3</v>
      </c>
      <c r="S17" s="119">
        <f>SUM(O17:R17)</f>
        <v>9</v>
      </c>
      <c r="T17" s="153" t="s">
        <v>18</v>
      </c>
      <c r="U17" s="13"/>
    </row>
    <row r="18" spans="1:21" ht="15" customHeight="1">
      <c r="A18" s="165"/>
      <c r="B18" s="151"/>
      <c r="C18" s="172"/>
      <c r="D18" s="173"/>
      <c r="E18" s="58"/>
      <c r="F18" s="24" t="s">
        <v>98</v>
      </c>
      <c r="G18" s="59" t="s">
        <v>98</v>
      </c>
      <c r="H18" s="56"/>
      <c r="I18" s="120"/>
      <c r="J18" s="122"/>
      <c r="K18" s="151"/>
      <c r="L18" s="125"/>
      <c r="M18" s="114"/>
      <c r="N18" s="116"/>
      <c r="O18" s="25"/>
      <c r="P18" s="26" t="s">
        <v>98</v>
      </c>
      <c r="Q18" s="26" t="s">
        <v>98</v>
      </c>
      <c r="R18" s="27" t="s">
        <v>98</v>
      </c>
      <c r="S18" s="120"/>
      <c r="T18" s="154"/>
      <c r="U18" s="13"/>
    </row>
    <row r="19" spans="1:21" ht="12.75" customHeight="1">
      <c r="A19" s="165">
        <v>6</v>
      </c>
      <c r="B19" s="170" t="str">
        <f>VLOOKUP('пр.хода'!A19,'пр.взвешивания'!B6:E44,2,FALSE)</f>
        <v>САМЕДОВ Эльчин Имрам Оглы</v>
      </c>
      <c r="C19" s="171" t="str">
        <f>VLOOKUP('пр.хода'!A19,'пр.взвешивания'!B6:F44,3,FALSE)</f>
        <v>11.02.1986, МС</v>
      </c>
      <c r="D19" s="163" t="str">
        <f>VLOOKUP('пр.хода'!A19,'пр.взвешивания'!B6:G44,4,FALSE)</f>
        <v>Новосибирская, СГУПС, 5курс, ЮП-511группа</v>
      </c>
      <c r="E19" s="102">
        <v>3</v>
      </c>
      <c r="F19" s="28"/>
      <c r="G19" s="109">
        <v>3</v>
      </c>
      <c r="H19" s="56"/>
      <c r="I19" s="120">
        <f>SUM(E19:H19)</f>
        <v>6</v>
      </c>
      <c r="J19" s="122" t="s">
        <v>25</v>
      </c>
      <c r="K19" s="150">
        <v>13</v>
      </c>
      <c r="L19" s="129" t="str">
        <f>VLOOKUP('пр.хода'!K19,'пр.взвешивания'!B6:O44,2,FALSE)</f>
        <v>ДАНЬКО Александр Сергеевич</v>
      </c>
      <c r="M19" s="131" t="str">
        <f>VLOOKUP('пр.хода'!K19,'пр.взвешивания'!B6:P44,3,FALSE)</f>
        <v>25.10.1983, МС</v>
      </c>
      <c r="N19" s="133" t="str">
        <f>VLOOKUP('пр.хода'!K19,'пр.взвешивания'!B6:Q44,4,FALSE)</f>
        <v>Приморский кр., ДВГТУ, ДП-9211</v>
      </c>
      <c r="O19" s="29">
        <v>1</v>
      </c>
      <c r="P19" s="30"/>
      <c r="Q19" s="31">
        <v>3</v>
      </c>
      <c r="R19" s="32">
        <v>0</v>
      </c>
      <c r="S19" s="120">
        <f>SUM(O19:R19)</f>
        <v>4</v>
      </c>
      <c r="T19" s="155">
        <v>3</v>
      </c>
      <c r="U19" s="13"/>
    </row>
    <row r="20" spans="1:21" ht="12.75" customHeight="1">
      <c r="A20" s="165"/>
      <c r="B20" s="151"/>
      <c r="C20" s="172"/>
      <c r="D20" s="173"/>
      <c r="E20" s="33" t="s">
        <v>98</v>
      </c>
      <c r="F20" s="34"/>
      <c r="G20" s="36" t="s">
        <v>98</v>
      </c>
      <c r="H20" s="56"/>
      <c r="I20" s="120"/>
      <c r="J20" s="122"/>
      <c r="K20" s="151"/>
      <c r="L20" s="125"/>
      <c r="M20" s="114"/>
      <c r="N20" s="116"/>
      <c r="O20" s="37" t="s">
        <v>98</v>
      </c>
      <c r="P20" s="38"/>
      <c r="Q20" s="39" t="s">
        <v>98</v>
      </c>
      <c r="R20" s="27" t="s">
        <v>98</v>
      </c>
      <c r="S20" s="120"/>
      <c r="T20" s="154"/>
      <c r="U20" s="13"/>
    </row>
    <row r="21" spans="1:21" ht="12.75" customHeight="1">
      <c r="A21" s="165">
        <v>7</v>
      </c>
      <c r="B21" s="170" t="str">
        <f>VLOOKUP('пр.хода'!A21,'пр.взвешивания'!B6:E46,2,FALSE)</f>
        <v>КОЗЛОВ Александр Валерьевич</v>
      </c>
      <c r="C21" s="171" t="str">
        <f>VLOOKUP('пр.хода'!A21,'пр.взвешивания'!B6:F46,3,FALSE)</f>
        <v>30.10.1987, МС</v>
      </c>
      <c r="D21" s="163" t="str">
        <f>VLOOKUP('пр.хода'!A21,'пр.взвешивания'!B6:G46,4,FALSE)</f>
        <v>Москва, МГУПИ, 5курс, ТИ-1 группа</v>
      </c>
      <c r="E21" s="105">
        <v>3.5</v>
      </c>
      <c r="F21" s="106">
        <v>1</v>
      </c>
      <c r="G21" s="60"/>
      <c r="H21" s="56"/>
      <c r="I21" s="120">
        <f>SUM(E21:H21)</f>
        <v>4.5</v>
      </c>
      <c r="J21" s="168" t="s">
        <v>24</v>
      </c>
      <c r="K21" s="150">
        <v>14</v>
      </c>
      <c r="L21" s="129" t="str">
        <f>VLOOKUP('пр.хода'!K21,'пр.взвешивания'!B6:O46,2,FALSE)</f>
        <v>ФЕДЯЕВ Николай Александрович</v>
      </c>
      <c r="M21" s="131" t="str">
        <f>VLOOKUP('пр.хода'!K21,'пр.взвешивания'!B6:P46,3,FALSE)</f>
        <v>20.05.1986, МС</v>
      </c>
      <c r="N21" s="133" t="str">
        <f>VLOOKUP('пр.хода'!K21,'пр.взвешивания'!B6:Q46,4,FALSE)</f>
        <v>Москва, РГУФКСиТ</v>
      </c>
      <c r="O21" s="29">
        <v>1</v>
      </c>
      <c r="P21" s="42">
        <v>1</v>
      </c>
      <c r="Q21" s="43"/>
      <c r="R21" s="44">
        <v>3</v>
      </c>
      <c r="S21" s="120">
        <f>SUM(O21:R21)</f>
        <v>5</v>
      </c>
      <c r="T21" s="155" t="s">
        <v>19</v>
      </c>
      <c r="U21" s="13"/>
    </row>
    <row r="22" spans="1:21" ht="12.75" customHeight="1" thickBot="1">
      <c r="A22" s="167"/>
      <c r="B22" s="152"/>
      <c r="C22" s="174"/>
      <c r="D22" s="164"/>
      <c r="E22" s="49" t="s">
        <v>98</v>
      </c>
      <c r="F22" s="50" t="s">
        <v>98</v>
      </c>
      <c r="G22" s="61"/>
      <c r="H22" s="56"/>
      <c r="I22" s="126"/>
      <c r="J22" s="169"/>
      <c r="K22" s="151"/>
      <c r="L22" s="125"/>
      <c r="M22" s="114"/>
      <c r="N22" s="116"/>
      <c r="O22" s="37" t="s">
        <v>98</v>
      </c>
      <c r="P22" s="26" t="s">
        <v>98</v>
      </c>
      <c r="Q22" s="46"/>
      <c r="R22" s="27" t="s">
        <v>98</v>
      </c>
      <c r="S22" s="120"/>
      <c r="T22" s="154"/>
      <c r="U22" s="13"/>
    </row>
    <row r="23" spans="1:21" ht="12.75" customHeight="1" thickBot="1">
      <c r="A23" s="55" t="s">
        <v>18</v>
      </c>
      <c r="B23" s="56"/>
      <c r="C23" s="56"/>
      <c r="D23" s="56"/>
      <c r="E23" s="56"/>
      <c r="F23" s="56"/>
      <c r="G23" s="56"/>
      <c r="H23" s="56"/>
      <c r="I23" s="99"/>
      <c r="J23" s="56"/>
      <c r="K23" s="150">
        <v>10</v>
      </c>
      <c r="L23" s="129" t="str">
        <f>VLOOKUP('пр.хода'!K23,'пр.взвешивания'!B6:O48,2,FALSE)</f>
        <v>ШЕПЕЛЕВ Максим Вячеславович</v>
      </c>
      <c r="M23" s="131" t="str">
        <f>VLOOKUP('пр.хода'!K23,'пр.взвешивания'!B6:P48,3,FALSE)</f>
        <v>14.11.1986, МС</v>
      </c>
      <c r="N23" s="133" t="str">
        <f>VLOOKUP('пр.хода'!K23,'пр.взвешивания'!B6:Q48,4,FALSE)</f>
        <v>Пензенская, ПГПУ им.В.Г.Белинского</v>
      </c>
      <c r="O23" s="29">
        <v>0</v>
      </c>
      <c r="P23" s="42">
        <v>3</v>
      </c>
      <c r="Q23" s="42">
        <v>0</v>
      </c>
      <c r="R23" s="48"/>
      <c r="S23" s="120">
        <f>SUM(O23:R23)</f>
        <v>3</v>
      </c>
      <c r="T23" s="155">
        <v>4</v>
      </c>
      <c r="U23" s="13"/>
    </row>
    <row r="24" spans="1:21" ht="12.75" customHeight="1" thickBot="1">
      <c r="A24" s="175">
        <v>8</v>
      </c>
      <c r="B24" s="157" t="str">
        <f>VLOOKUP('пр.хода'!A24,'пр.взвешивания'!B6:E49,2,FALSE)</f>
        <v>МЕШЕЧКО Дмитрий Сергеевич</v>
      </c>
      <c r="C24" s="176" t="str">
        <f>VLOOKUP('пр.хода'!A24,'пр.взвешивания'!B6:F49,3,FALSE)</f>
        <v>26.05.1986, МС</v>
      </c>
      <c r="D24" s="177" t="str">
        <f>VLOOKUP('пр.хода'!A24,'пр.взвешивания'!B6:G49,4,FALSE)</f>
        <v>Москва, МГУПИ, 3курс, ИТ-7 группа</v>
      </c>
      <c r="E24" s="19"/>
      <c r="F24" s="100">
        <v>3</v>
      </c>
      <c r="G24" s="100">
        <v>0</v>
      </c>
      <c r="H24" s="100">
        <v>0</v>
      </c>
      <c r="I24" s="119">
        <f>SUM(E24:H24)</f>
        <v>3</v>
      </c>
      <c r="J24" s="182">
        <v>3</v>
      </c>
      <c r="K24" s="152"/>
      <c r="L24" s="130"/>
      <c r="M24" s="132"/>
      <c r="N24" s="134"/>
      <c r="O24" s="52" t="s">
        <v>98</v>
      </c>
      <c r="P24" s="53" t="s">
        <v>98</v>
      </c>
      <c r="Q24" s="53" t="s">
        <v>98</v>
      </c>
      <c r="R24" s="54"/>
      <c r="S24" s="126"/>
      <c r="T24" s="156"/>
      <c r="U24" s="13"/>
    </row>
    <row r="25" spans="1:21" ht="12.75" customHeight="1">
      <c r="A25" s="165"/>
      <c r="B25" s="151"/>
      <c r="C25" s="172"/>
      <c r="D25" s="173"/>
      <c r="E25" s="23"/>
      <c r="F25" s="24" t="s">
        <v>98</v>
      </c>
      <c r="G25" s="111">
        <v>0.3</v>
      </c>
      <c r="H25" s="111">
        <v>3.2</v>
      </c>
      <c r="I25" s="120"/>
      <c r="J25" s="166"/>
      <c r="K25" s="56"/>
      <c r="L25" s="62"/>
      <c r="M25" s="56"/>
      <c r="N25" s="56"/>
      <c r="O25" s="62"/>
      <c r="P25" s="62"/>
      <c r="Q25" s="63"/>
      <c r="R25" s="63"/>
      <c r="S25" s="63"/>
      <c r="T25" s="63"/>
      <c r="U25" s="13"/>
    </row>
    <row r="26" spans="1:21" ht="12.75" customHeight="1">
      <c r="A26" s="165">
        <v>9</v>
      </c>
      <c r="B26" s="170" t="str">
        <f>VLOOKUP('пр.хода'!A26,'пр.взвешивания'!B6:E51,2,FALSE)</f>
        <v>КОРОТОНОЖКИН Павел Александрович</v>
      </c>
      <c r="C26" s="171" t="str">
        <f>VLOOKUP('пр.хода'!A26,'пр.взвешивания'!B6:F51,3,FALSE)</f>
        <v>10.07.1991, КМС</v>
      </c>
      <c r="D26" s="163" t="str">
        <f>VLOOKUP('пр.хода'!A26,'пр.взвешивания'!B6:G51,4,FALSE)</f>
        <v>С.Петербург, СПбГУНиПТ, 1курс, 214гр.</v>
      </c>
      <c r="E26" s="102">
        <v>0</v>
      </c>
      <c r="F26" s="28"/>
      <c r="G26" s="103">
        <v>0</v>
      </c>
      <c r="H26" s="109">
        <v>1</v>
      </c>
      <c r="I26" s="120">
        <f>SUM(E26:H26)</f>
        <v>1</v>
      </c>
      <c r="J26" s="166">
        <v>4</v>
      </c>
      <c r="K26" s="56"/>
      <c r="L26" s="95" t="s">
        <v>83</v>
      </c>
      <c r="M26" s="56"/>
      <c r="N26" s="56"/>
      <c r="O26" s="15"/>
      <c r="P26" s="63"/>
      <c r="Q26" s="63"/>
      <c r="R26" s="63"/>
      <c r="S26" s="63"/>
      <c r="T26" s="63"/>
      <c r="U26" s="13"/>
    </row>
    <row r="27" spans="1:21" ht="13.5" customHeight="1" thickBot="1">
      <c r="A27" s="165"/>
      <c r="B27" s="151"/>
      <c r="C27" s="172"/>
      <c r="D27" s="173"/>
      <c r="E27" s="33" t="s">
        <v>98</v>
      </c>
      <c r="F27" s="34"/>
      <c r="G27" s="35">
        <v>3.42</v>
      </c>
      <c r="H27" s="36" t="s">
        <v>98</v>
      </c>
      <c r="I27" s="120"/>
      <c r="J27" s="166"/>
      <c r="K27" s="56"/>
      <c r="L27" s="56"/>
      <c r="M27" s="56"/>
      <c r="N27" s="56"/>
      <c r="O27" s="64"/>
      <c r="P27" s="64"/>
      <c r="Q27" s="64"/>
      <c r="R27" s="63"/>
      <c r="S27" s="63"/>
      <c r="T27" s="63"/>
      <c r="U27" s="13"/>
    </row>
    <row r="28" spans="1:21" ht="12.75" customHeight="1">
      <c r="A28" s="165">
        <v>10</v>
      </c>
      <c r="B28" s="170" t="str">
        <f>VLOOKUP('пр.хода'!A28,'пр.взвешивания'!B6:E53,2,FALSE)</f>
        <v>ШЕПЕЛЕВ Максим Вячеславович</v>
      </c>
      <c r="C28" s="171" t="str">
        <f>VLOOKUP('пр.хода'!A28,'пр.взвешивания'!B6:F53,3,FALSE)</f>
        <v>14.11.1986, МС</v>
      </c>
      <c r="D28" s="163" t="str">
        <f>VLOOKUP('пр.хода'!A28,'пр.взвешивания'!B6:G53,4,FALSE)</f>
        <v>Пензенская, ПГПУ им.В.Г.Белинского</v>
      </c>
      <c r="E28" s="105">
        <v>4</v>
      </c>
      <c r="F28" s="106">
        <v>4</v>
      </c>
      <c r="G28" s="41"/>
      <c r="H28" s="106">
        <v>0</v>
      </c>
      <c r="I28" s="120">
        <f>SUM(E28:H28)</f>
        <v>8</v>
      </c>
      <c r="J28" s="180" t="s">
        <v>30</v>
      </c>
      <c r="K28" s="117">
        <v>6</v>
      </c>
      <c r="L28" s="158" t="str">
        <f>VLOOKUP('пр.хода'!K28,'пр.взвешивания'!B6:O53,2,FALSE)</f>
        <v>САМЕДОВ Эльчин Имрам Оглы</v>
      </c>
      <c r="M28" s="113" t="str">
        <f>VLOOKUP('пр.хода'!K28,'пр.взвешивания'!B6:P53,3,FALSE)</f>
        <v>11.02.1986, МС</v>
      </c>
      <c r="N28" s="115" t="str">
        <f>VLOOKUP('пр.хода'!K28,'пр.взвешивания'!B6:Q53,4,FALSE)</f>
        <v>Новосибирская, СГУПС, 5курс, ЮП-511группа</v>
      </c>
      <c r="O28" s="20"/>
      <c r="P28" s="21">
        <v>1</v>
      </c>
      <c r="Q28" s="21">
        <v>0</v>
      </c>
      <c r="R28" s="22">
        <v>3</v>
      </c>
      <c r="S28" s="119">
        <f>SUM(O28:R28)</f>
        <v>4</v>
      </c>
      <c r="T28" s="121">
        <v>3</v>
      </c>
      <c r="U28" s="13"/>
    </row>
    <row r="29" spans="1:21" ht="12.75">
      <c r="A29" s="165"/>
      <c r="B29" s="151"/>
      <c r="C29" s="172"/>
      <c r="D29" s="173"/>
      <c r="E29" s="110">
        <v>0.3</v>
      </c>
      <c r="F29" s="24">
        <v>3.42</v>
      </c>
      <c r="G29" s="45"/>
      <c r="H29" s="24" t="s">
        <v>98</v>
      </c>
      <c r="I29" s="120"/>
      <c r="J29" s="180"/>
      <c r="K29" s="148"/>
      <c r="L29" s="125"/>
      <c r="M29" s="114"/>
      <c r="N29" s="116"/>
      <c r="O29" s="25"/>
      <c r="P29" s="26" t="s">
        <v>98</v>
      </c>
      <c r="Q29" s="26" t="s">
        <v>98</v>
      </c>
      <c r="R29" s="27" t="s">
        <v>98</v>
      </c>
      <c r="S29" s="120"/>
      <c r="T29" s="122"/>
      <c r="U29" s="13"/>
    </row>
    <row r="30" spans="1:21" ht="12.75" customHeight="1">
      <c r="A30" s="165">
        <v>11</v>
      </c>
      <c r="B30" s="170" t="str">
        <f>VLOOKUP('пр.хода'!A30,'пр.взвешивания'!B6:E55,2,FALSE)</f>
        <v>АСТАФЬЕВ Алексей Владимирович</v>
      </c>
      <c r="C30" s="171" t="str">
        <f>VLOOKUP('пр.хода'!A30,'пр.взвешивания'!B6:F55,3,FALSE)</f>
        <v>26.01.1984, КМС</v>
      </c>
      <c r="D30" s="163" t="str">
        <f>VLOOKUP('пр.хода'!A30,'пр.взвешивания'!B6:G55,4,FALSE)</f>
        <v>Красноярский кр., СФУ,выпускник</v>
      </c>
      <c r="E30" s="102">
        <v>4</v>
      </c>
      <c r="F30" s="103">
        <v>3</v>
      </c>
      <c r="G30" s="103">
        <v>3</v>
      </c>
      <c r="H30" s="47"/>
      <c r="I30" s="120">
        <f>SUM(E30:H30)</f>
        <v>10</v>
      </c>
      <c r="J30" s="180" t="s">
        <v>27</v>
      </c>
      <c r="K30" s="148">
        <v>11</v>
      </c>
      <c r="L30" s="129" t="str">
        <f>VLOOKUP('пр.хода'!K30,'пр.взвешивания'!B6:O55,2,FALSE)</f>
        <v>АСТАФЬЕВ Алексей Владимирович</v>
      </c>
      <c r="M30" s="131" t="str">
        <f>VLOOKUP('пр.хода'!K30,'пр.взвешивания'!B6:P55,3,FALSE)</f>
        <v>26.01.1984, КМС</v>
      </c>
      <c r="N30" s="133" t="str">
        <f>VLOOKUP('пр.хода'!K30,'пр.взвешивания'!B6:Q55,4,FALSE)</f>
        <v>Красноярский кр., СФУ,выпускник</v>
      </c>
      <c r="O30" s="29">
        <v>3</v>
      </c>
      <c r="P30" s="30"/>
      <c r="Q30" s="31">
        <v>3</v>
      </c>
      <c r="R30" s="32">
        <v>0</v>
      </c>
      <c r="S30" s="120">
        <f>SUM(O30:R30)</f>
        <v>6</v>
      </c>
      <c r="T30" s="123">
        <v>2</v>
      </c>
      <c r="U30" s="13"/>
    </row>
    <row r="31" spans="1:21" ht="13.5" thickBot="1">
      <c r="A31" s="167"/>
      <c r="B31" s="152"/>
      <c r="C31" s="174"/>
      <c r="D31" s="164"/>
      <c r="E31" s="112">
        <v>3.2</v>
      </c>
      <c r="F31" s="50" t="s">
        <v>98</v>
      </c>
      <c r="G31" s="50" t="s">
        <v>98</v>
      </c>
      <c r="H31" s="51"/>
      <c r="I31" s="126"/>
      <c r="J31" s="181"/>
      <c r="K31" s="149"/>
      <c r="L31" s="130"/>
      <c r="M31" s="132"/>
      <c r="N31" s="134"/>
      <c r="O31" s="37" t="s">
        <v>98</v>
      </c>
      <c r="P31" s="38"/>
      <c r="Q31" s="39" t="s">
        <v>98</v>
      </c>
      <c r="R31" s="27">
        <v>3.17</v>
      </c>
      <c r="S31" s="120"/>
      <c r="T31" s="122"/>
      <c r="U31" s="13"/>
    </row>
    <row r="32" spans="1:21" ht="12.75" customHeight="1" thickBot="1">
      <c r="A32" s="55" t="s">
        <v>19</v>
      </c>
      <c r="B32" s="56"/>
      <c r="C32" s="56"/>
      <c r="D32" s="56"/>
      <c r="E32" s="56"/>
      <c r="F32" s="56"/>
      <c r="G32" s="56"/>
      <c r="H32" s="56"/>
      <c r="I32" s="98"/>
      <c r="J32" s="56"/>
      <c r="K32" s="117">
        <v>14</v>
      </c>
      <c r="L32" s="124" t="str">
        <f>VLOOKUP('пр.хода'!K32,'пр.взвешивания'!B6:O57,2,FALSE)</f>
        <v>ФЕДЯЕВ Николай Александрович</v>
      </c>
      <c r="M32" s="146" t="str">
        <f>VLOOKUP('пр.хода'!K32,'пр.взвешивания'!B6:P57,3,FALSE)</f>
        <v>20.05.1986, МС</v>
      </c>
      <c r="N32" s="147" t="str">
        <f>VLOOKUP('пр.хода'!K32,'пр.взвешивания'!B6:Q57,4,FALSE)</f>
        <v>Москва, РГУФКСиТ</v>
      </c>
      <c r="O32" s="29">
        <v>3</v>
      </c>
      <c r="P32" s="42">
        <v>1</v>
      </c>
      <c r="Q32" s="43"/>
      <c r="R32" s="44">
        <v>0</v>
      </c>
      <c r="S32" s="120">
        <f>SUM(O32:R32)</f>
        <v>4</v>
      </c>
      <c r="T32" s="123">
        <v>3</v>
      </c>
      <c r="U32" s="13"/>
    </row>
    <row r="33" spans="1:21" ht="12.75">
      <c r="A33" s="175">
        <v>12</v>
      </c>
      <c r="B33" s="157" t="str">
        <f>VLOOKUP('пр.хода'!A33,'пр.взвешивания'!B6:E58,2,FALSE)</f>
        <v>ЕВСТИФЕЕВ Михаил Александрович</v>
      </c>
      <c r="C33" s="176" t="str">
        <f>VLOOKUP('пр.хода'!A33,'пр.взвешивания'!B6:F58,3,FALSE)</f>
        <v>24.06.1991, КМС</v>
      </c>
      <c r="D33" s="177" t="str">
        <f>VLOOKUP('пр.хода'!A33,'пр.взвешивания'!B6:G58,4,FALSE)</f>
        <v>Владимирская, ВЮИ ФСИН России</v>
      </c>
      <c r="E33" s="65"/>
      <c r="F33" s="100">
        <v>0</v>
      </c>
      <c r="G33" s="108">
        <v>0</v>
      </c>
      <c r="H33" s="56"/>
      <c r="I33" s="119">
        <f>SUM(E33:H33)</f>
        <v>0</v>
      </c>
      <c r="J33" s="178">
        <v>3</v>
      </c>
      <c r="K33" s="118"/>
      <c r="L33" s="125"/>
      <c r="M33" s="114"/>
      <c r="N33" s="116"/>
      <c r="O33" s="37" t="s">
        <v>98</v>
      </c>
      <c r="P33" s="26" t="s">
        <v>98</v>
      </c>
      <c r="Q33" s="46"/>
      <c r="R33" s="27" t="s">
        <v>100</v>
      </c>
      <c r="S33" s="120"/>
      <c r="T33" s="122"/>
      <c r="U33" s="13"/>
    </row>
    <row r="34" spans="1:21" ht="12.75">
      <c r="A34" s="165"/>
      <c r="B34" s="151"/>
      <c r="C34" s="172"/>
      <c r="D34" s="173"/>
      <c r="E34" s="66"/>
      <c r="F34" s="35" t="s">
        <v>98</v>
      </c>
      <c r="G34" s="36" t="s">
        <v>98</v>
      </c>
      <c r="H34" s="56"/>
      <c r="I34" s="120"/>
      <c r="J34" s="122"/>
      <c r="K34" s="118">
        <v>3</v>
      </c>
      <c r="L34" s="129" t="str">
        <f>VLOOKUP('пр.хода'!K34,'пр.взвешивания'!B6:O59,2,FALSE)</f>
        <v>ШАБУРОВ Александр Владимирович</v>
      </c>
      <c r="M34" s="131" t="str">
        <f>VLOOKUP('пр.хода'!K34,'пр.взвешивания'!B6:P59,3,FALSE)</f>
        <v>20.05.1986, МС</v>
      </c>
      <c r="N34" s="133" t="str">
        <f>VLOOKUP('пр.хода'!K34,'пр.взвешивания'!B6:Q59,4,FALSE)</f>
        <v>Курганская, КГУ выпускник</v>
      </c>
      <c r="O34" s="29">
        <v>1</v>
      </c>
      <c r="P34" s="42">
        <v>4</v>
      </c>
      <c r="Q34" s="42">
        <v>4</v>
      </c>
      <c r="R34" s="48"/>
      <c r="S34" s="120">
        <f>SUM(O34:R34)</f>
        <v>9</v>
      </c>
      <c r="T34" s="123">
        <v>1</v>
      </c>
      <c r="U34" s="13"/>
    </row>
    <row r="35" spans="1:21" ht="13.5" customHeight="1" thickBot="1">
      <c r="A35" s="165">
        <v>13</v>
      </c>
      <c r="B35" s="170" t="str">
        <f>VLOOKUP('пр.хода'!A35,'пр.взвешивания'!B6:E60,2,FALSE)</f>
        <v>ДАНЬКО Александр Сергеевич</v>
      </c>
      <c r="C35" s="171" t="str">
        <f>VLOOKUP('пр.хода'!A35,'пр.взвешивания'!B6:F60,3,FALSE)</f>
        <v>25.10.1983, МС</v>
      </c>
      <c r="D35" s="163" t="str">
        <f>VLOOKUP('пр.хода'!A35,'пр.взвешивания'!B6:G60,4,FALSE)</f>
        <v>Приморский кр., ДВГТУ, ДП-9211</v>
      </c>
      <c r="E35" s="102">
        <v>3.5</v>
      </c>
      <c r="F35" s="28"/>
      <c r="G35" s="109">
        <v>3</v>
      </c>
      <c r="H35" s="56"/>
      <c r="I35" s="120">
        <f>SUM(E35:H35)</f>
        <v>6.5</v>
      </c>
      <c r="J35" s="122" t="s">
        <v>29</v>
      </c>
      <c r="K35" s="128"/>
      <c r="L35" s="130"/>
      <c r="M35" s="132"/>
      <c r="N35" s="134"/>
      <c r="O35" s="52" t="s">
        <v>98</v>
      </c>
      <c r="P35" s="53">
        <v>3.17</v>
      </c>
      <c r="Q35" s="53" t="s">
        <v>100</v>
      </c>
      <c r="R35" s="54"/>
      <c r="S35" s="126"/>
      <c r="T35" s="127"/>
      <c r="U35" s="13"/>
    </row>
    <row r="36" spans="1:21" ht="12.75" customHeight="1">
      <c r="A36" s="165"/>
      <c r="B36" s="151"/>
      <c r="C36" s="172"/>
      <c r="D36" s="173"/>
      <c r="E36" s="33" t="s">
        <v>98</v>
      </c>
      <c r="F36" s="68"/>
      <c r="G36" s="36" t="s">
        <v>98</v>
      </c>
      <c r="H36" s="56"/>
      <c r="I36" s="120"/>
      <c r="J36" s="122"/>
      <c r="K36" s="67"/>
      <c r="L36" s="67"/>
      <c r="M36" s="67"/>
      <c r="N36" s="67"/>
      <c r="O36" s="67"/>
      <c r="P36" s="69"/>
      <c r="Q36" s="67"/>
      <c r="R36" s="56"/>
      <c r="S36" s="56"/>
      <c r="T36" s="56"/>
      <c r="U36" s="13"/>
    </row>
    <row r="37" spans="1:21" ht="15.75">
      <c r="A37" s="165">
        <v>14</v>
      </c>
      <c r="B37" s="170" t="str">
        <f>VLOOKUP('пр.хода'!A37,'пр.взвешивания'!B6:E62,2,FALSE)</f>
        <v>ФЕДЯЕВ Николай Александрович</v>
      </c>
      <c r="C37" s="171" t="str">
        <f>VLOOKUP('пр.хода'!A37,'пр.взвешивания'!B6:F62,3,FALSE)</f>
        <v>20.05.1986, МС</v>
      </c>
      <c r="D37" s="163" t="str">
        <f>VLOOKUP('пр.хода'!A37,'пр.взвешивания'!B6:G62,4,FALSE)</f>
        <v>Москва, РГУФКСиТ</v>
      </c>
      <c r="E37" s="105">
        <v>3</v>
      </c>
      <c r="F37" s="106">
        <v>1</v>
      </c>
      <c r="G37" s="70"/>
      <c r="H37" s="56"/>
      <c r="I37" s="120">
        <f>SUM(E37:H37)</f>
        <v>4</v>
      </c>
      <c r="J37" s="168" t="s">
        <v>28</v>
      </c>
      <c r="K37" s="67"/>
      <c r="L37" s="67"/>
      <c r="M37" s="67"/>
      <c r="N37" s="67"/>
      <c r="O37" s="67"/>
      <c r="P37" s="67"/>
      <c r="Q37" s="67"/>
      <c r="R37" s="56"/>
      <c r="S37" s="56"/>
      <c r="T37" s="56"/>
      <c r="U37" s="13"/>
    </row>
    <row r="38" spans="1:21" ht="13.5" thickBot="1">
      <c r="A38" s="167"/>
      <c r="B38" s="152"/>
      <c r="C38" s="174"/>
      <c r="D38" s="164"/>
      <c r="E38" s="49" t="s">
        <v>98</v>
      </c>
      <c r="F38" s="50" t="s">
        <v>98</v>
      </c>
      <c r="G38" s="71"/>
      <c r="H38" s="56"/>
      <c r="I38" s="126"/>
      <c r="J38" s="169"/>
      <c r="K38" s="15"/>
      <c r="L38" s="15"/>
      <c r="M38" s="15"/>
      <c r="N38" s="15"/>
      <c r="O38" s="15"/>
      <c r="P38" s="15"/>
      <c r="Q38" s="15"/>
      <c r="R38" s="15"/>
      <c r="S38" s="56"/>
      <c r="T38" s="56"/>
      <c r="U38" s="13"/>
    </row>
    <row r="39" spans="1:21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15"/>
      <c r="L39" s="15"/>
      <c r="M39" s="15"/>
      <c r="N39" s="15"/>
      <c r="O39" s="15"/>
      <c r="P39" s="15"/>
      <c r="Q39" s="15"/>
      <c r="R39" s="15"/>
      <c r="S39" s="56"/>
      <c r="T39" s="56"/>
      <c r="U39" s="13"/>
    </row>
    <row r="40" spans="1:21" ht="15.75">
      <c r="A40" s="77" t="str">
        <f>HYPERLINK('[1]реквизиты'!$A$6)</f>
        <v>Гл. судья, судья МК</v>
      </c>
      <c r="B40" s="78"/>
      <c r="C40" s="78"/>
      <c r="D40" s="10"/>
      <c r="E40" s="5"/>
      <c r="F40" s="5"/>
      <c r="G40" s="79" t="str">
        <f>HYPERLINK('[1]реквизиты'!$G$6)</f>
        <v>Лебедев А.А.</v>
      </c>
      <c r="H40" s="10"/>
      <c r="K40" s="96" t="s">
        <v>84</v>
      </c>
      <c r="L40" s="78"/>
      <c r="M40" s="83"/>
      <c r="N40" s="12"/>
      <c r="O40" s="11"/>
      <c r="P40" s="11"/>
      <c r="Q40" s="79" t="str">
        <f>HYPERLINK('[1]реквизиты'!$G$8)</f>
        <v>Пчелов С.Г.</v>
      </c>
      <c r="R40" s="10"/>
      <c r="U40" s="13"/>
    </row>
    <row r="41" spans="1:21" ht="15.75">
      <c r="A41" s="78"/>
      <c r="B41" s="78"/>
      <c r="C41" s="80"/>
      <c r="D41" s="7"/>
      <c r="E41" s="6"/>
      <c r="F41" s="6"/>
      <c r="G41" s="8" t="str">
        <f>HYPERLINK('[1]реквизиты'!$G$7)</f>
        <v>г.Москва</v>
      </c>
      <c r="H41" s="10"/>
      <c r="K41" s="81"/>
      <c r="L41" s="81"/>
      <c r="M41" s="81"/>
      <c r="N41" s="10"/>
      <c r="O41" s="10"/>
      <c r="P41" s="10"/>
      <c r="Q41" s="8" t="str">
        <f>HYPERLINK('[1]реквизиты'!$G$9)</f>
        <v>г.Чебоксары</v>
      </c>
      <c r="R41" s="10"/>
      <c r="U41" s="13"/>
    </row>
    <row r="42" spans="1:21" ht="12.75">
      <c r="A42" s="81"/>
      <c r="B42" s="81"/>
      <c r="C42" s="82"/>
      <c r="D42" s="9"/>
      <c r="E42" s="9"/>
      <c r="F42" s="9"/>
      <c r="G42" s="10"/>
      <c r="H42" s="10"/>
      <c r="T42" s="13"/>
      <c r="U42" s="13"/>
    </row>
    <row r="43" spans="11:21" ht="12.7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1:21" ht="12.7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0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</sheetData>
  <sheetProtection/>
  <mergeCells count="177">
    <mergeCell ref="E6:H6"/>
    <mergeCell ref="I6:I7"/>
    <mergeCell ref="J6:J7"/>
    <mergeCell ref="I8:I9"/>
    <mergeCell ref="J8:J9"/>
    <mergeCell ref="K6:K7"/>
    <mergeCell ref="B12:B13"/>
    <mergeCell ref="C12:C13"/>
    <mergeCell ref="D12:D13"/>
    <mergeCell ref="I12:I13"/>
    <mergeCell ref="N21:N22"/>
    <mergeCell ref="N23:N24"/>
    <mergeCell ref="J14:J15"/>
    <mergeCell ref="N12:N13"/>
    <mergeCell ref="M14:M15"/>
    <mergeCell ref="K19:K20"/>
    <mergeCell ref="D6:D7"/>
    <mergeCell ref="A14:A15"/>
    <mergeCell ref="B14:B15"/>
    <mergeCell ref="C14:C15"/>
    <mergeCell ref="B10:B11"/>
    <mergeCell ref="C6:C7"/>
    <mergeCell ref="A8:A9"/>
    <mergeCell ref="B8:B9"/>
    <mergeCell ref="C8:C9"/>
    <mergeCell ref="A12:A13"/>
    <mergeCell ref="A6:A7"/>
    <mergeCell ref="B6:B7"/>
    <mergeCell ref="A17:A18"/>
    <mergeCell ref="B17:B18"/>
    <mergeCell ref="C17:C18"/>
    <mergeCell ref="J12:J13"/>
    <mergeCell ref="A10:A11"/>
    <mergeCell ref="D10:D11"/>
    <mergeCell ref="I14:I15"/>
    <mergeCell ref="D8:D9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L6:L7"/>
    <mergeCell ref="O6:R6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A21:A22"/>
    <mergeCell ref="I10:I11"/>
    <mergeCell ref="J24:J25"/>
    <mergeCell ref="A24:A25"/>
    <mergeCell ref="B24:B25"/>
    <mergeCell ref="C24:C25"/>
    <mergeCell ref="D24:D25"/>
    <mergeCell ref="D17:D18"/>
    <mergeCell ref="C10:C11"/>
    <mergeCell ref="J10:J11"/>
    <mergeCell ref="B26:B27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8:A29"/>
    <mergeCell ref="B28:B29"/>
    <mergeCell ref="C28:C29"/>
    <mergeCell ref="D28:D29"/>
    <mergeCell ref="K28:K29"/>
    <mergeCell ref="L28:L29"/>
    <mergeCell ref="J33:J34"/>
    <mergeCell ref="L14:L15"/>
    <mergeCell ref="I21:I22"/>
    <mergeCell ref="J21:J22"/>
    <mergeCell ref="I28:I29"/>
    <mergeCell ref="J28:J29"/>
    <mergeCell ref="I30:I31"/>
    <mergeCell ref="J30:J31"/>
    <mergeCell ref="I33:I34"/>
    <mergeCell ref="L19:L20"/>
    <mergeCell ref="A33:A34"/>
    <mergeCell ref="B33:B34"/>
    <mergeCell ref="C33:C34"/>
    <mergeCell ref="D33:D34"/>
    <mergeCell ref="A30:A31"/>
    <mergeCell ref="B30:B31"/>
    <mergeCell ref="C30:C31"/>
    <mergeCell ref="D30:D31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S10:S11"/>
    <mergeCell ref="N10:N11"/>
    <mergeCell ref="S14:S15"/>
    <mergeCell ref="T10:T11"/>
    <mergeCell ref="S12:S13"/>
    <mergeCell ref="T12:T13"/>
    <mergeCell ref="T14:T15"/>
    <mergeCell ref="N14:N15"/>
    <mergeCell ref="M19:M20"/>
    <mergeCell ref="K17:K18"/>
    <mergeCell ref="L17:L18"/>
    <mergeCell ref="M17:M18"/>
    <mergeCell ref="N17:N18"/>
    <mergeCell ref="N19:N20"/>
    <mergeCell ref="S17:S18"/>
    <mergeCell ref="T17:T18"/>
    <mergeCell ref="S19:S20"/>
    <mergeCell ref="T19:T20"/>
    <mergeCell ref="S23:S24"/>
    <mergeCell ref="T23:T24"/>
    <mergeCell ref="S21:S22"/>
    <mergeCell ref="T21:T22"/>
    <mergeCell ref="K21:K22"/>
    <mergeCell ref="L21:L22"/>
    <mergeCell ref="K23:K24"/>
    <mergeCell ref="L23:L24"/>
    <mergeCell ref="M23:M24"/>
    <mergeCell ref="M21:M22"/>
    <mergeCell ref="M32:M33"/>
    <mergeCell ref="N32:N33"/>
    <mergeCell ref="K30:K31"/>
    <mergeCell ref="L30:L31"/>
    <mergeCell ref="M30:M31"/>
    <mergeCell ref="N30:N31"/>
    <mergeCell ref="A1:T1"/>
    <mergeCell ref="P5:T5"/>
    <mergeCell ref="B5:I5"/>
    <mergeCell ref="A2:I2"/>
    <mergeCell ref="K2:P2"/>
    <mergeCell ref="B3:I3"/>
    <mergeCell ref="K3:T3"/>
    <mergeCell ref="S34:S35"/>
    <mergeCell ref="T34:T35"/>
    <mergeCell ref="K34:K35"/>
    <mergeCell ref="L34:L35"/>
    <mergeCell ref="M34:M35"/>
    <mergeCell ref="N34:N35"/>
    <mergeCell ref="M28:M29"/>
    <mergeCell ref="N28:N29"/>
    <mergeCell ref="K32:K33"/>
    <mergeCell ref="S28:S29"/>
    <mergeCell ref="T28:T29"/>
    <mergeCell ref="S30:S31"/>
    <mergeCell ref="T30:T31"/>
    <mergeCell ref="S32:S33"/>
    <mergeCell ref="T32:T33"/>
    <mergeCell ref="L32:L33"/>
  </mergeCells>
  <printOptions horizontalCentered="1" verticalCentered="1"/>
  <pageMargins left="0" right="0" top="0" bottom="0" header="0.5118110236220472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35" t="s">
        <v>31</v>
      </c>
      <c r="B1" s="135"/>
      <c r="C1" s="135"/>
      <c r="D1" s="135"/>
      <c r="E1" s="135"/>
      <c r="F1" s="135"/>
      <c r="G1" s="135"/>
      <c r="H1" s="3"/>
      <c r="I1" s="3"/>
      <c r="J1" s="3"/>
    </row>
    <row r="2" spans="1:7" ht="33.75" customHeight="1" thickBot="1">
      <c r="A2" s="199" t="s">
        <v>22</v>
      </c>
      <c r="B2" s="199"/>
      <c r="C2" s="200"/>
      <c r="D2" s="144" t="str">
        <f>HYPERLINK('[1]реквизиты'!$A$2)</f>
        <v>II Всероссийская летняя Универсиада 2010г.</v>
      </c>
      <c r="E2" s="145"/>
      <c r="F2" s="145"/>
      <c r="G2" s="201"/>
    </row>
    <row r="3" spans="1:8" ht="12.75" customHeight="1" thickBot="1">
      <c r="A3" s="85"/>
      <c r="B3" s="85"/>
      <c r="C3" s="85"/>
      <c r="D3" s="86"/>
      <c r="E3" s="86"/>
      <c r="F3" s="87"/>
      <c r="G3" s="87"/>
      <c r="H3" s="2"/>
    </row>
    <row r="4" spans="2:7" ht="30.75" customHeight="1" thickBot="1">
      <c r="B4" s="202" t="str">
        <f>HYPERLINK('[1]реквизиты'!$A$3)</f>
        <v>25-28 июня 2010г.</v>
      </c>
      <c r="C4" s="202"/>
      <c r="D4" s="88"/>
      <c r="E4" s="89"/>
      <c r="F4" s="203" t="str">
        <f>HYPERLINK('пр.взвешивания'!E3)</f>
        <v>в.к.    74    кг.</v>
      </c>
      <c r="G4" s="204"/>
    </row>
    <row r="5" spans="1:7" ht="12.75" customHeight="1">
      <c r="A5" s="198" t="s">
        <v>15</v>
      </c>
      <c r="B5" s="198" t="s">
        <v>1</v>
      </c>
      <c r="C5" s="198" t="s">
        <v>2</v>
      </c>
      <c r="D5" s="198" t="s">
        <v>3</v>
      </c>
      <c r="E5" s="198" t="s">
        <v>4</v>
      </c>
      <c r="F5" s="198" t="s">
        <v>20</v>
      </c>
      <c r="G5" s="198" t="s">
        <v>6</v>
      </c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 customHeight="1">
      <c r="A7" s="206" t="s">
        <v>85</v>
      </c>
      <c r="B7" s="207">
        <v>3</v>
      </c>
      <c r="C7" s="205" t="str">
        <f>VLOOKUP(B7,'пр.взвешивания'!B5:G40,2,FALSE)</f>
        <v>ШАБУРОВ Александр Владимирович</v>
      </c>
      <c r="D7" s="205" t="str">
        <f>VLOOKUP(B7,'пр.взвешивания'!B6:G33,3,FALSE)</f>
        <v>20.05.1986, МС</v>
      </c>
      <c r="E7" s="205" t="str">
        <f>VLOOKUP(B7,'пр.взвешивания'!B6:G33,4,FALSE)</f>
        <v>Курганская, КГУ выпускник</v>
      </c>
      <c r="F7" s="205">
        <f>VLOOKUP(B7,'пр.взвешивания'!B6:G33,5,FALSE)</f>
        <v>0</v>
      </c>
      <c r="G7" s="205" t="str">
        <f>VLOOKUP(B7,'пр.взвешивания'!B6:G33,6,FALSE)</f>
        <v>Родионов А.П.</v>
      </c>
    </row>
    <row r="8" spans="1:7" ht="12.75">
      <c r="A8" s="206"/>
      <c r="B8" s="207"/>
      <c r="C8" s="205"/>
      <c r="D8" s="205"/>
      <c r="E8" s="205"/>
      <c r="F8" s="205"/>
      <c r="G8" s="205"/>
    </row>
    <row r="9" spans="1:7" ht="12.75" customHeight="1">
      <c r="A9" s="206" t="s">
        <v>86</v>
      </c>
      <c r="B9" s="207">
        <v>11</v>
      </c>
      <c r="C9" s="205" t="str">
        <f>VLOOKUP(B9,'пр.взвешивания'!B5:G40,2,FALSE)</f>
        <v>АСТАФЬЕВ Алексей Владимирович</v>
      </c>
      <c r="D9" s="205" t="str">
        <f>VLOOKUP(B9,'пр.взвешивания'!B6:G35,3,FALSE)</f>
        <v>26.01.1984, КМС</v>
      </c>
      <c r="E9" s="205" t="str">
        <f>VLOOKUP(B9,'пр.взвешивания'!B6:G35,4,FALSE)</f>
        <v>Красноярский кр., СФУ,выпускник</v>
      </c>
      <c r="F9" s="205">
        <f>VLOOKUP(B9,'пр.взвешивания'!B6:G35,5,FALSE)</f>
        <v>0</v>
      </c>
      <c r="G9" s="205" t="str">
        <f>VLOOKUP(B9,'пр.взвешивания'!B6:G35,6,FALSE)</f>
        <v>Шумилин А.П.</v>
      </c>
    </row>
    <row r="10" spans="1:7" ht="12.75">
      <c r="A10" s="206"/>
      <c r="B10" s="207"/>
      <c r="C10" s="205"/>
      <c r="D10" s="205"/>
      <c r="E10" s="205"/>
      <c r="F10" s="205"/>
      <c r="G10" s="205"/>
    </row>
    <row r="11" spans="1:7" ht="12.75" customHeight="1">
      <c r="A11" s="206" t="s">
        <v>87</v>
      </c>
      <c r="B11" s="207">
        <v>6</v>
      </c>
      <c r="C11" s="205" t="str">
        <f>VLOOKUP(B11,'пр.взвешивания'!B5:G40,2,FALSE)</f>
        <v>САМЕДОВ Эльчин Имрам Оглы</v>
      </c>
      <c r="D11" s="205" t="str">
        <f>VLOOKUP(B11,'пр.взвешивания'!B6:G37,3,FALSE)</f>
        <v>11.02.1986, МС</v>
      </c>
      <c r="E11" s="205" t="str">
        <f>VLOOKUP(B11,'пр.взвешивания'!B6:G37,4,FALSE)</f>
        <v>Новосибирская, СГУПС, 5курс, ЮП-511группа</v>
      </c>
      <c r="F11" s="205">
        <f>VLOOKUP(B11,'пр.взвешивания'!B6:G37,5,FALSE)</f>
        <v>0</v>
      </c>
      <c r="G11" s="205" t="str">
        <f>VLOOKUP(B11,'пр.взвешивания'!B6:G37,6,FALSE)</f>
        <v>Плотников С.В.</v>
      </c>
    </row>
    <row r="12" spans="1:7" ht="12.75">
      <c r="A12" s="206"/>
      <c r="B12" s="207"/>
      <c r="C12" s="205"/>
      <c r="D12" s="205"/>
      <c r="E12" s="205"/>
      <c r="F12" s="205"/>
      <c r="G12" s="205"/>
    </row>
    <row r="13" spans="1:7" ht="12.75" customHeight="1">
      <c r="A13" s="206" t="s">
        <v>87</v>
      </c>
      <c r="B13" s="207">
        <v>14</v>
      </c>
      <c r="C13" s="205" t="str">
        <f>VLOOKUP(B13,'пр.взвешивания'!B5:G40,2,FALSE)</f>
        <v>ФЕДЯЕВ Николай Александрович</v>
      </c>
      <c r="D13" s="205" t="str">
        <f>VLOOKUP(B13,'пр.взвешивания'!B6:G39,3,FALSE)</f>
        <v>20.05.1986, МС</v>
      </c>
      <c r="E13" s="205" t="str">
        <f>VLOOKUP(B13,'пр.взвешивания'!B6:G39,4,FALSE)</f>
        <v>Москва, РГУФКСиТ</v>
      </c>
      <c r="F13" s="205">
        <f>VLOOKUP(B13,'пр.взвешивания'!B6:G39,5,FALSE)</f>
        <v>0</v>
      </c>
      <c r="G13" s="205" t="str">
        <f>VLOOKUP(B13,'пр.взвешивания'!B6:G39,6,FALSE)</f>
        <v>Попов Д.В., Дмитриев Б.Е.</v>
      </c>
    </row>
    <row r="14" spans="1:7" ht="12.75">
      <c r="A14" s="206"/>
      <c r="B14" s="207"/>
      <c r="C14" s="205"/>
      <c r="D14" s="205"/>
      <c r="E14" s="205"/>
      <c r="F14" s="205"/>
      <c r="G14" s="205"/>
    </row>
    <row r="15" spans="1:7" ht="12.75">
      <c r="A15" s="206" t="s">
        <v>88</v>
      </c>
      <c r="B15" s="207">
        <v>1</v>
      </c>
      <c r="C15" s="205" t="str">
        <f>VLOOKUP(B15,'пр.взвешивания'!B5:G40,2,FALSE)</f>
        <v>ОСАВЛЮК Анатолий Вячеславович</v>
      </c>
      <c r="D15" s="205" t="str">
        <f>VLOOKUP(B15,'пр.взвешивания'!B6:G41,3,FALSE)</f>
        <v>16.07.1986, МС</v>
      </c>
      <c r="E15" s="205" t="str">
        <f>VLOOKUP(B15,'пр.взвешивания'!B6:G41,4,FALSE)</f>
        <v>Приморский кр., ДВГТУ, ДН-9902</v>
      </c>
      <c r="F15" s="205">
        <f>VLOOKUP(B15,'пр.взвешивания'!B6:G41,5,FALSE)</f>
        <v>0</v>
      </c>
      <c r="G15" s="205" t="str">
        <f>VLOOKUP(B15,'пр.взвешивания'!B6:G41,6,FALSE)</f>
        <v>Свиягина Е.В.</v>
      </c>
    </row>
    <row r="16" spans="1:7" ht="12.75">
      <c r="A16" s="206"/>
      <c r="B16" s="207"/>
      <c r="C16" s="205"/>
      <c r="D16" s="205"/>
      <c r="E16" s="205"/>
      <c r="F16" s="205"/>
      <c r="G16" s="205"/>
    </row>
    <row r="17" spans="1:7" ht="12.75">
      <c r="A17" s="206" t="s">
        <v>89</v>
      </c>
      <c r="B17" s="207">
        <v>13</v>
      </c>
      <c r="C17" s="205" t="str">
        <f>VLOOKUP(B17,'пр.взвешивания'!B5:G40,2,FALSE)</f>
        <v>ДАНЬКО Александр Сергеевич</v>
      </c>
      <c r="D17" s="205" t="str">
        <f>VLOOKUP(B17,'пр.взвешивания'!B6:G43,3,FALSE)</f>
        <v>25.10.1983, МС</v>
      </c>
      <c r="E17" s="205" t="str">
        <f>VLOOKUP(B17,'пр.взвешивания'!B6:G43,4,FALSE)</f>
        <v>Приморский кр., ДВГТУ, ДП-9211</v>
      </c>
      <c r="F17" s="205">
        <f>VLOOKUP(B17,'пр.взвешивания'!B6:G43,5,FALSE)</f>
        <v>0</v>
      </c>
      <c r="G17" s="205" t="str">
        <f>VLOOKUP(B17,'пр.взвешивания'!B6:G43,6,FALSE)</f>
        <v>Свиягина Е.В.</v>
      </c>
    </row>
    <row r="18" spans="1:7" ht="12.75">
      <c r="A18" s="206"/>
      <c r="B18" s="207"/>
      <c r="C18" s="205"/>
      <c r="D18" s="205"/>
      <c r="E18" s="205"/>
      <c r="F18" s="205"/>
      <c r="G18" s="205"/>
    </row>
    <row r="19" spans="1:7" ht="12.75">
      <c r="A19" s="206" t="s">
        <v>90</v>
      </c>
      <c r="B19" s="207">
        <v>10</v>
      </c>
      <c r="C19" s="205" t="str">
        <f>VLOOKUP(B19,'пр.взвешивания'!B5:G40,2,FALSE)</f>
        <v>ШЕПЕЛЕВ Максим Вячеславович</v>
      </c>
      <c r="D19" s="205" t="str">
        <f>VLOOKUP(B19,'пр.взвешивания'!B6:G45,3,FALSE)</f>
        <v>14.11.1986, МС</v>
      </c>
      <c r="E19" s="205" t="str">
        <f>VLOOKUP(B19,'пр.взвешивания'!B6:G45,4,FALSE)</f>
        <v>Пензенская, ПГПУ им.В.Г.Белинского</v>
      </c>
      <c r="F19" s="205">
        <f>VLOOKUP(B19,'пр.взвешивания'!B6:G45,5,FALSE)</f>
        <v>0</v>
      </c>
      <c r="G19" s="205" t="str">
        <f>VLOOKUP(B19,'пр.взвешивания'!B6:G45,6,FALSE)</f>
        <v>Парфенов В.Ф, Волков В.Г.</v>
      </c>
    </row>
    <row r="20" spans="1:7" ht="12.75">
      <c r="A20" s="206"/>
      <c r="B20" s="207"/>
      <c r="C20" s="205"/>
      <c r="D20" s="205"/>
      <c r="E20" s="205"/>
      <c r="F20" s="205"/>
      <c r="G20" s="205"/>
    </row>
    <row r="21" spans="1:7" ht="12.75">
      <c r="A21" s="206" t="s">
        <v>91</v>
      </c>
      <c r="B21" s="207">
        <v>7</v>
      </c>
      <c r="C21" s="205" t="str">
        <f>VLOOKUP(B21,'пр.взвешивания'!B5:G40,2,FALSE)</f>
        <v>КОЗЛОВ Александр Валерьевич</v>
      </c>
      <c r="D21" s="205" t="str">
        <f>VLOOKUP(B21,'пр.взвешивания'!B6:G47,3,FALSE)</f>
        <v>30.10.1987, МС</v>
      </c>
      <c r="E21" s="205" t="str">
        <f>VLOOKUP(B21,'пр.взвешивания'!B6:G47,4,FALSE)</f>
        <v>Москва, МГУПИ, 5курс, ТИ-1 группа</v>
      </c>
      <c r="F21" s="205">
        <f>VLOOKUP(B21,'пр.взвешивания'!B6:G47,5,FALSE)</f>
        <v>0</v>
      </c>
      <c r="G21" s="205" t="str">
        <f>VLOOKUP(B21,'пр.взвешивания'!B6:G47,6,FALSE)</f>
        <v>Николайчик В.К.</v>
      </c>
    </row>
    <row r="22" spans="1:7" ht="12.75">
      <c r="A22" s="206"/>
      <c r="B22" s="207"/>
      <c r="C22" s="205"/>
      <c r="D22" s="205"/>
      <c r="E22" s="205"/>
      <c r="F22" s="205"/>
      <c r="G22" s="205"/>
    </row>
    <row r="23" spans="1:7" ht="12.75">
      <c r="A23" s="206" t="s">
        <v>92</v>
      </c>
      <c r="B23" s="207">
        <v>4</v>
      </c>
      <c r="C23" s="205" t="str">
        <f>VLOOKUP(B23,'пр.взвешивания'!B5:G40,2,FALSE)</f>
        <v>СЕРГЕЕВ Владимир Витальевич</v>
      </c>
      <c r="D23" s="205" t="str">
        <f>VLOOKUP(B23,'пр.взвешивания'!B6:G49,3,FALSE)</f>
        <v>24.02.1990, КМС</v>
      </c>
      <c r="E23" s="205" t="str">
        <f>VLOOKUP(B23,'пр.взвешивания'!B6:G49,4,FALSE)</f>
        <v>Саратовская, СГАП 2курс, 273 группа</v>
      </c>
      <c r="F23" s="205">
        <f>VLOOKUP(B23,'пр.взвешивания'!B6:G49,5,FALSE)</f>
        <v>0</v>
      </c>
      <c r="G23" s="205" t="str">
        <f>VLOOKUP(B23,'пр.взвешивания'!B6:G49,6,FALSE)</f>
        <v>Нилогов В.В.</v>
      </c>
    </row>
    <row r="24" spans="1:7" ht="12.75">
      <c r="A24" s="206"/>
      <c r="B24" s="207"/>
      <c r="C24" s="205"/>
      <c r="D24" s="205"/>
      <c r="E24" s="205"/>
      <c r="F24" s="205"/>
      <c r="G24" s="205"/>
    </row>
    <row r="25" spans="1:7" ht="12.75">
      <c r="A25" s="206" t="s">
        <v>93</v>
      </c>
      <c r="B25" s="207">
        <v>8</v>
      </c>
      <c r="C25" s="205" t="str">
        <f>VLOOKUP(B25,'пр.взвешивания'!B5:G40,2,FALSE)</f>
        <v>МЕШЕЧКО Дмитрий Сергеевич</v>
      </c>
      <c r="D25" s="205" t="str">
        <f>VLOOKUP(B25,'пр.взвешивания'!B6:G51,3,FALSE)</f>
        <v>26.05.1986, МС</v>
      </c>
      <c r="E25" s="205" t="str">
        <f>VLOOKUP(B25,'пр.взвешивания'!B6:G51,4,FALSE)</f>
        <v>Москва, МГУПИ, 3курс, ИТ-7 группа</v>
      </c>
      <c r="F25" s="205">
        <f>VLOOKUP(B25,'пр.взвешивания'!B6:G51,5,FALSE)</f>
        <v>0</v>
      </c>
      <c r="G25" s="205" t="str">
        <f>VLOOKUP(B25,'пр.взвешивания'!B6:G51,6,FALSE)</f>
        <v>Николайчик В.К.</v>
      </c>
    </row>
    <row r="26" spans="1:7" ht="12.75">
      <c r="A26" s="206"/>
      <c r="B26" s="207"/>
      <c r="C26" s="205"/>
      <c r="D26" s="205"/>
      <c r="E26" s="205"/>
      <c r="F26" s="205"/>
      <c r="G26" s="205"/>
    </row>
    <row r="27" spans="1:7" ht="14.25" customHeight="1">
      <c r="A27" s="206" t="s">
        <v>94</v>
      </c>
      <c r="B27" s="207">
        <v>5</v>
      </c>
      <c r="C27" s="205" t="str">
        <f>VLOOKUP(B27,'пр.взвешивания'!B5:G40,2,FALSE)</f>
        <v>ТЕПЛОВ Михаил Сергеевич</v>
      </c>
      <c r="D27" s="205" t="str">
        <f>VLOOKUP(B27,'пр.взвешивания'!B6:G53,3,FALSE)</f>
        <v>25.08.1986, МС</v>
      </c>
      <c r="E27" s="205" t="str">
        <f>VLOOKUP(B27,'пр.взвешивания'!B6:G53,4,FALSE)</f>
        <v>Пензенская, ПГПУ им.В.Г.Белинского</v>
      </c>
      <c r="F27" s="205">
        <f>VLOOKUP(B27,'пр.взвешивания'!B6:G53,5,FALSE)</f>
        <v>0</v>
      </c>
      <c r="G27" s="205" t="str">
        <f>VLOOKUP(B27,'пр.взвешивания'!B6:G53,6,FALSE)</f>
        <v>Можаров О.В., Аникин М.С,</v>
      </c>
    </row>
    <row r="28" spans="1:7" ht="12.75">
      <c r="A28" s="206"/>
      <c r="B28" s="207"/>
      <c r="C28" s="205"/>
      <c r="D28" s="205"/>
      <c r="E28" s="205"/>
      <c r="F28" s="205"/>
      <c r="G28" s="205"/>
    </row>
    <row r="29" spans="1:7" ht="12.75">
      <c r="A29" s="206" t="s">
        <v>95</v>
      </c>
      <c r="B29" s="207">
        <v>12</v>
      </c>
      <c r="C29" s="205" t="str">
        <f>VLOOKUP(B29,'пр.взвешивания'!B5:G40,2,FALSE)</f>
        <v>ЕВСТИФЕЕВ Михаил Александрович</v>
      </c>
      <c r="D29" s="205" t="str">
        <f>VLOOKUP(B29,'пр.взвешивания'!B6:G55,3,FALSE)</f>
        <v>24.06.1991, КМС</v>
      </c>
      <c r="E29" s="205" t="str">
        <f>VLOOKUP(B29,'пр.взвешивания'!B6:G55,4,FALSE)</f>
        <v>Владимирская, ВЮИ ФСИН России</v>
      </c>
      <c r="F29" s="205">
        <f>VLOOKUP(B29,'пр.взвешивания'!B6:G55,5,FALSE)</f>
        <v>0</v>
      </c>
      <c r="G29" s="205" t="str">
        <f>VLOOKUP(B29,'пр.взвешивания'!B6:G55,6,FALSE)</f>
        <v>Логвинов А.В.</v>
      </c>
    </row>
    <row r="30" spans="1:7" ht="12.75">
      <c r="A30" s="206"/>
      <c r="B30" s="207"/>
      <c r="C30" s="205"/>
      <c r="D30" s="205"/>
      <c r="E30" s="205"/>
      <c r="F30" s="205"/>
      <c r="G30" s="205"/>
    </row>
    <row r="31" spans="1:7" ht="12.75">
      <c r="A31" s="206" t="s">
        <v>96</v>
      </c>
      <c r="B31" s="207">
        <v>9</v>
      </c>
      <c r="C31" s="205" t="str">
        <f>VLOOKUP(B31,'пр.взвешивания'!B5:G40,2,FALSE)</f>
        <v>КОРОТОНОЖКИН Павел Александрович</v>
      </c>
      <c r="D31" s="205" t="str">
        <f>VLOOKUP(B31,'пр.взвешивания'!B6:G57,3,FALSE)</f>
        <v>10.07.1991, КМС</v>
      </c>
      <c r="E31" s="205" t="str">
        <f>VLOOKUP(B31,'пр.взвешивания'!B6:G57,4,FALSE)</f>
        <v>С.Петербург, СПбГУНиПТ, 1курс, 214гр.</v>
      </c>
      <c r="F31" s="205">
        <f>VLOOKUP(B31,'пр.взвешивания'!B6:G57,5,FALSE)</f>
        <v>0</v>
      </c>
      <c r="G31" s="205" t="str">
        <f>VLOOKUP(B31,'пр.взвешивания'!B6:G57,6,FALSE)</f>
        <v>Зверев С.А, Григорьев С.А,</v>
      </c>
    </row>
    <row r="32" spans="1:7" ht="12.75">
      <c r="A32" s="206"/>
      <c r="B32" s="207"/>
      <c r="C32" s="205"/>
      <c r="D32" s="205"/>
      <c r="E32" s="205"/>
      <c r="F32" s="205"/>
      <c r="G32" s="205"/>
    </row>
    <row r="33" spans="1:7" ht="12.75">
      <c r="A33" s="206" t="s">
        <v>97</v>
      </c>
      <c r="B33" s="207">
        <v>2</v>
      </c>
      <c r="C33" s="205" t="str">
        <f>VLOOKUP(B33,'пр.взвешивания'!B5:G40,2,FALSE)</f>
        <v>КУРБАНОВ Аслан Юрикович</v>
      </c>
      <c r="D33" s="205" t="str">
        <f>VLOOKUP(B33,'пр.взвешивания'!B6:G59,3,FALSE)</f>
        <v>17.10.1991, КМС</v>
      </c>
      <c r="E33" s="205" t="str">
        <f>VLOOKUP(B33,'пр.взвешивания'!B6:G59,4,FALSE)</f>
        <v>Владимирская, ВЮИ ФСИН России</v>
      </c>
      <c r="F33" s="205">
        <f>VLOOKUP(B33,'пр.взвешивания'!B6:G59,5,FALSE)</f>
        <v>0</v>
      </c>
      <c r="G33" s="205" t="str">
        <f>VLOOKUP(B33,'пр.взвешивания'!B6:G59,6,FALSE)</f>
        <v>Логвинов А.В.</v>
      </c>
    </row>
    <row r="34" spans="1:7" ht="12.75">
      <c r="A34" s="206"/>
      <c r="B34" s="207"/>
      <c r="C34" s="205"/>
      <c r="D34" s="205"/>
      <c r="E34" s="205"/>
      <c r="F34" s="205"/>
      <c r="G34" s="205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spans="1:7" ht="15.75">
      <c r="A39" s="77" t="str">
        <f>HYPERLINK('[1]реквизиты'!$A$6)</f>
        <v>Гл. судья, судья МК</v>
      </c>
      <c r="B39" s="78"/>
      <c r="C39" s="78"/>
      <c r="D39" s="10"/>
      <c r="E39" s="5"/>
      <c r="F39" s="5"/>
      <c r="G39" s="79" t="str">
        <f>HYPERLINK('[1]реквизиты'!$G$6)</f>
        <v>Лебедев А.А.</v>
      </c>
    </row>
    <row r="40" spans="1:7" ht="15.75">
      <c r="A40" s="78"/>
      <c r="B40" s="78"/>
      <c r="C40" s="78"/>
      <c r="D40" s="7"/>
      <c r="E40" s="6"/>
      <c r="F40" s="6"/>
      <c r="G40" s="8" t="str">
        <f>HYPERLINK('[1]реквизиты'!$G$7)</f>
        <v>г.Москва</v>
      </c>
    </row>
    <row r="41" spans="1:7" ht="12.75">
      <c r="A41" s="81"/>
      <c r="B41" s="81"/>
      <c r="C41" s="81"/>
      <c r="D41" s="9"/>
      <c r="E41" s="9"/>
      <c r="F41" s="9"/>
      <c r="G41" s="10"/>
    </row>
    <row r="42" spans="1:7" ht="15.75">
      <c r="A42" s="77" t="str">
        <f>HYPERLINK('[2]реквизиты'!$A$22)</f>
        <v>Гл. секретарь, судья МК</v>
      </c>
      <c r="B42" s="78"/>
      <c r="C42" s="78"/>
      <c r="D42" s="12"/>
      <c r="E42" s="11"/>
      <c r="F42" s="11"/>
      <c r="G42" s="79" t="str">
        <f>HYPERLINK('[1]реквизиты'!$G$8)</f>
        <v>Пчелов С.Г.</v>
      </c>
    </row>
    <row r="43" spans="1:10" ht="15">
      <c r="A43" s="81"/>
      <c r="B43" s="81"/>
      <c r="C43" s="81"/>
      <c r="D43" s="10"/>
      <c r="E43" s="10"/>
      <c r="F43" s="10"/>
      <c r="G43" s="8" t="str">
        <f>HYPERLINK('[1]реквизиты'!$G$9)</f>
        <v>г.Чебоксары</v>
      </c>
      <c r="J43" s="5"/>
    </row>
  </sheetData>
  <sheetProtection/>
  <mergeCells count="110"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A23:A24"/>
    <mergeCell ref="B23:B24"/>
    <mergeCell ref="A25:A26"/>
    <mergeCell ref="B25:B26"/>
    <mergeCell ref="E25:E26"/>
    <mergeCell ref="F25:F26"/>
    <mergeCell ref="C25:C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G17:G18"/>
    <mergeCell ref="F5:F6"/>
    <mergeCell ref="F13:F14"/>
    <mergeCell ref="F15:F16"/>
    <mergeCell ref="D9:D10"/>
    <mergeCell ref="E9:E10"/>
    <mergeCell ref="D7:D8"/>
    <mergeCell ref="D17:D18"/>
    <mergeCell ref="F7:F8"/>
    <mergeCell ref="A5:A6"/>
    <mergeCell ref="B5:B6"/>
    <mergeCell ref="C5:C6"/>
    <mergeCell ref="D5:D6"/>
    <mergeCell ref="A7:A8"/>
    <mergeCell ref="B7:B8"/>
    <mergeCell ref="C7:C8"/>
    <mergeCell ref="G19:G20"/>
    <mergeCell ref="G7:G8"/>
    <mergeCell ref="G9:G10"/>
    <mergeCell ref="G11:G12"/>
    <mergeCell ref="G13:G14"/>
    <mergeCell ref="F17:F18"/>
    <mergeCell ref="F19:F20"/>
    <mergeCell ref="F9:F10"/>
    <mergeCell ref="F11:F12"/>
    <mergeCell ref="G15:G16"/>
    <mergeCell ref="F31:F32"/>
    <mergeCell ref="D31:D32"/>
    <mergeCell ref="E31:E32"/>
    <mergeCell ref="G23:G24"/>
    <mergeCell ref="G25:G26"/>
    <mergeCell ref="B27:B28"/>
    <mergeCell ref="C27:C28"/>
    <mergeCell ref="G27:G28"/>
    <mergeCell ref="E23:E24"/>
    <mergeCell ref="F23:F24"/>
    <mergeCell ref="B33:B34"/>
    <mergeCell ref="C33:C34"/>
    <mergeCell ref="D33:D34"/>
    <mergeCell ref="E33:E34"/>
    <mergeCell ref="G29:G30"/>
    <mergeCell ref="B31:B32"/>
    <mergeCell ref="C31:C32"/>
    <mergeCell ref="G31:G32"/>
    <mergeCell ref="E29:E30"/>
    <mergeCell ref="F29:F30"/>
    <mergeCell ref="A1:G1"/>
    <mergeCell ref="A2:C2"/>
    <mergeCell ref="D2:G2"/>
    <mergeCell ref="B4:C4"/>
    <mergeCell ref="F4:G4"/>
    <mergeCell ref="F33:F34"/>
    <mergeCell ref="G33:G34"/>
    <mergeCell ref="A27:A28"/>
    <mergeCell ref="A31:A32"/>
    <mergeCell ref="A33:A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7">
      <selection activeCell="C10" sqref="C10:E1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1.28125" style="0" customWidth="1"/>
    <col min="4" max="4" width="14.28125" style="0" customWidth="1"/>
    <col min="5" max="5" width="21.28125" style="0" customWidth="1"/>
    <col min="6" max="6" width="7.140625" style="0" customWidth="1"/>
    <col min="7" max="7" width="17.8515625" style="0" customWidth="1"/>
  </cols>
  <sheetData>
    <row r="1" spans="1:9" ht="40.5" customHeight="1">
      <c r="A1" s="215" t="str">
        <f>HYPERLINK('[1]реквизиты'!$A$2)</f>
        <v>II Всероссийская летняя Универсиада 2010г.</v>
      </c>
      <c r="B1" s="216"/>
      <c r="C1" s="216"/>
      <c r="D1" s="216"/>
      <c r="E1" s="216"/>
      <c r="F1" s="216"/>
      <c r="G1" s="216"/>
      <c r="H1" s="1"/>
      <c r="I1" s="1"/>
    </row>
    <row r="2" spans="1:9" ht="18" customHeight="1">
      <c r="A2" s="209" t="str">
        <f>HYPERLINK('[1]реквизиты'!$A$3)</f>
        <v>25-28 июня 2010г.</v>
      </c>
      <c r="B2" s="209"/>
      <c r="C2" s="209"/>
      <c r="D2" s="209"/>
      <c r="E2" s="209"/>
      <c r="F2" s="209"/>
      <c r="G2" s="209"/>
      <c r="H2" s="217"/>
      <c r="I2" s="217"/>
    </row>
    <row r="3" ht="26.25" customHeight="1">
      <c r="E3" s="94" t="s">
        <v>74</v>
      </c>
    </row>
    <row r="4" spans="1:7" ht="12.75">
      <c r="A4" s="198" t="s">
        <v>0</v>
      </c>
      <c r="B4" s="198" t="s">
        <v>1</v>
      </c>
      <c r="C4" s="198" t="s">
        <v>2</v>
      </c>
      <c r="D4" s="198" t="s">
        <v>3</v>
      </c>
      <c r="E4" s="198" t="s">
        <v>4</v>
      </c>
      <c r="F4" s="198" t="s">
        <v>5</v>
      </c>
      <c r="G4" s="198" t="s">
        <v>6</v>
      </c>
    </row>
    <row r="5" spans="1:7" ht="12.75">
      <c r="A5" s="198"/>
      <c r="B5" s="198"/>
      <c r="C5" s="198"/>
      <c r="D5" s="198"/>
      <c r="E5" s="198"/>
      <c r="F5" s="198"/>
      <c r="G5" s="198"/>
    </row>
    <row r="6" spans="1:7" ht="12.75" customHeight="1">
      <c r="A6" s="198">
        <v>1</v>
      </c>
      <c r="B6" s="210">
        <v>1</v>
      </c>
      <c r="C6" s="211" t="s">
        <v>77</v>
      </c>
      <c r="D6" s="212" t="s">
        <v>65</v>
      </c>
      <c r="E6" s="213" t="s">
        <v>81</v>
      </c>
      <c r="F6" s="214"/>
      <c r="G6" s="208" t="s">
        <v>66</v>
      </c>
    </row>
    <row r="7" spans="1:7" ht="12.75">
      <c r="A7" s="198"/>
      <c r="B7" s="210"/>
      <c r="C7" s="211"/>
      <c r="D7" s="212"/>
      <c r="E7" s="213"/>
      <c r="F7" s="214"/>
      <c r="G7" s="208"/>
    </row>
    <row r="8" spans="1:7" ht="12.75" customHeight="1">
      <c r="A8" s="198">
        <v>2</v>
      </c>
      <c r="B8" s="210">
        <v>2</v>
      </c>
      <c r="C8" s="211" t="s">
        <v>32</v>
      </c>
      <c r="D8" s="212" t="s">
        <v>33</v>
      </c>
      <c r="E8" s="213" t="s">
        <v>34</v>
      </c>
      <c r="F8" s="214"/>
      <c r="G8" s="208" t="s">
        <v>35</v>
      </c>
    </row>
    <row r="9" spans="1:7" ht="12.75">
      <c r="A9" s="198"/>
      <c r="B9" s="210"/>
      <c r="C9" s="211"/>
      <c r="D9" s="212"/>
      <c r="E9" s="213"/>
      <c r="F9" s="214"/>
      <c r="G9" s="208"/>
    </row>
    <row r="10" spans="1:7" ht="12.75" customHeight="1">
      <c r="A10" s="198">
        <v>3</v>
      </c>
      <c r="B10" s="210">
        <v>3</v>
      </c>
      <c r="C10" s="211" t="s">
        <v>41</v>
      </c>
      <c r="D10" s="212" t="s">
        <v>42</v>
      </c>
      <c r="E10" s="213" t="s">
        <v>43</v>
      </c>
      <c r="F10" s="214"/>
      <c r="G10" s="208" t="s">
        <v>44</v>
      </c>
    </row>
    <row r="11" spans="1:7" ht="12.75">
      <c r="A11" s="198"/>
      <c r="B11" s="210"/>
      <c r="C11" s="211"/>
      <c r="D11" s="212"/>
      <c r="E11" s="213"/>
      <c r="F11" s="214"/>
      <c r="G11" s="208"/>
    </row>
    <row r="12" spans="1:7" ht="12.75" customHeight="1">
      <c r="A12" s="198">
        <v>4</v>
      </c>
      <c r="B12" s="210">
        <v>4</v>
      </c>
      <c r="C12" s="211" t="s">
        <v>70</v>
      </c>
      <c r="D12" s="212" t="s">
        <v>71</v>
      </c>
      <c r="E12" s="213" t="s">
        <v>72</v>
      </c>
      <c r="F12" s="214"/>
      <c r="G12" s="208" t="s">
        <v>73</v>
      </c>
    </row>
    <row r="13" spans="1:7" ht="12.75" customHeight="1">
      <c r="A13" s="198"/>
      <c r="B13" s="210"/>
      <c r="C13" s="211"/>
      <c r="D13" s="212"/>
      <c r="E13" s="213"/>
      <c r="F13" s="214"/>
      <c r="G13" s="208"/>
    </row>
    <row r="14" spans="1:7" ht="12.75" customHeight="1">
      <c r="A14" s="198">
        <v>5</v>
      </c>
      <c r="B14" s="210">
        <v>5</v>
      </c>
      <c r="C14" s="211" t="s">
        <v>62</v>
      </c>
      <c r="D14" s="212" t="s">
        <v>63</v>
      </c>
      <c r="E14" s="213" t="s">
        <v>60</v>
      </c>
      <c r="F14" s="214"/>
      <c r="G14" s="208" t="s">
        <v>64</v>
      </c>
    </row>
    <row r="15" spans="1:7" ht="12.75">
      <c r="A15" s="198"/>
      <c r="B15" s="210"/>
      <c r="C15" s="211"/>
      <c r="D15" s="212"/>
      <c r="E15" s="213"/>
      <c r="F15" s="214"/>
      <c r="G15" s="208"/>
    </row>
    <row r="16" spans="1:7" ht="12.75" customHeight="1">
      <c r="A16" s="198">
        <v>6</v>
      </c>
      <c r="B16" s="210">
        <v>6</v>
      </c>
      <c r="C16" s="211" t="s">
        <v>54</v>
      </c>
      <c r="D16" s="212" t="s">
        <v>55</v>
      </c>
      <c r="E16" s="213" t="s">
        <v>56</v>
      </c>
      <c r="F16" s="214"/>
      <c r="G16" s="208" t="s">
        <v>57</v>
      </c>
    </row>
    <row r="17" spans="1:7" ht="12.75">
      <c r="A17" s="198"/>
      <c r="B17" s="210"/>
      <c r="C17" s="211"/>
      <c r="D17" s="212"/>
      <c r="E17" s="213"/>
      <c r="F17" s="214"/>
      <c r="G17" s="208"/>
    </row>
    <row r="18" spans="1:7" ht="12.75" customHeight="1">
      <c r="A18" s="198">
        <v>7</v>
      </c>
      <c r="B18" s="210">
        <v>7</v>
      </c>
      <c r="C18" s="211" t="s">
        <v>49</v>
      </c>
      <c r="D18" s="212" t="s">
        <v>50</v>
      </c>
      <c r="E18" s="213" t="s">
        <v>51</v>
      </c>
      <c r="F18" s="214"/>
      <c r="G18" s="208" t="s">
        <v>48</v>
      </c>
    </row>
    <row r="19" spans="1:7" ht="12.75">
      <c r="A19" s="198"/>
      <c r="B19" s="210"/>
      <c r="C19" s="211"/>
      <c r="D19" s="212"/>
      <c r="E19" s="213"/>
      <c r="F19" s="214"/>
      <c r="G19" s="208"/>
    </row>
    <row r="20" spans="1:7" ht="12.75" customHeight="1">
      <c r="A20" s="198">
        <v>8</v>
      </c>
      <c r="B20" s="210">
        <v>8</v>
      </c>
      <c r="C20" s="211" t="s">
        <v>45</v>
      </c>
      <c r="D20" s="212" t="s">
        <v>46</v>
      </c>
      <c r="E20" s="213" t="s">
        <v>47</v>
      </c>
      <c r="F20" s="214"/>
      <c r="G20" s="208" t="s">
        <v>48</v>
      </c>
    </row>
    <row r="21" spans="1:7" ht="12.75">
      <c r="A21" s="198"/>
      <c r="B21" s="210"/>
      <c r="C21" s="211"/>
      <c r="D21" s="212"/>
      <c r="E21" s="213"/>
      <c r="F21" s="214"/>
      <c r="G21" s="208"/>
    </row>
    <row r="22" spans="1:8" ht="12.75" customHeight="1">
      <c r="A22" s="198">
        <v>9</v>
      </c>
      <c r="B22" s="210">
        <v>9</v>
      </c>
      <c r="C22" s="211" t="s">
        <v>79</v>
      </c>
      <c r="D22" s="212" t="s">
        <v>80</v>
      </c>
      <c r="E22" s="213" t="s">
        <v>68</v>
      </c>
      <c r="F22" s="214"/>
      <c r="G22" s="208" t="s">
        <v>69</v>
      </c>
      <c r="H22" s="2"/>
    </row>
    <row r="23" spans="1:8" ht="12.75">
      <c r="A23" s="198"/>
      <c r="B23" s="210"/>
      <c r="C23" s="211"/>
      <c r="D23" s="212"/>
      <c r="E23" s="213"/>
      <c r="F23" s="214"/>
      <c r="G23" s="208"/>
      <c r="H23" s="2"/>
    </row>
    <row r="24" spans="1:8" ht="12.75" customHeight="1">
      <c r="A24" s="198">
        <v>10</v>
      </c>
      <c r="B24" s="210">
        <v>10</v>
      </c>
      <c r="C24" s="211" t="s">
        <v>58</v>
      </c>
      <c r="D24" s="212" t="s">
        <v>59</v>
      </c>
      <c r="E24" s="213" t="s">
        <v>60</v>
      </c>
      <c r="F24" s="214"/>
      <c r="G24" s="208" t="s">
        <v>61</v>
      </c>
      <c r="H24" s="2"/>
    </row>
    <row r="25" spans="1:8" ht="12.75">
      <c r="A25" s="198"/>
      <c r="B25" s="210"/>
      <c r="C25" s="211"/>
      <c r="D25" s="212"/>
      <c r="E25" s="213"/>
      <c r="F25" s="214"/>
      <c r="G25" s="208"/>
      <c r="H25" s="2"/>
    </row>
    <row r="26" spans="1:8" ht="12.75" customHeight="1">
      <c r="A26" s="198">
        <v>11</v>
      </c>
      <c r="B26" s="210">
        <v>11</v>
      </c>
      <c r="C26" s="211" t="s">
        <v>37</v>
      </c>
      <c r="D26" s="212" t="s">
        <v>38</v>
      </c>
      <c r="E26" s="213" t="s">
        <v>39</v>
      </c>
      <c r="F26" s="214"/>
      <c r="G26" s="208" t="s">
        <v>40</v>
      </c>
      <c r="H26" s="2"/>
    </row>
    <row r="27" spans="1:8" ht="12.75">
      <c r="A27" s="198"/>
      <c r="B27" s="210"/>
      <c r="C27" s="211"/>
      <c r="D27" s="212"/>
      <c r="E27" s="213"/>
      <c r="F27" s="214"/>
      <c r="G27" s="208"/>
      <c r="H27" s="2"/>
    </row>
    <row r="28" spans="1:8" ht="12.75" customHeight="1">
      <c r="A28" s="198">
        <v>12</v>
      </c>
      <c r="B28" s="210">
        <v>12</v>
      </c>
      <c r="C28" s="211" t="s">
        <v>36</v>
      </c>
      <c r="D28" s="212" t="s">
        <v>75</v>
      </c>
      <c r="E28" s="213" t="s">
        <v>34</v>
      </c>
      <c r="F28" s="214"/>
      <c r="G28" s="208" t="s">
        <v>35</v>
      </c>
      <c r="H28" s="2"/>
    </row>
    <row r="29" spans="1:8" ht="12.75">
      <c r="A29" s="198"/>
      <c r="B29" s="210"/>
      <c r="C29" s="211"/>
      <c r="D29" s="212"/>
      <c r="E29" s="213"/>
      <c r="F29" s="214"/>
      <c r="G29" s="208"/>
      <c r="H29" s="2"/>
    </row>
    <row r="30" spans="1:8" ht="12.75" customHeight="1">
      <c r="A30" s="198">
        <v>13</v>
      </c>
      <c r="B30" s="210">
        <v>13</v>
      </c>
      <c r="C30" s="211" t="s">
        <v>78</v>
      </c>
      <c r="D30" s="212" t="s">
        <v>67</v>
      </c>
      <c r="E30" s="213" t="s">
        <v>82</v>
      </c>
      <c r="F30" s="214"/>
      <c r="G30" s="208" t="s">
        <v>66</v>
      </c>
      <c r="H30" s="2"/>
    </row>
    <row r="31" spans="1:8" ht="12.75">
      <c r="A31" s="198"/>
      <c r="B31" s="210"/>
      <c r="C31" s="211"/>
      <c r="D31" s="212"/>
      <c r="E31" s="213"/>
      <c r="F31" s="214"/>
      <c r="G31" s="208"/>
      <c r="H31" s="2"/>
    </row>
    <row r="32" spans="1:8" ht="12.75" customHeight="1">
      <c r="A32" s="198">
        <v>14</v>
      </c>
      <c r="B32" s="210">
        <v>14</v>
      </c>
      <c r="C32" s="211" t="s">
        <v>76</v>
      </c>
      <c r="D32" s="212" t="s">
        <v>42</v>
      </c>
      <c r="E32" s="213" t="s">
        <v>52</v>
      </c>
      <c r="F32" s="214"/>
      <c r="G32" s="208" t="s">
        <v>53</v>
      </c>
      <c r="H32" s="2"/>
    </row>
    <row r="33" spans="1:8" ht="12.75">
      <c r="A33" s="198"/>
      <c r="B33" s="210"/>
      <c r="C33" s="211"/>
      <c r="D33" s="212"/>
      <c r="E33" s="213"/>
      <c r="F33" s="214"/>
      <c r="G33" s="208"/>
      <c r="H33" s="2"/>
    </row>
    <row r="34" spans="1:8" ht="12.75">
      <c r="A34" s="197"/>
      <c r="B34" s="197"/>
      <c r="C34" s="197"/>
      <c r="D34" s="197"/>
      <c r="E34" s="197"/>
      <c r="F34" s="197"/>
      <c r="G34" s="197"/>
      <c r="H34" s="2"/>
    </row>
    <row r="35" spans="1:8" ht="12.75">
      <c r="A35" s="197"/>
      <c r="B35" s="197"/>
      <c r="C35" s="197"/>
      <c r="D35" s="197"/>
      <c r="E35" s="197"/>
      <c r="F35" s="197"/>
      <c r="G35" s="197"/>
      <c r="H35" s="2"/>
    </row>
    <row r="36" spans="1:8" ht="12.75">
      <c r="A36" s="197"/>
      <c r="B36" s="197"/>
      <c r="C36" s="197"/>
      <c r="D36" s="197"/>
      <c r="E36" s="197"/>
      <c r="F36" s="197"/>
      <c r="G36" s="197"/>
      <c r="H36" s="2"/>
    </row>
    <row r="37" spans="1:8" ht="12.75">
      <c r="A37" s="197"/>
      <c r="B37" s="197"/>
      <c r="C37" s="197"/>
      <c r="D37" s="197"/>
      <c r="E37" s="197"/>
      <c r="F37" s="197"/>
      <c r="G37" s="197"/>
      <c r="H37" s="2"/>
    </row>
    <row r="38" spans="1:8" ht="12.75">
      <c r="A38" s="197"/>
      <c r="B38" s="197"/>
      <c r="C38" s="197"/>
      <c r="D38" s="197"/>
      <c r="E38" s="197"/>
      <c r="F38" s="197"/>
      <c r="G38" s="197"/>
      <c r="H38" s="2"/>
    </row>
    <row r="39" spans="1:8" ht="12.75">
      <c r="A39" s="197"/>
      <c r="B39" s="197"/>
      <c r="C39" s="197"/>
      <c r="D39" s="197"/>
      <c r="E39" s="197"/>
      <c r="F39" s="197"/>
      <c r="G39" s="197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129">
    <mergeCell ref="A28:A29"/>
    <mergeCell ref="B28:B29"/>
    <mergeCell ref="C28:C29"/>
    <mergeCell ref="A26:A27"/>
    <mergeCell ref="B26:B27"/>
    <mergeCell ref="C26:C27"/>
    <mergeCell ref="D30:D31"/>
    <mergeCell ref="E30:E31"/>
    <mergeCell ref="F30:F31"/>
    <mergeCell ref="G30:G31"/>
    <mergeCell ref="D28:D29"/>
    <mergeCell ref="E28:E29"/>
    <mergeCell ref="F28:F29"/>
    <mergeCell ref="G24:G25"/>
    <mergeCell ref="D26:D27"/>
    <mergeCell ref="E26:E27"/>
    <mergeCell ref="F26:F27"/>
    <mergeCell ref="G26:G27"/>
    <mergeCell ref="G28:G29"/>
    <mergeCell ref="A24:A25"/>
    <mergeCell ref="B24:B25"/>
    <mergeCell ref="C24:C25"/>
    <mergeCell ref="D24:D25"/>
    <mergeCell ref="E20:E21"/>
    <mergeCell ref="F20:F21"/>
    <mergeCell ref="C20:C21"/>
    <mergeCell ref="D20:D21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C12:C13"/>
    <mergeCell ref="D12:D13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B10:B11"/>
    <mergeCell ref="C10:C11"/>
    <mergeCell ref="D10:D11"/>
    <mergeCell ref="E10:E11"/>
    <mergeCell ref="F10:F11"/>
    <mergeCell ref="G10:G11"/>
    <mergeCell ref="H2:I2"/>
    <mergeCell ref="A6:A7"/>
    <mergeCell ref="B6:B7"/>
    <mergeCell ref="C6:C7"/>
    <mergeCell ref="D6:D7"/>
    <mergeCell ref="E6:E7"/>
    <mergeCell ref="A1:G1"/>
    <mergeCell ref="B4:B5"/>
    <mergeCell ref="C4:C5"/>
    <mergeCell ref="D4:D5"/>
    <mergeCell ref="E4:E5"/>
    <mergeCell ref="A8:A9"/>
    <mergeCell ref="B8:B9"/>
    <mergeCell ref="C8:C9"/>
    <mergeCell ref="D8:D9"/>
    <mergeCell ref="E8:E9"/>
    <mergeCell ref="E32:E33"/>
    <mergeCell ref="F32:F33"/>
    <mergeCell ref="F6:F7"/>
    <mergeCell ref="G6:G7"/>
    <mergeCell ref="A4:A5"/>
    <mergeCell ref="F4:F5"/>
    <mergeCell ref="G4:G5"/>
    <mergeCell ref="F8:F9"/>
    <mergeCell ref="G8:G9"/>
    <mergeCell ref="A10:A11"/>
    <mergeCell ref="F34:F35"/>
    <mergeCell ref="G34:G35"/>
    <mergeCell ref="A2:G2"/>
    <mergeCell ref="A30:A31"/>
    <mergeCell ref="B30:B31"/>
    <mergeCell ref="C30:C31"/>
    <mergeCell ref="A32:A33"/>
    <mergeCell ref="B32:B33"/>
    <mergeCell ref="C32:C33"/>
    <mergeCell ref="D32:D33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G36:G37"/>
    <mergeCell ref="E38:E39"/>
    <mergeCell ref="F38:F39"/>
    <mergeCell ref="G38:G39"/>
    <mergeCell ref="A38:A39"/>
    <mergeCell ref="B38:B39"/>
    <mergeCell ref="C38:C39"/>
    <mergeCell ref="D38:D39"/>
    <mergeCell ref="A36:A37"/>
    <mergeCell ref="B36:B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2010-06-27T11:25:26Z</cp:lastPrinted>
  <dcterms:created xsi:type="dcterms:W3CDTF">1996-10-08T23:32:33Z</dcterms:created>
  <dcterms:modified xsi:type="dcterms:W3CDTF">2010-06-27T12:25:38Z</dcterms:modified>
  <cp:category/>
  <cp:version/>
  <cp:contentType/>
  <cp:contentStatus/>
</cp:coreProperties>
</file>