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5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<sst xmlns="http://schemas.openxmlformats.org/spreadsheetml/2006/main" count="146" uniqueCount="92">
  <si>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</si>
  <si>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</si>
  <si>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</si>
  <si>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</si>
  <si>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</si>
  <si>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</si>
  <si>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</si>
  <si>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</si>
  <si>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</si>
  <si>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</si>
  <si>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</si>
  <si>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</si>
  <si>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</si>
  <si>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</si>
  <si>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</si>
  <si>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</si>
  <si>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</si>
  <si>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</si>
  <si>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</si>
  <si>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</si>
  <si>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</si>
  <si>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</si>
  <si>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</si>
  <si>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</si>
  <si>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</si>
  <si>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</si>
  <si>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</si>
  <si>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</si>
  <si>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</si>
  <si>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</si>
  <si>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</si>
  <si>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</si>
  <si>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</si>
  <si>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</si>
  <si>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</si>
  <si>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</si>
  <si>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</si>
  <si>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</si>
  <si>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Москва</t>
  </si>
  <si>
    <t>СДЮСШОР</t>
  </si>
  <si>
    <t>СДЮСШОР МО</t>
  </si>
  <si>
    <t>С-Петербург</t>
  </si>
  <si>
    <t>Кривобоков Антон Дмитриевич</t>
  </si>
  <si>
    <t>09.04.93 КМС</t>
  </si>
  <si>
    <t>Платонов АП</t>
  </si>
  <si>
    <t>Нажмудинов Магомед насрудинович</t>
  </si>
  <si>
    <t>14.01.90 МС</t>
  </si>
  <si>
    <t>ГОУ ЦО Самбо 70</t>
  </si>
  <si>
    <t>Жиляев ДС, Коробейников МЮ</t>
  </si>
  <si>
    <t>Башин Павел Андреевич</t>
  </si>
  <si>
    <t>05.06.1989  КМС</t>
  </si>
  <si>
    <t>ПФО, Пермский край, Кудымкар</t>
  </si>
  <si>
    <t>СДЮШОР  МО</t>
  </si>
  <si>
    <t>Никитин В.В.</t>
  </si>
  <si>
    <t>Бобиков Роман Николаевич</t>
  </si>
  <si>
    <t>08.12.89   МС</t>
  </si>
  <si>
    <t>ЦФО, Тверская об. Тверь</t>
  </si>
  <si>
    <t>ШВСМ МО</t>
  </si>
  <si>
    <t>Каверзин ПИ, Белоусов АН</t>
  </si>
  <si>
    <t>Иванов Евгений Анатольевич</t>
  </si>
  <si>
    <t>06.02.91 КМС</t>
  </si>
  <si>
    <t>ДВФО, Амурская об. Благовещенск</t>
  </si>
  <si>
    <t>Тришин ВБ</t>
  </si>
  <si>
    <t>Качаев Алексей Александрович</t>
  </si>
  <si>
    <t>29.04.91 КМС</t>
  </si>
  <si>
    <t>СФО, Красноярский кр, Канск</t>
  </si>
  <si>
    <t>Хориков ВА, Ледже АБ</t>
  </si>
  <si>
    <t>Тешев Анзор Русланович</t>
  </si>
  <si>
    <t>05.07. 89 МС</t>
  </si>
  <si>
    <t>ЮФО, Р. Адыгея, Майкоп</t>
  </si>
  <si>
    <t>ВС</t>
  </si>
  <si>
    <t>Меретуков С, Хапай А</t>
  </si>
  <si>
    <t>Тихомиров Алексей Александрович</t>
  </si>
  <si>
    <t>01.11.89 КМС</t>
  </si>
  <si>
    <t>УФО, Свердлдовская об, Сысерть</t>
  </si>
  <si>
    <t>ДЮСШ</t>
  </si>
  <si>
    <t>Демидов ИВ</t>
  </si>
  <si>
    <t>М св 100 кг</t>
  </si>
  <si>
    <t>1</t>
  </si>
  <si>
    <t>2</t>
  </si>
  <si>
    <t>3</t>
  </si>
  <si>
    <t>4</t>
  </si>
  <si>
    <t>5-6</t>
  </si>
  <si>
    <t>7-8</t>
  </si>
  <si>
    <t xml:space="preserve"> </t>
  </si>
  <si>
    <t xml:space="preserve">Финал II летней Спартакиады молодежи России по самбо </t>
  </si>
  <si>
    <t>4/0</t>
  </si>
  <si>
    <t>7</t>
  </si>
  <si>
    <t>3/0</t>
  </si>
  <si>
    <t>3,5/0</t>
  </si>
  <si>
    <t>6</t>
  </si>
  <si>
    <t>3/1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</si>
</sst>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49" fontId="0" fillId="0" borderId="1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11" fillId="33" borderId="30" xfId="42" applyFont="1" applyFill="1" applyBorder="1" applyAlignment="1" applyProtection="1">
      <alignment horizontal="center" vertical="center" wrapText="1"/>
      <protection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8" xfId="42" applyFont="1" applyFill="1" applyBorder="1" applyAlignment="1" applyProtection="1">
      <alignment horizontal="left" vertical="center" wrapText="1"/>
      <protection/>
    </xf>
    <xf numFmtId="0" fontId="4" fillId="0" borderId="29" xfId="42" applyFont="1" applyFill="1" applyBorder="1" applyAlignment="1" applyProtection="1">
      <alignment horizontal="left" vertical="center" wrapText="1"/>
      <protection/>
    </xf>
    <xf numFmtId="0" fontId="6" fillId="0" borderId="33" xfId="0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>
      <alignment horizontal="center" vertical="center" wrapText="1"/>
    </xf>
    <xf numFmtId="0" fontId="4" fillId="0" borderId="33" xfId="42" applyFont="1" applyFill="1" applyBorder="1" applyAlignment="1" applyProtection="1">
      <alignment horizontal="left" vertical="center" wrapText="1"/>
      <protection/>
    </xf>
    <xf numFmtId="0" fontId="11" fillId="0" borderId="34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49" fontId="21" fillId="0" borderId="28" xfId="0" applyNumberFormat="1" applyFont="1" applyBorder="1" applyAlignment="1">
      <alignment horizontal="center" vertical="center" wrapText="1"/>
    </xf>
    <xf numFmtId="49" fontId="21" fillId="0" borderId="29" xfId="0" applyNumberFormat="1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4" fillId="0" borderId="37" xfId="42" applyFont="1" applyBorder="1" applyAlignment="1" applyProtection="1">
      <alignment horizontal="left" vertical="center" wrapText="1"/>
      <protection/>
    </xf>
    <xf numFmtId="0" fontId="4" fillId="0" borderId="38" xfId="0" applyFont="1" applyBorder="1" applyAlignment="1">
      <alignment horizontal="left" vertical="center" wrapText="1"/>
    </xf>
    <xf numFmtId="0" fontId="4" fillId="0" borderId="37" xfId="42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>
      <alignment horizontal="center" vertical="center" wrapText="1"/>
    </xf>
    <xf numFmtId="0" fontId="3" fillId="0" borderId="39" xfId="42" applyFont="1" applyBorder="1" applyAlignment="1" applyProtection="1">
      <alignment horizontal="center" vertical="center" wrapText="1"/>
      <protection/>
    </xf>
    <xf numFmtId="0" fontId="3" fillId="0" borderId="40" xfId="42" applyFont="1" applyBorder="1" applyAlignment="1" applyProtection="1">
      <alignment horizontal="center" vertical="center" wrapText="1"/>
      <protection/>
    </xf>
    <xf numFmtId="0" fontId="3" fillId="0" borderId="41" xfId="42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42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>
      <alignment horizontal="center" vertical="center" wrapText="1"/>
    </xf>
    <xf numFmtId="0" fontId="4" fillId="0" borderId="44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1" fillId="0" borderId="35" xfId="42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1" fillId="33" borderId="31" xfId="42" applyFont="1" applyFill="1" applyBorder="1" applyAlignment="1" applyProtection="1">
      <alignment horizontal="center" vertical="center" wrapText="1"/>
      <protection/>
    </xf>
    <xf numFmtId="0" fontId="11" fillId="33" borderId="32" xfId="42" applyFont="1" applyFill="1" applyBorder="1" applyAlignment="1" applyProtection="1">
      <alignment horizontal="center" vertical="center" wrapText="1"/>
      <protection/>
    </xf>
    <xf numFmtId="0" fontId="0" fillId="0" borderId="40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5" borderId="30" xfId="42" applyFont="1" applyFill="1" applyBorder="1" applyAlignment="1" applyProtection="1">
      <alignment horizontal="center" vertical="center"/>
      <protection/>
    </xf>
    <xf numFmtId="0" fontId="18" fillId="35" borderId="31" xfId="42" applyFont="1" applyFill="1" applyBorder="1" applyAlignment="1" applyProtection="1">
      <alignment horizontal="center" vertical="center"/>
      <protection/>
    </xf>
    <xf numFmtId="0" fontId="18" fillId="35" borderId="32" xfId="42" applyFont="1" applyFill="1" applyBorder="1" applyAlignment="1" applyProtection="1">
      <alignment horizontal="center" vertical="center"/>
      <protection/>
    </xf>
    <xf numFmtId="0" fontId="19" fillId="34" borderId="39" xfId="0" applyFont="1" applyFill="1" applyBorder="1" applyAlignment="1">
      <alignment horizontal="center" vertical="center"/>
    </xf>
    <xf numFmtId="0" fontId="19" fillId="34" borderId="47" xfId="0" applyFont="1" applyFill="1" applyBorder="1" applyAlignment="1">
      <alignment horizontal="center" vertical="center"/>
    </xf>
    <xf numFmtId="0" fontId="19" fillId="34" borderId="34" xfId="0" applyFont="1" applyFill="1" applyBorder="1" applyAlignment="1">
      <alignment horizontal="center" vertical="center"/>
    </xf>
    <xf numFmtId="0" fontId="19" fillId="36" borderId="39" xfId="0" applyFont="1" applyFill="1" applyBorder="1" applyAlignment="1">
      <alignment horizontal="center" vertical="center"/>
    </xf>
    <xf numFmtId="0" fontId="19" fillId="36" borderId="47" xfId="0" applyFont="1" applyFill="1" applyBorder="1" applyAlignment="1">
      <alignment horizontal="center" vertical="center"/>
    </xf>
    <xf numFmtId="0" fontId="19" fillId="36" borderId="34" xfId="0" applyFont="1" applyFill="1" applyBorder="1" applyAlignment="1">
      <alignment horizontal="center" vertical="center"/>
    </xf>
    <xf numFmtId="0" fontId="16" fillId="0" borderId="41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9" fillId="35" borderId="39" xfId="0" applyFont="1" applyFill="1" applyBorder="1" applyAlignment="1">
      <alignment horizontal="center" vertical="center"/>
    </xf>
    <xf numFmtId="0" fontId="19" fillId="35" borderId="47" xfId="0" applyFont="1" applyFill="1" applyBorder="1" applyAlignment="1">
      <alignment horizontal="center" vertical="center"/>
    </xf>
    <xf numFmtId="0" fontId="19" fillId="35" borderId="34" xfId="0" applyFont="1" applyFill="1" applyBorder="1" applyAlignment="1">
      <alignment horizontal="center" vertical="center"/>
    </xf>
    <xf numFmtId="0" fontId="4" fillId="0" borderId="39" xfId="42" applyFont="1" applyBorder="1" applyAlignment="1" applyProtection="1">
      <alignment horizontal="center" vertical="center" wrapText="1"/>
      <protection/>
    </xf>
    <xf numFmtId="0" fontId="4" fillId="0" borderId="41" xfId="42" applyFont="1" applyBorder="1" applyAlignment="1" applyProtection="1">
      <alignment horizontal="center" vertical="center" wrapText="1"/>
      <protection/>
    </xf>
    <xf numFmtId="0" fontId="4" fillId="0" borderId="15" xfId="42" applyFont="1" applyBorder="1" applyAlignment="1" applyProtection="1">
      <alignment horizontal="center" vertical="center" wrapText="1"/>
      <protection/>
    </xf>
    <xf numFmtId="0" fontId="4" fillId="0" borderId="48" xfId="42" applyFont="1" applyBorder="1" applyAlignment="1" applyProtection="1">
      <alignment horizontal="center" vertical="center" wrapText="1"/>
      <protection/>
    </xf>
    <xf numFmtId="0" fontId="4" fillId="0" borderId="49" xfId="42" applyFont="1" applyBorder="1" applyAlignment="1" applyProtection="1">
      <alignment horizontal="center" vertical="center" wrapText="1"/>
      <protection/>
    </xf>
    <xf numFmtId="0" fontId="4" fillId="0" borderId="50" xfId="42" applyFont="1" applyBorder="1" applyAlignment="1" applyProtection="1">
      <alignment horizontal="center" vertical="center" wrapText="1"/>
      <protection/>
    </xf>
    <xf numFmtId="0" fontId="4" fillId="0" borderId="34" xfId="42" applyFont="1" applyBorder="1" applyAlignment="1" applyProtection="1">
      <alignment horizontal="center" vertical="center" wrapText="1"/>
      <protection/>
    </xf>
    <xf numFmtId="0" fontId="4" fillId="0" borderId="35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0" xfId="42" applyFont="1" applyBorder="1" applyAlignment="1" applyProtection="1">
      <alignment horizontal="center" vertical="center"/>
      <protection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32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53" xfId="0" applyNumberFormat="1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6" fillId="0" borderId="63" xfId="42" applyFont="1" applyBorder="1" applyAlignment="1" applyProtection="1">
      <alignment horizontal="center" vertical="center" wrapText="1"/>
      <protection/>
    </xf>
    <xf numFmtId="0" fontId="6" fillId="0" borderId="64" xfId="42" applyFont="1" applyBorder="1" applyAlignment="1" applyProtection="1">
      <alignment horizontal="center" vertical="center" wrapText="1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4" fillId="0" borderId="39" xfId="42" applyFont="1" applyBorder="1" applyAlignment="1" applyProtection="1">
      <alignment horizontal="left" vertical="center" wrapText="1"/>
      <protection/>
    </xf>
    <xf numFmtId="0" fontId="4" fillId="0" borderId="41" xfId="42" applyFont="1" applyBorder="1" applyAlignment="1" applyProtection="1">
      <alignment horizontal="left" vertical="center" wrapText="1"/>
      <protection/>
    </xf>
    <xf numFmtId="0" fontId="4" fillId="0" borderId="34" xfId="42" applyFont="1" applyBorder="1" applyAlignment="1" applyProtection="1">
      <alignment horizontal="left" vertical="center" wrapText="1"/>
      <protection/>
    </xf>
    <xf numFmtId="0" fontId="4" fillId="0" borderId="35" xfId="42" applyFont="1" applyBorder="1" applyAlignment="1" applyProtection="1">
      <alignment horizontal="left" vertical="center" wrapText="1"/>
      <protection/>
    </xf>
    <xf numFmtId="0" fontId="4" fillId="0" borderId="13" xfId="42" applyFont="1" applyBorder="1" applyAlignment="1" applyProtection="1">
      <alignment horizontal="center" vertical="center" wrapText="1"/>
      <protection/>
    </xf>
    <xf numFmtId="0" fontId="4" fillId="0" borderId="69" xfId="42" applyFont="1" applyBorder="1" applyAlignment="1" applyProtection="1">
      <alignment horizontal="center" vertical="center" wrapText="1"/>
      <protection/>
    </xf>
    <xf numFmtId="0" fontId="4" fillId="0" borderId="12" xfId="42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647700</xdr:colOff>
      <xdr:row>0</xdr:row>
      <xdr:rowOff>9525</xdr:rowOff>
    </xdr:from>
    <xdr:to>
      <xdr:col>6</xdr:col>
      <xdr:colOff>1209675</xdr:colOff>
      <xdr:row>1</xdr:row>
      <xdr:rowOff>209550</xdr:rowOff>
    </xdr:to>
    <xdr:pic>
      <xdr:nvPicPr>
        <xdr:cNvPr id="2" name="Picture 6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9525"/>
          <a:ext cx="1238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0</xdr:row>
      <xdr:rowOff>76200</xdr:rowOff>
    </xdr:from>
    <xdr:to>
      <xdr:col>6</xdr:col>
      <xdr:colOff>1143000</xdr:colOff>
      <xdr:row>1</xdr:row>
      <xdr:rowOff>190500</xdr:rowOff>
    </xdr:to>
    <xdr:pic>
      <xdr:nvPicPr>
        <xdr:cNvPr id="2" name="Picture 4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76200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1047750</xdr:colOff>
      <xdr:row>0</xdr:row>
      <xdr:rowOff>95250</xdr:rowOff>
    </xdr:from>
    <xdr:to>
      <xdr:col>20</xdr:col>
      <xdr:colOff>142875</xdr:colOff>
      <xdr:row>2</xdr:row>
      <xdr:rowOff>133350</xdr:rowOff>
    </xdr:to>
    <xdr:pic>
      <xdr:nvPicPr>
        <xdr:cNvPr id="2" name="Picture 5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96225" y="95250"/>
          <a:ext cx="1533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Финал II летней Спартакиады молодежи России по самбо </v>
          </cell>
        </row>
        <row r="3">
          <cell r="A3" t="str">
            <v>10-13 июля 2010 г.                               г.Санкт-Петербург</v>
          </cell>
        </row>
        <row r="6">
          <cell r="A6" t="str">
            <v>Гл. судья, судья МК</v>
          </cell>
          <cell r="G6" t="str">
            <v>Селиванов Е.В.</v>
          </cell>
        </row>
        <row r="7">
          <cell r="G7" t="str">
            <v>/Чебоксары/</v>
          </cell>
        </row>
        <row r="8">
          <cell r="A8" t="str">
            <v>Гл. секретарь, судья МК</v>
          </cell>
          <cell r="G8" t="str">
            <v>Закиров Р.М.</v>
          </cell>
        </row>
        <row r="9">
          <cell r="G9" t="str">
            <v>/Пермь/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zoomScalePageLayoutView="0" workbookViewId="0" topLeftCell="A4">
      <selection activeCell="C28" sqref="C28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96" t="s">
        <v>28</v>
      </c>
      <c r="B1" s="96"/>
      <c r="C1" s="96"/>
      <c r="D1" s="96"/>
      <c r="E1" s="96"/>
      <c r="F1" s="96"/>
      <c r="G1" s="96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7" ht="22.5" customHeight="1" thickBot="1">
      <c r="A2" s="97" t="s">
        <v>25</v>
      </c>
      <c r="B2" s="98"/>
      <c r="C2" s="98"/>
      <c r="D2" s="98"/>
      <c r="E2" s="98"/>
      <c r="F2" s="98"/>
      <c r="G2" s="98"/>
    </row>
    <row r="3" spans="1:7" ht="31.5" customHeight="1" thickBot="1">
      <c r="A3" s="101" t="str">
        <f>HYPERLINK('[1]реквизиты'!$A$2)</f>
        <v>Финал II летней Спартакиады молодежи России по самбо </v>
      </c>
      <c r="B3" s="102"/>
      <c r="C3" s="102"/>
      <c r="D3" s="102"/>
      <c r="E3" s="102"/>
      <c r="F3" s="102"/>
      <c r="G3" s="103"/>
    </row>
    <row r="4" spans="1:7" ht="21.75" customHeight="1">
      <c r="A4" s="108" t="str">
        <f>HYPERLINK('[1]реквизиты'!$A$3)</f>
        <v>10-13 июля 2010 г.                               г.Санкт-Петербург</v>
      </c>
      <c r="B4" s="108"/>
      <c r="C4" s="108"/>
      <c r="D4" s="108"/>
      <c r="E4" s="108"/>
      <c r="F4" s="108"/>
      <c r="G4" s="108"/>
    </row>
    <row r="5" spans="4:5" ht="20.25" customHeight="1">
      <c r="D5" s="109" t="str">
        <f>HYPERLINK('пр.взв.'!D4)</f>
        <v>М св 100 кг</v>
      </c>
      <c r="E5" s="109"/>
    </row>
    <row r="6" spans="1:7" ht="12.75" customHeight="1">
      <c r="A6" s="104" t="s">
        <v>11</v>
      </c>
      <c r="B6" s="110" t="s">
        <v>5</v>
      </c>
      <c r="C6" s="104" t="s">
        <v>6</v>
      </c>
      <c r="D6" s="104" t="s">
        <v>7</v>
      </c>
      <c r="E6" s="104" t="s">
        <v>8</v>
      </c>
      <c r="F6" s="104" t="s">
        <v>10</v>
      </c>
      <c r="G6" s="104" t="s">
        <v>9</v>
      </c>
    </row>
    <row r="7" spans="1:7" ht="12.75">
      <c r="A7" s="105"/>
      <c r="B7" s="111"/>
      <c r="C7" s="105"/>
      <c r="D7" s="105"/>
      <c r="E7" s="105"/>
      <c r="F7" s="105"/>
      <c r="G7" s="105"/>
    </row>
    <row r="8" spans="1:7" ht="12.75" customHeight="1">
      <c r="A8" s="112" t="s">
        <v>78</v>
      </c>
      <c r="B8" s="114">
        <v>2</v>
      </c>
      <c r="C8" s="99" t="str">
        <f>VLOOKUP(B8,'пр.взв.'!B7:G22,2,FALSE)</f>
        <v>Нажмудинов Магомед насрудинович</v>
      </c>
      <c r="D8" s="106" t="str">
        <f>VLOOKUP(B8,'пр.взв.'!B7:G22,3,FALSE)</f>
        <v>14.01.90 МС</v>
      </c>
      <c r="E8" s="106" t="str">
        <f>VLOOKUP(B8,'пр.взв.'!B7:G22,4,FALSE)</f>
        <v>Москва</v>
      </c>
      <c r="F8" s="106" t="str">
        <f>VLOOKUP(B8,'пр.взв.'!B7:G22,5,FALSE)</f>
        <v>ГОУ ЦО Самбо 70</v>
      </c>
      <c r="G8" s="99" t="str">
        <f>VLOOKUP(B8,'пр.взв.'!B7:G22,6,FALSE)</f>
        <v>Жиляев ДС, Коробейников МЮ</v>
      </c>
    </row>
    <row r="9" spans="1:7" ht="12.75">
      <c r="A9" s="113"/>
      <c r="B9" s="114"/>
      <c r="C9" s="100"/>
      <c r="D9" s="107"/>
      <c r="E9" s="107"/>
      <c r="F9" s="107"/>
      <c r="G9" s="100"/>
    </row>
    <row r="10" spans="1:7" ht="12.75" customHeight="1">
      <c r="A10" s="112" t="s">
        <v>79</v>
      </c>
      <c r="B10" s="114">
        <v>1</v>
      </c>
      <c r="C10" s="99" t="str">
        <f>VLOOKUP(B10,'пр.взв.'!B7:G22,2,FALSE)</f>
        <v>Кривобоков Антон Дмитриевич</v>
      </c>
      <c r="D10" s="106" t="str">
        <f>VLOOKUP(B10,'пр.взв.'!B7:G22,3,FALSE)</f>
        <v>09.04.93 КМС</v>
      </c>
      <c r="E10" s="106" t="str">
        <f>VLOOKUP(B10,'пр.взв.'!B7:G22,4,FALSE)</f>
        <v>С-Петербург</v>
      </c>
      <c r="F10" s="106" t="str">
        <f>VLOOKUP(B10,'пр.взв.'!B7:G22,5,FALSE)</f>
        <v>СДЮСШОР</v>
      </c>
      <c r="G10" s="99" t="str">
        <f>VLOOKUP(B10,'пр.взв.'!B7:G22,6,FALSE)</f>
        <v>Платонов АП</v>
      </c>
    </row>
    <row r="11" spans="1:7" ht="12.75">
      <c r="A11" s="113"/>
      <c r="B11" s="114"/>
      <c r="C11" s="100"/>
      <c r="D11" s="107"/>
      <c r="E11" s="107"/>
      <c r="F11" s="107"/>
      <c r="G11" s="100"/>
    </row>
    <row r="12" spans="1:7" ht="12.75" customHeight="1">
      <c r="A12" s="112" t="s">
        <v>80</v>
      </c>
      <c r="B12" s="114">
        <v>4</v>
      </c>
      <c r="C12" s="99" t="str">
        <f>VLOOKUP(B12,'пр.взв.'!B7:G22,2,FALSE)</f>
        <v>Бобиков Роман Николаевич</v>
      </c>
      <c r="D12" s="106" t="str">
        <f>VLOOKUP(B12,'пр.взв.'!B7:G22,3,FALSE)</f>
        <v>08.12.89   МС</v>
      </c>
      <c r="E12" s="106" t="str">
        <f>VLOOKUP(B12,'пр.взв.'!B7:G22,4,FALSE)</f>
        <v>ЦФО, Тверская об. Тверь</v>
      </c>
      <c r="F12" s="106" t="str">
        <f>VLOOKUP(B12,'пр.взв.'!B7:G22,5,FALSE)</f>
        <v>ШВСМ МО</v>
      </c>
      <c r="G12" s="99" t="str">
        <f>VLOOKUP(B12,'пр.взв.'!B7:G22,6,FALSE)</f>
        <v>Каверзин ПИ, Белоусов АН</v>
      </c>
    </row>
    <row r="13" spans="1:7" ht="12.75">
      <c r="A13" s="113"/>
      <c r="B13" s="114"/>
      <c r="C13" s="100"/>
      <c r="D13" s="107"/>
      <c r="E13" s="107"/>
      <c r="F13" s="107"/>
      <c r="G13" s="100"/>
    </row>
    <row r="14" spans="1:7" ht="12.75" customHeight="1">
      <c r="A14" s="112" t="s">
        <v>81</v>
      </c>
      <c r="B14" s="114">
        <v>7</v>
      </c>
      <c r="C14" s="99" t="str">
        <f>VLOOKUP(B14,'пр.взв.'!B7:G22,2,FALSE)</f>
        <v>Тешев Анзор Русланович</v>
      </c>
      <c r="D14" s="106" t="str">
        <f>VLOOKUP(B14,'пр.взв.'!B7:G22,3,FALSE)</f>
        <v>05.07. 89 МС</v>
      </c>
      <c r="E14" s="106" t="str">
        <f>VLOOKUP(B14,'пр.взв.'!B7:G22,4,FALSE)</f>
        <v>ЮФО, Р. Адыгея, Майкоп</v>
      </c>
      <c r="F14" s="106" t="str">
        <f>VLOOKUP(B14,'пр.взв.'!B7:G22,5,FALSE)</f>
        <v>ВС</v>
      </c>
      <c r="G14" s="99" t="str">
        <f>VLOOKUP(B14,'пр.взв.'!B7:G22,6,FALSE)</f>
        <v>Меретуков С, Хапай А</v>
      </c>
    </row>
    <row r="15" spans="1:7" ht="12.75">
      <c r="A15" s="113"/>
      <c r="B15" s="114"/>
      <c r="C15" s="100"/>
      <c r="D15" s="107"/>
      <c r="E15" s="107"/>
      <c r="F15" s="107"/>
      <c r="G15" s="100"/>
    </row>
    <row r="16" spans="1:7" ht="12.75" customHeight="1">
      <c r="A16" s="112" t="s">
        <v>82</v>
      </c>
      <c r="B16" s="114">
        <v>3</v>
      </c>
      <c r="C16" s="99" t="str">
        <f>VLOOKUP(B16,'пр.взв.'!B7:G30,2,FALSE)</f>
        <v>Башин Павел Андреевич</v>
      </c>
      <c r="D16" s="106" t="str">
        <f>VLOOKUP(B16,'пр.взв.'!B7:G22,3,FALSE)</f>
        <v>05.06.1989  КМС</v>
      </c>
      <c r="E16" s="106" t="str">
        <f>VLOOKUP(B16,'пр.взв.'!B7:G22,4,FALSE)</f>
        <v>ПФО, Пермский край, Кудымкар</v>
      </c>
      <c r="F16" s="106" t="str">
        <f>VLOOKUP(B16,'пр.взв.'!B7:G22,5,FALSE)</f>
        <v>СДЮШОР  МО</v>
      </c>
      <c r="G16" s="99" t="str">
        <f>VLOOKUP(B16,'пр.взв.'!B7:G22,6,FALSE)</f>
        <v>Никитин В.В.</v>
      </c>
    </row>
    <row r="17" spans="1:7" ht="12.75">
      <c r="A17" s="113"/>
      <c r="B17" s="114"/>
      <c r="C17" s="100"/>
      <c r="D17" s="107"/>
      <c r="E17" s="107"/>
      <c r="F17" s="107"/>
      <c r="G17" s="100"/>
    </row>
    <row r="18" spans="1:7" ht="12.75" customHeight="1">
      <c r="A18" s="112" t="s">
        <v>82</v>
      </c>
      <c r="B18" s="114">
        <v>6</v>
      </c>
      <c r="C18" s="99" t="str">
        <f>VLOOKUP(B18,'пр.взв.'!B7:G22,2,FALSE)</f>
        <v>Качаев Алексей Александрович</v>
      </c>
      <c r="D18" s="106" t="str">
        <f>VLOOKUP(B18,'пр.взв.'!B7:G22,3,FALSE)</f>
        <v>29.04.91 КМС</v>
      </c>
      <c r="E18" s="106" t="str">
        <f>VLOOKUP(B18,'пр.взв.'!B7:G22,4,FALSE)</f>
        <v>СФО, Красноярский кр, Канск</v>
      </c>
      <c r="F18" s="106" t="str">
        <f>VLOOKUP(B18,'пр.взв.'!B7:G22,5,FALSE)</f>
        <v>СДЮСШОР МО</v>
      </c>
      <c r="G18" s="99" t="str">
        <f>VLOOKUP(B18,'пр.взв.'!B7:G22,6,FALSE)</f>
        <v>Хориков ВА, Ледже АБ</v>
      </c>
    </row>
    <row r="19" spans="1:7" ht="12.75">
      <c r="A19" s="113"/>
      <c r="B19" s="114"/>
      <c r="C19" s="100"/>
      <c r="D19" s="107"/>
      <c r="E19" s="107"/>
      <c r="F19" s="107"/>
      <c r="G19" s="100"/>
    </row>
    <row r="20" spans="1:7" ht="12.75" customHeight="1">
      <c r="A20" s="112" t="s">
        <v>83</v>
      </c>
      <c r="B20" s="114">
        <v>5</v>
      </c>
      <c r="C20" s="99" t="str">
        <f>VLOOKUP(B20,'пр.взв.'!B7:G22,2,FALSE)</f>
        <v>Иванов Евгений Анатольевич</v>
      </c>
      <c r="D20" s="106" t="str">
        <f>VLOOKUP(B20,'пр.взв.'!B7:G22,3,FALSE)</f>
        <v>06.02.91 КМС</v>
      </c>
      <c r="E20" s="106" t="str">
        <f>VLOOKUP(B20,'пр.взв.'!B7:G22,4,FALSE)</f>
        <v>ДВФО, Амурская об. Благовещенск</v>
      </c>
      <c r="F20" s="106" t="str">
        <f>VLOOKUP(B20,'пр.взв.'!B7:G22,5,FALSE)</f>
        <v>СДЮСШОР</v>
      </c>
      <c r="G20" s="99" t="str">
        <f>VLOOKUP(B20,'пр.взв.'!B7:G22,6,FALSE)</f>
        <v>Тришин ВБ</v>
      </c>
    </row>
    <row r="21" spans="1:7" ht="12.75">
      <c r="A21" s="113"/>
      <c r="B21" s="114"/>
      <c r="C21" s="100"/>
      <c r="D21" s="107"/>
      <c r="E21" s="107"/>
      <c r="F21" s="107"/>
      <c r="G21" s="100"/>
    </row>
    <row r="22" spans="1:7" ht="12.75" customHeight="1">
      <c r="A22" s="112" t="s">
        <v>83</v>
      </c>
      <c r="B22" s="114">
        <v>8</v>
      </c>
      <c r="C22" s="99" t="str">
        <f>VLOOKUP(B22,'пр.взв.'!B7:G22,2,FALSE)</f>
        <v>Тихомиров Алексей Александрович</v>
      </c>
      <c r="D22" s="106" t="str">
        <f>VLOOKUP(B22,'пр.взв.'!B7:G22,3,FALSE)</f>
        <v>01.11.89 КМС</v>
      </c>
      <c r="E22" s="106" t="str">
        <f>VLOOKUP(B22,'пр.взв.'!B7:G22,4,FALSE)</f>
        <v>УФО, Свердлдовская об, Сысерть</v>
      </c>
      <c r="F22" s="106" t="str">
        <f>VLOOKUP(B22,'пр.взв.'!B7:G22,5,FALSE)</f>
        <v>ДЮСШ</v>
      </c>
      <c r="G22" s="99" t="str">
        <f>VLOOKUP(B22,'пр.взв.'!B7:G22,6,FALSE)</f>
        <v>Демидов ИВ</v>
      </c>
    </row>
    <row r="23" spans="1:7" ht="12.75">
      <c r="A23" s="113"/>
      <c r="B23" s="114"/>
      <c r="C23" s="100"/>
      <c r="D23" s="107"/>
      <c r="E23" s="107"/>
      <c r="F23" s="107"/>
      <c r="G23" s="100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59"/>
      <c r="B30" s="59"/>
      <c r="C30" s="59"/>
      <c r="D30" s="6"/>
      <c r="E30" s="6"/>
      <c r="F30" s="6"/>
      <c r="G30" s="6"/>
    </row>
    <row r="31" spans="1:7" ht="15">
      <c r="A31" s="57" t="str">
        <f>HYPERLINK('[1]реквизиты'!$A$6)</f>
        <v>Гл. судья, судья МК</v>
      </c>
      <c r="B31" s="59"/>
      <c r="C31" s="60"/>
      <c r="D31" s="56"/>
      <c r="E31" s="56"/>
      <c r="F31" s="58" t="str">
        <f>HYPERLINK('[1]реквизиты'!$G$6)</f>
        <v>Селиванов Е.В.</v>
      </c>
      <c r="G31" s="6"/>
    </row>
    <row r="32" spans="1:7" ht="15">
      <c r="A32" s="59"/>
      <c r="B32" s="59"/>
      <c r="C32" s="60"/>
      <c r="D32" s="6"/>
      <c r="E32" s="6"/>
      <c r="F32" s="5" t="str">
        <f>HYPERLINK('[1]реквизиты'!$G$7)</f>
        <v>/Чебоксары/</v>
      </c>
      <c r="G32" s="6"/>
    </row>
    <row r="33" spans="1:7" ht="15">
      <c r="A33" s="59"/>
      <c r="B33" s="59"/>
      <c r="C33" s="60"/>
      <c r="D33" s="6"/>
      <c r="E33" s="6"/>
      <c r="F33" s="6"/>
      <c r="G33" s="6"/>
    </row>
    <row r="34" spans="1:7" ht="15">
      <c r="A34" s="57" t="str">
        <f>HYPERLINK('[1]реквизиты'!$A$8)</f>
        <v>Гл. секретарь, судья МК</v>
      </c>
      <c r="B34" s="59"/>
      <c r="C34" s="60"/>
      <c r="D34" s="56"/>
      <c r="E34" s="56"/>
      <c r="F34" s="58" t="str">
        <f>HYPERLINK('[1]реквизиты'!$G$8)</f>
        <v>Закиров Р.М.</v>
      </c>
      <c r="G34" s="6"/>
    </row>
    <row r="35" spans="1:7" ht="15">
      <c r="A35" s="59"/>
      <c r="B35" s="59"/>
      <c r="C35" s="59"/>
      <c r="D35" s="6"/>
      <c r="E35" s="6"/>
      <c r="F35" s="5" t="str">
        <f>HYPERLINK('[1]реквизиты'!$G$9)</f>
        <v>/Пермь/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E22:E23"/>
    <mergeCell ref="F22:F23"/>
    <mergeCell ref="A20:A21"/>
    <mergeCell ref="B20:B21"/>
    <mergeCell ref="A22:A23"/>
    <mergeCell ref="B22:B23"/>
    <mergeCell ref="C22:C23"/>
    <mergeCell ref="D22:D23"/>
    <mergeCell ref="C20:C21"/>
    <mergeCell ref="D20:D21"/>
    <mergeCell ref="E16:E17"/>
    <mergeCell ref="F16:F17"/>
    <mergeCell ref="E18:E19"/>
    <mergeCell ref="F18:F19"/>
    <mergeCell ref="E20:E21"/>
    <mergeCell ref="F20:F21"/>
    <mergeCell ref="A18:A19"/>
    <mergeCell ref="B18:B19"/>
    <mergeCell ref="C18:C19"/>
    <mergeCell ref="D18:D19"/>
    <mergeCell ref="A16:A17"/>
    <mergeCell ref="B16:B17"/>
    <mergeCell ref="C16:C17"/>
    <mergeCell ref="D16:D17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A4:G4"/>
    <mergeCell ref="D5:E5"/>
    <mergeCell ref="A6:A7"/>
    <mergeCell ref="B6:B7"/>
    <mergeCell ref="C6:C7"/>
    <mergeCell ref="D6:D7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22">
      <selection activeCell="A27" sqref="A27:H3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24" t="str">
        <f>HYPERLINK('[1]реквизиты'!$A$2)</f>
        <v>Финал II летней Спартакиады молодежи России по самбо </v>
      </c>
      <c r="B1" s="125"/>
      <c r="C1" s="125"/>
      <c r="D1" s="125"/>
      <c r="E1" s="125"/>
      <c r="F1" s="125"/>
      <c r="G1" s="125"/>
      <c r="H1" s="125"/>
    </row>
    <row r="2" spans="4:5" ht="27.75" customHeight="1">
      <c r="D2" s="51" t="s">
        <v>20</v>
      </c>
      <c r="E2" s="67" t="str">
        <f>HYPERLINK('пр.взв.'!D4)</f>
        <v>М св 100 кг</v>
      </c>
    </row>
    <row r="3" ht="12.75">
      <c r="C3" s="12" t="s">
        <v>23</v>
      </c>
    </row>
    <row r="4" ht="12.75">
      <c r="C4" s="49" t="s">
        <v>12</v>
      </c>
    </row>
    <row r="5" spans="1:8" ht="12.75">
      <c r="A5" s="115" t="s">
        <v>13</v>
      </c>
      <c r="B5" s="115" t="s">
        <v>5</v>
      </c>
      <c r="C5" s="105" t="s">
        <v>6</v>
      </c>
      <c r="D5" s="115" t="s">
        <v>14</v>
      </c>
      <c r="E5" s="115" t="s">
        <v>15</v>
      </c>
      <c r="F5" s="115" t="s">
        <v>16</v>
      </c>
      <c r="G5" s="115" t="s">
        <v>17</v>
      </c>
      <c r="H5" s="115" t="s">
        <v>18</v>
      </c>
    </row>
    <row r="6" spans="1:8" ht="12.75">
      <c r="A6" s="104"/>
      <c r="B6" s="104"/>
      <c r="C6" s="104"/>
      <c r="D6" s="104"/>
      <c r="E6" s="104"/>
      <c r="F6" s="104"/>
      <c r="G6" s="104"/>
      <c r="H6" s="104"/>
    </row>
    <row r="7" spans="1:8" ht="12.75">
      <c r="A7" s="120"/>
      <c r="B7" s="121"/>
      <c r="C7" s="116" t="e">
        <f>VLOOKUP(B7,'пр.взв.'!B7:D22,2,FALSE)</f>
        <v>#N/A</v>
      </c>
      <c r="D7" s="116" t="e">
        <f>VLOOKUP(B7,'пр.взв.'!B7:E22,3,FALSE)</f>
        <v>#N/A</v>
      </c>
      <c r="E7" s="116" t="e">
        <f>VLOOKUP(B7,'пр.взв.'!B7:F22,4,FALSE)</f>
        <v>#N/A</v>
      </c>
      <c r="F7" s="118"/>
      <c r="G7" s="119"/>
      <c r="H7" s="115"/>
    </row>
    <row r="8" spans="1:8" ht="12.75">
      <c r="A8" s="120"/>
      <c r="B8" s="115"/>
      <c r="C8" s="117"/>
      <c r="D8" s="117"/>
      <c r="E8" s="117"/>
      <c r="F8" s="118"/>
      <c r="G8" s="119"/>
      <c r="H8" s="115"/>
    </row>
    <row r="9" spans="1:8" ht="12.75">
      <c r="A9" s="122"/>
      <c r="B9" s="121"/>
      <c r="C9" s="116" t="e">
        <f>VLOOKUP(B9,'пр.взв.'!B7:D24,2,FALSE)</f>
        <v>#N/A</v>
      </c>
      <c r="D9" s="116" t="e">
        <f>VLOOKUP(B9,'пр.взв.'!B7:E24,3,FALSE)</f>
        <v>#N/A</v>
      </c>
      <c r="E9" s="116" t="e">
        <f>VLOOKUP(B9,'пр.взв.'!B7:F24,4,FALSE)</f>
        <v>#N/A</v>
      </c>
      <c r="F9" s="118"/>
      <c r="G9" s="115"/>
      <c r="H9" s="115"/>
    </row>
    <row r="10" spans="1:8" ht="12.75">
      <c r="A10" s="122"/>
      <c r="B10" s="115"/>
      <c r="C10" s="117"/>
      <c r="D10" s="117"/>
      <c r="E10" s="117"/>
      <c r="F10" s="118"/>
      <c r="G10" s="115"/>
      <c r="H10" s="115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0"/>
      <c r="D12" s="50"/>
      <c r="E12" s="50"/>
      <c r="F12" s="50"/>
      <c r="G12" s="50"/>
      <c r="H12" s="50"/>
    </row>
    <row r="13" spans="2:8" ht="19.5" customHeight="1">
      <c r="B13" s="10" t="s">
        <v>1</v>
      </c>
      <c r="C13" s="50"/>
      <c r="D13" s="50"/>
      <c r="E13" s="50"/>
      <c r="F13" s="50"/>
      <c r="G13" s="50"/>
      <c r="H13" s="50"/>
    </row>
    <row r="14" ht="19.5" customHeight="1"/>
    <row r="15" ht="19.5" customHeight="1">
      <c r="C15" s="12" t="s">
        <v>23</v>
      </c>
    </row>
    <row r="16" spans="3:5" ht="24" customHeight="1">
      <c r="C16" s="49" t="s">
        <v>22</v>
      </c>
      <c r="E16" s="67" t="str">
        <f>HYPERLINK('пр.взв.'!D4)</f>
        <v>М св 100 кг</v>
      </c>
    </row>
    <row r="17" spans="1:8" ht="12.75">
      <c r="A17" s="115" t="s">
        <v>13</v>
      </c>
      <c r="B17" s="115" t="s">
        <v>5</v>
      </c>
      <c r="C17" s="105" t="s">
        <v>6</v>
      </c>
      <c r="D17" s="115" t="s">
        <v>14</v>
      </c>
      <c r="E17" s="115" t="s">
        <v>15</v>
      </c>
      <c r="F17" s="115" t="s">
        <v>16</v>
      </c>
      <c r="G17" s="115" t="s">
        <v>17</v>
      </c>
      <c r="H17" s="115" t="s">
        <v>18</v>
      </c>
    </row>
    <row r="18" spans="1:8" ht="12.75">
      <c r="A18" s="104"/>
      <c r="B18" s="104"/>
      <c r="C18" s="104"/>
      <c r="D18" s="104"/>
      <c r="E18" s="104"/>
      <c r="F18" s="104"/>
      <c r="G18" s="104"/>
      <c r="H18" s="104"/>
    </row>
    <row r="19" spans="1:8" ht="12.75" customHeight="1">
      <c r="A19" s="120"/>
      <c r="B19" s="121"/>
      <c r="C19" s="123" t="e">
        <f>VLOOKUP(B19,'пр.взв.'!B7:E22,2,FALSE)</f>
        <v>#N/A</v>
      </c>
      <c r="D19" s="123" t="e">
        <f>VLOOKUP(B19,'пр.взв.'!B7:F22,3,FALSE)</f>
        <v>#N/A</v>
      </c>
      <c r="E19" s="123" t="e">
        <f>VLOOKUP(B19,'пр.взв.'!B7:G22,4,FALSE)</f>
        <v>#N/A</v>
      </c>
      <c r="F19" s="118"/>
      <c r="G19" s="119"/>
      <c r="H19" s="115"/>
    </row>
    <row r="20" spans="1:8" ht="12.75">
      <c r="A20" s="120"/>
      <c r="B20" s="115"/>
      <c r="C20" s="123"/>
      <c r="D20" s="123"/>
      <c r="E20" s="123"/>
      <c r="F20" s="118"/>
      <c r="G20" s="119"/>
      <c r="H20" s="115"/>
    </row>
    <row r="21" spans="1:8" ht="12.75" customHeight="1">
      <c r="A21" s="122"/>
      <c r="B21" s="121"/>
      <c r="C21" s="123" t="e">
        <f>VLOOKUP(B21,'пр.взв.'!B7:E24,2,FALSE)</f>
        <v>#N/A</v>
      </c>
      <c r="D21" s="123" t="e">
        <f>VLOOKUP(B21,'пр.взв.'!B7:F24,3,FALSE)</f>
        <v>#N/A</v>
      </c>
      <c r="E21" s="123" t="e">
        <f>VLOOKUP(B21,'пр.взв.'!B7:G24,4,FALSE)</f>
        <v>#N/A</v>
      </c>
      <c r="F21" s="118"/>
      <c r="G21" s="115"/>
      <c r="H21" s="115"/>
    </row>
    <row r="22" spans="1:8" ht="12.75">
      <c r="A22" s="122"/>
      <c r="B22" s="115"/>
      <c r="C22" s="123"/>
      <c r="D22" s="123"/>
      <c r="E22" s="123"/>
      <c r="F22" s="118"/>
      <c r="G22" s="115"/>
      <c r="H22" s="115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0"/>
      <c r="D24" s="50"/>
      <c r="E24" s="50"/>
      <c r="F24" s="50"/>
      <c r="G24" s="50"/>
      <c r="H24" s="50"/>
      <c r="I24" s="50"/>
    </row>
    <row r="25" spans="2:9" ht="19.5" customHeight="1">
      <c r="B25" s="10" t="s">
        <v>1</v>
      </c>
      <c r="C25" s="50"/>
      <c r="D25" s="50"/>
      <c r="E25" s="50"/>
      <c r="F25" s="50"/>
      <c r="G25" s="50"/>
      <c r="H25" s="50"/>
      <c r="I25" s="50"/>
    </row>
    <row r="26" ht="19.5" customHeight="1"/>
    <row r="27" ht="19.5" customHeight="1">
      <c r="C27" s="73" t="s">
        <v>85</v>
      </c>
    </row>
    <row r="28" ht="7.5" customHeight="1"/>
    <row r="29" spans="3:5" ht="23.25" customHeight="1">
      <c r="C29" s="52" t="s">
        <v>19</v>
      </c>
      <c r="E29" s="67" t="str">
        <f>HYPERLINK('пр.взв.'!D4)</f>
        <v>М св 100 кг</v>
      </c>
    </row>
    <row r="30" spans="1:8" ht="12.75">
      <c r="A30" s="115" t="s">
        <v>13</v>
      </c>
      <c r="B30" s="115" t="s">
        <v>5</v>
      </c>
      <c r="C30" s="105" t="s">
        <v>6</v>
      </c>
      <c r="D30" s="115" t="s">
        <v>14</v>
      </c>
      <c r="E30" s="115" t="s">
        <v>15</v>
      </c>
      <c r="F30" s="115" t="s">
        <v>16</v>
      </c>
      <c r="G30" s="115" t="s">
        <v>17</v>
      </c>
      <c r="H30" s="115" t="s">
        <v>18</v>
      </c>
    </row>
    <row r="31" spans="1:8" ht="12.75">
      <c r="A31" s="104"/>
      <c r="B31" s="104"/>
      <c r="C31" s="104"/>
      <c r="D31" s="104"/>
      <c r="E31" s="104"/>
      <c r="F31" s="104"/>
      <c r="G31" s="104"/>
      <c r="H31" s="104"/>
    </row>
    <row r="32" spans="1:8" ht="12.75" customHeight="1">
      <c r="A32" s="120"/>
      <c r="B32" s="121">
        <v>1</v>
      </c>
      <c r="C32" s="123" t="str">
        <f>VLOOKUP(B32,'пр.взв.'!B7:E35,2,FALSE)</f>
        <v>Кривобоков Антон Дмитриевич</v>
      </c>
      <c r="D32" s="123" t="str">
        <f>VLOOKUP(B32,'пр.взв.'!B7:F35,3,FALSE)</f>
        <v>09.04.93 КМС</v>
      </c>
      <c r="E32" s="123" t="str">
        <f>VLOOKUP(B32,'пр.взв.'!B7:G35,4,FALSE)</f>
        <v>С-Петербург</v>
      </c>
      <c r="F32" s="118"/>
      <c r="G32" s="119"/>
      <c r="H32" s="115"/>
    </row>
    <row r="33" spans="1:8" ht="12.75">
      <c r="A33" s="120"/>
      <c r="B33" s="115"/>
      <c r="C33" s="123"/>
      <c r="D33" s="123"/>
      <c r="E33" s="123"/>
      <c r="F33" s="118"/>
      <c r="G33" s="119"/>
      <c r="H33" s="115"/>
    </row>
    <row r="34" spans="1:8" ht="12.75" customHeight="1">
      <c r="A34" s="122"/>
      <c r="B34" s="121">
        <v>2</v>
      </c>
      <c r="C34" s="123" t="str">
        <f>VLOOKUP(B34,'пр.взв.'!B7:E37,2,FALSE)</f>
        <v>Нажмудинов Магомед насрудинович</v>
      </c>
      <c r="D34" s="123" t="str">
        <f>VLOOKUP(B34,'пр.взв.'!B7:F37,3,FALSE)</f>
        <v>14.01.90 МС</v>
      </c>
      <c r="E34" s="123" t="str">
        <f>VLOOKUP(B34,'пр.взв.'!B7:G37,4,FALSE)</f>
        <v>Москва</v>
      </c>
      <c r="F34" s="118"/>
      <c r="G34" s="115"/>
      <c r="H34" s="115"/>
    </row>
    <row r="35" spans="1:8" ht="12.75">
      <c r="A35" s="122"/>
      <c r="B35" s="115"/>
      <c r="C35" s="123"/>
      <c r="D35" s="123"/>
      <c r="E35" s="123"/>
      <c r="F35" s="118"/>
      <c r="G35" s="115"/>
      <c r="H35" s="115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0"/>
      <c r="D37" s="50"/>
      <c r="E37" s="50"/>
      <c r="F37" s="50"/>
      <c r="G37" s="50"/>
      <c r="H37" s="50"/>
    </row>
    <row r="38" spans="2:8" ht="19.5" customHeight="1">
      <c r="B38" s="10" t="s">
        <v>1</v>
      </c>
      <c r="C38" s="50"/>
      <c r="D38" s="50"/>
      <c r="E38" s="50"/>
      <c r="F38" s="50"/>
      <c r="G38" s="50"/>
      <c r="H38" s="50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3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4"/>
      <c r="G43" s="3"/>
    </row>
    <row r="44" spans="1:7" ht="19.5" customHeight="1">
      <c r="A44" s="17">
        <f>HYPERLINK('[1]реквизиты'!$A$22)</f>
      </c>
      <c r="C44" s="11"/>
      <c r="D44" s="20"/>
      <c r="E44" s="47"/>
      <c r="F44" s="53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4">
      <selection activeCell="G4" sqref="G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97" t="s">
        <v>24</v>
      </c>
      <c r="B1" s="98"/>
      <c r="C1" s="98"/>
      <c r="D1" s="98"/>
      <c r="E1" s="98"/>
      <c r="F1" s="98"/>
      <c r="G1" s="98"/>
    </row>
    <row r="2" spans="1:7" ht="33.75" customHeight="1" thickBot="1">
      <c r="A2" s="124" t="str">
        <f>HYPERLINK('[1]реквизиты'!$A$2)</f>
        <v>Финал II летней Спартакиады молодежи России по самбо </v>
      </c>
      <c r="B2" s="126"/>
      <c r="C2" s="126"/>
      <c r="D2" s="126"/>
      <c r="E2" s="126"/>
      <c r="F2" s="126"/>
      <c r="G2" s="127"/>
    </row>
    <row r="3" spans="1:11" ht="17.25" customHeight="1">
      <c r="A3" s="108" t="str">
        <f>HYPERLINK('[1]реквизиты'!$A$3)</f>
        <v>10-13 июля 2010 г.                               г.Санкт-Петербург</v>
      </c>
      <c r="B3" s="108"/>
      <c r="C3" s="108"/>
      <c r="D3" s="108"/>
      <c r="E3" s="108"/>
      <c r="F3" s="108"/>
      <c r="G3" s="108"/>
      <c r="H3" s="13"/>
      <c r="I3" s="13"/>
      <c r="J3" s="13"/>
      <c r="K3" s="14"/>
    </row>
    <row r="4" spans="4:10" ht="19.5" customHeight="1">
      <c r="D4" s="137" t="s">
        <v>77</v>
      </c>
      <c r="E4" s="137"/>
      <c r="G4" t="s">
        <v>84</v>
      </c>
      <c r="H4" s="15"/>
      <c r="I4" s="15"/>
      <c r="J4" s="15"/>
    </row>
    <row r="5" spans="1:7" ht="12.75" customHeight="1">
      <c r="A5" s="104" t="s">
        <v>4</v>
      </c>
      <c r="B5" s="141" t="s">
        <v>5</v>
      </c>
      <c r="C5" s="104" t="s">
        <v>6</v>
      </c>
      <c r="D5" s="104" t="s">
        <v>7</v>
      </c>
      <c r="E5" s="104" t="s">
        <v>8</v>
      </c>
      <c r="F5" s="104" t="s">
        <v>10</v>
      </c>
      <c r="G5" s="104" t="s">
        <v>9</v>
      </c>
    </row>
    <row r="6" spans="1:7" ht="12.75">
      <c r="A6" s="105"/>
      <c r="B6" s="142"/>
      <c r="C6" s="105"/>
      <c r="D6" s="105"/>
      <c r="E6" s="105"/>
      <c r="F6" s="105"/>
      <c r="G6" s="105"/>
    </row>
    <row r="7" spans="1:7" ht="12.75" customHeight="1">
      <c r="A7" s="115"/>
      <c r="B7" s="132">
        <v>1</v>
      </c>
      <c r="C7" s="133" t="s">
        <v>42</v>
      </c>
      <c r="D7" s="138" t="s">
        <v>43</v>
      </c>
      <c r="E7" s="135" t="s">
        <v>41</v>
      </c>
      <c r="F7" s="130" t="s">
        <v>39</v>
      </c>
      <c r="G7" s="128" t="s">
        <v>44</v>
      </c>
    </row>
    <row r="8" spans="1:7" ht="12.75">
      <c r="A8" s="115"/>
      <c r="B8" s="132"/>
      <c r="C8" s="134"/>
      <c r="D8" s="105"/>
      <c r="E8" s="136"/>
      <c r="F8" s="131"/>
      <c r="G8" s="129"/>
    </row>
    <row r="9" spans="1:7" ht="12.75" customHeight="1">
      <c r="A9" s="115"/>
      <c r="B9" s="132">
        <v>2</v>
      </c>
      <c r="C9" s="133" t="s">
        <v>45</v>
      </c>
      <c r="D9" s="138" t="s">
        <v>46</v>
      </c>
      <c r="E9" s="135" t="s">
        <v>38</v>
      </c>
      <c r="F9" s="112" t="s">
        <v>47</v>
      </c>
      <c r="G9" s="128" t="s">
        <v>48</v>
      </c>
    </row>
    <row r="10" spans="1:7" ht="12.75" customHeight="1">
      <c r="A10" s="115"/>
      <c r="B10" s="132"/>
      <c r="C10" s="134"/>
      <c r="D10" s="105"/>
      <c r="E10" s="136"/>
      <c r="F10" s="113"/>
      <c r="G10" s="129"/>
    </row>
    <row r="11" spans="1:7" ht="12.75" customHeight="1">
      <c r="A11" s="115"/>
      <c r="B11" s="132">
        <v>3</v>
      </c>
      <c r="C11" s="133" t="s">
        <v>49</v>
      </c>
      <c r="D11" s="139" t="s">
        <v>50</v>
      </c>
      <c r="E11" s="135" t="s">
        <v>51</v>
      </c>
      <c r="F11" s="112" t="s">
        <v>52</v>
      </c>
      <c r="G11" s="128" t="s">
        <v>53</v>
      </c>
    </row>
    <row r="12" spans="1:7" ht="15" customHeight="1">
      <c r="A12" s="115"/>
      <c r="B12" s="132"/>
      <c r="C12" s="134"/>
      <c r="D12" s="140"/>
      <c r="E12" s="136"/>
      <c r="F12" s="113"/>
      <c r="G12" s="129"/>
    </row>
    <row r="13" spans="1:7" ht="12.75" customHeight="1">
      <c r="A13" s="115"/>
      <c r="B13" s="132">
        <v>4</v>
      </c>
      <c r="C13" s="133" t="s">
        <v>54</v>
      </c>
      <c r="D13" s="138" t="s">
        <v>55</v>
      </c>
      <c r="E13" s="135" t="s">
        <v>56</v>
      </c>
      <c r="F13" s="112" t="s">
        <v>57</v>
      </c>
      <c r="G13" s="128" t="s">
        <v>58</v>
      </c>
    </row>
    <row r="14" spans="1:7" ht="15" customHeight="1">
      <c r="A14" s="115"/>
      <c r="B14" s="132"/>
      <c r="C14" s="134"/>
      <c r="D14" s="105"/>
      <c r="E14" s="136"/>
      <c r="F14" s="113"/>
      <c r="G14" s="129"/>
    </row>
    <row r="15" spans="1:7" ht="15" customHeight="1">
      <c r="A15" s="115"/>
      <c r="B15" s="132">
        <v>5</v>
      </c>
      <c r="C15" s="133" t="s">
        <v>59</v>
      </c>
      <c r="D15" s="138" t="s">
        <v>60</v>
      </c>
      <c r="E15" s="135" t="s">
        <v>61</v>
      </c>
      <c r="F15" s="130" t="s">
        <v>39</v>
      </c>
      <c r="G15" s="128" t="s">
        <v>62</v>
      </c>
    </row>
    <row r="16" spans="1:7" ht="15.75" customHeight="1">
      <c r="A16" s="115"/>
      <c r="B16" s="132"/>
      <c r="C16" s="134"/>
      <c r="D16" s="105"/>
      <c r="E16" s="136"/>
      <c r="F16" s="131"/>
      <c r="G16" s="129"/>
    </row>
    <row r="17" spans="1:7" ht="12.75" customHeight="1">
      <c r="A17" s="115"/>
      <c r="B17" s="132">
        <v>6</v>
      </c>
      <c r="C17" s="133" t="s">
        <v>63</v>
      </c>
      <c r="D17" s="138" t="s">
        <v>64</v>
      </c>
      <c r="E17" s="135" t="s">
        <v>65</v>
      </c>
      <c r="F17" s="112" t="s">
        <v>40</v>
      </c>
      <c r="G17" s="128" t="s">
        <v>66</v>
      </c>
    </row>
    <row r="18" spans="1:7" ht="15" customHeight="1">
      <c r="A18" s="115"/>
      <c r="B18" s="132"/>
      <c r="C18" s="134"/>
      <c r="D18" s="105"/>
      <c r="E18" s="136"/>
      <c r="F18" s="113"/>
      <c r="G18" s="129"/>
    </row>
    <row r="19" spans="1:7" ht="12.75" customHeight="1">
      <c r="A19" s="115"/>
      <c r="B19" s="132">
        <v>7</v>
      </c>
      <c r="C19" s="133" t="s">
        <v>67</v>
      </c>
      <c r="D19" s="138" t="s">
        <v>68</v>
      </c>
      <c r="E19" s="135" t="s">
        <v>69</v>
      </c>
      <c r="F19" s="112" t="s">
        <v>70</v>
      </c>
      <c r="G19" s="128" t="s">
        <v>71</v>
      </c>
    </row>
    <row r="20" spans="1:7" ht="15" customHeight="1">
      <c r="A20" s="115"/>
      <c r="B20" s="132"/>
      <c r="C20" s="134"/>
      <c r="D20" s="105"/>
      <c r="E20" s="136"/>
      <c r="F20" s="113"/>
      <c r="G20" s="129"/>
    </row>
    <row r="21" spans="1:7" ht="12.75" customHeight="1">
      <c r="A21" s="115"/>
      <c r="B21" s="132">
        <v>8</v>
      </c>
      <c r="C21" s="133" t="s">
        <v>72</v>
      </c>
      <c r="D21" s="138" t="s">
        <v>73</v>
      </c>
      <c r="E21" s="135" t="s">
        <v>74</v>
      </c>
      <c r="F21" s="112" t="s">
        <v>75</v>
      </c>
      <c r="G21" s="128" t="s">
        <v>76</v>
      </c>
    </row>
    <row r="22" spans="1:7" ht="15" customHeight="1">
      <c r="A22" s="115"/>
      <c r="B22" s="132"/>
      <c r="C22" s="134"/>
      <c r="D22" s="105"/>
      <c r="E22" s="136"/>
      <c r="F22" s="113"/>
      <c r="G22" s="129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F9:F10"/>
    <mergeCell ref="A5:A6"/>
    <mergeCell ref="B5:B6"/>
    <mergeCell ref="C5:C6"/>
    <mergeCell ref="D5:D6"/>
    <mergeCell ref="E5:E6"/>
    <mergeCell ref="F5:F6"/>
    <mergeCell ref="D9:D10"/>
    <mergeCell ref="A7:A8"/>
    <mergeCell ref="B7:B8"/>
    <mergeCell ref="C11:C12"/>
    <mergeCell ref="D11:D12"/>
    <mergeCell ref="A11:A12"/>
    <mergeCell ref="C7:C8"/>
    <mergeCell ref="D7:D8"/>
    <mergeCell ref="E11:E12"/>
    <mergeCell ref="E9:E10"/>
    <mergeCell ref="A15:A16"/>
    <mergeCell ref="B15:B16"/>
    <mergeCell ref="C15:C16"/>
    <mergeCell ref="D15:D16"/>
    <mergeCell ref="F11:F12"/>
    <mergeCell ref="A13:A14"/>
    <mergeCell ref="B13:B14"/>
    <mergeCell ref="C13:C14"/>
    <mergeCell ref="D13:D14"/>
    <mergeCell ref="B11:B12"/>
    <mergeCell ref="E17:E18"/>
    <mergeCell ref="F17:F18"/>
    <mergeCell ref="E13:E14"/>
    <mergeCell ref="F13:F14"/>
    <mergeCell ref="E15:E16"/>
    <mergeCell ref="F15:F16"/>
    <mergeCell ref="A17:A18"/>
    <mergeCell ref="B17:B18"/>
    <mergeCell ref="A19:A20"/>
    <mergeCell ref="B19:B20"/>
    <mergeCell ref="C19:C20"/>
    <mergeCell ref="D19:D20"/>
    <mergeCell ref="C17:C18"/>
    <mergeCell ref="D17:D18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G11:G12"/>
    <mergeCell ref="G21:G22"/>
    <mergeCell ref="G13:G14"/>
    <mergeCell ref="G15:G16"/>
    <mergeCell ref="G17:G18"/>
    <mergeCell ref="G19:G20"/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A37" sqref="A1:R37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49" t="s">
        <v>26</v>
      </c>
      <c r="D1" s="150"/>
      <c r="E1" s="150"/>
      <c r="F1" s="150"/>
      <c r="G1" s="150"/>
      <c r="H1" s="150"/>
      <c r="I1" s="150"/>
      <c r="J1" s="151"/>
    </row>
    <row r="2" spans="1:36" ht="26.25" customHeight="1" thickBot="1">
      <c r="A2" s="6"/>
      <c r="B2" s="6"/>
      <c r="C2" s="124" t="str">
        <f>HYPERLINK('[1]реквизиты'!$A$2)</f>
        <v>Финал II летней Спартакиады молодежи России по самбо </v>
      </c>
      <c r="D2" s="125"/>
      <c r="E2" s="125"/>
      <c r="F2" s="125"/>
      <c r="G2" s="125"/>
      <c r="H2" s="125"/>
      <c r="I2" s="125"/>
      <c r="J2" s="160"/>
      <c r="K2" s="44"/>
      <c r="L2" s="44"/>
      <c r="M2" s="44"/>
      <c r="N2" s="44"/>
      <c r="O2" s="44"/>
      <c r="P2" s="44"/>
      <c r="Q2" s="44"/>
      <c r="R2" s="4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2"/>
      <c r="B3" s="42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5"/>
      <c r="B4" s="65"/>
      <c r="C4" s="65"/>
      <c r="D4" s="65"/>
      <c r="E4" s="65"/>
      <c r="F4" s="67" t="str">
        <f>HYPERLINK('пр.взв.'!D4)</f>
        <v>М св 100 кг</v>
      </c>
      <c r="G4" s="66"/>
      <c r="H4" s="66"/>
      <c r="I4" s="66"/>
      <c r="J4" s="66"/>
      <c r="K4" s="66"/>
      <c r="L4" s="65"/>
      <c r="M4" s="65"/>
    </row>
    <row r="5" spans="1:13" ht="16.5" thickBot="1">
      <c r="A5" s="158" t="s">
        <v>0</v>
      </c>
      <c r="B5" s="158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56">
        <v>1</v>
      </c>
      <c r="B6" s="157" t="str">
        <f>VLOOKUP('стартвый '!A6:A7,'пр.взв.'!B6:C21,2,FALSE)</f>
        <v>Кривобоков Антон Дмитриевич</v>
      </c>
      <c r="C6" s="155" t="str">
        <f>VLOOKUP(A6,'пр.взв.'!B6:G21,3,FALSE)</f>
        <v>09.04.93 КМС</v>
      </c>
      <c r="D6" s="155" t="str">
        <f>VLOOKUP(A6,'пр.взв.'!B6:G21,4,FALSE)</f>
        <v>С-Петербург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52"/>
      <c r="B7" s="153"/>
      <c r="C7" s="154"/>
      <c r="D7" s="154"/>
      <c r="E7" s="25"/>
      <c r="F7" s="23"/>
      <c r="G7" s="30"/>
      <c r="H7" s="27"/>
      <c r="I7" s="23"/>
      <c r="J7" s="48"/>
      <c r="K7" s="48"/>
      <c r="L7" s="48"/>
      <c r="M7" s="23"/>
    </row>
    <row r="8" spans="1:13" ht="13.5" customHeight="1" thickBot="1">
      <c r="A8" s="143">
        <v>5</v>
      </c>
      <c r="B8" s="145" t="str">
        <f>VLOOKUP('стартвый '!A8:A9,'пр.взв.'!B8:C23,2,FALSE)</f>
        <v>Иванов Евгений Анатольевич</v>
      </c>
      <c r="C8" s="147" t="str">
        <f>VLOOKUP(A8,'пр.взв.'!B6:G21,3,FALSE)</f>
        <v>06.02.91 КМС</v>
      </c>
      <c r="D8" s="147" t="str">
        <f>VLOOKUP(A8,'пр.взв.'!B6:G21,4,FALSE)</f>
        <v>ДВФО, Амурская об. Благовещенск</v>
      </c>
      <c r="E8" s="24"/>
      <c r="F8" s="26"/>
      <c r="G8" s="29"/>
      <c r="H8" s="27"/>
      <c r="I8" s="23"/>
      <c r="J8" s="48"/>
      <c r="K8" s="48"/>
      <c r="L8" s="48"/>
      <c r="M8" s="23"/>
    </row>
    <row r="9" spans="1:13" ht="13.5" customHeight="1" thickBot="1">
      <c r="A9" s="152"/>
      <c r="B9" s="153"/>
      <c r="C9" s="154"/>
      <c r="D9" s="154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56">
        <v>3</v>
      </c>
      <c r="B10" s="157" t="str">
        <f>VLOOKUP('стартвый '!A10:A11,'пр.взв.'!B10:C25,2,FALSE)</f>
        <v>Башин Павел Андреевич</v>
      </c>
      <c r="C10" s="155" t="str">
        <f>VLOOKUP(A10,'пр.взв.'!B6:G21,3,FALSE)</f>
        <v>05.06.1989  КМС</v>
      </c>
      <c r="D10" s="155" t="str">
        <f>VLOOKUP(A10,'пр.взв.'!B6:G21,4,FALSE)</f>
        <v>ПФО, Пермский край, Кудымкар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52"/>
      <c r="B11" s="153"/>
      <c r="C11" s="154"/>
      <c r="D11" s="154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43">
        <v>7</v>
      </c>
      <c r="B12" s="145" t="str">
        <f>VLOOKUP('стартвый '!A12:A13,'пр.взв.'!B12:C27,2,FALSE)</f>
        <v>Тешев Анзор Русланович</v>
      </c>
      <c r="C12" s="147" t="str">
        <f>VLOOKUP(A12,'пр.взв.'!B6:G21,3,FALSE)</f>
        <v>05.07. 89 МС</v>
      </c>
      <c r="D12" s="147" t="str">
        <f>VLOOKUP(A12,'пр.взв.'!B6:G21,4,FALSE)</f>
        <v>ЮФО, Р. Адыгея, Майкоп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44"/>
      <c r="B13" s="146"/>
      <c r="C13" s="148"/>
      <c r="D13" s="148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5"/>
      <c r="J15" s="43"/>
      <c r="K15" s="28"/>
      <c r="L15" s="28"/>
      <c r="M15" s="23"/>
    </row>
    <row r="16" spans="1:10" ht="16.5" thickBot="1">
      <c r="A16" s="158" t="s">
        <v>1</v>
      </c>
      <c r="B16" s="158"/>
      <c r="E16" s="23"/>
      <c r="F16" s="23"/>
      <c r="G16" s="23"/>
      <c r="H16" s="23"/>
      <c r="I16" s="46"/>
      <c r="J16" s="3"/>
    </row>
    <row r="17" spans="1:10" ht="13.5" thickBot="1">
      <c r="A17" s="156">
        <v>2</v>
      </c>
      <c r="B17" s="157" t="str">
        <f>VLOOKUP(A17,'пр.взв.'!B7:G22,2,FALSE)</f>
        <v>Нажмудинов Магомед насрудинович</v>
      </c>
      <c r="C17" s="155" t="str">
        <f>VLOOKUP(A17,'пр.взв.'!B7:G22,3,FALSE)</f>
        <v>14.01.90 МС</v>
      </c>
      <c r="D17" s="155" t="str">
        <f>VLOOKUP(A17,'пр.взв.'!B7:G22,4,FALSE)</f>
        <v>Москва</v>
      </c>
      <c r="E17" s="23"/>
      <c r="F17" s="23"/>
      <c r="G17" s="23"/>
      <c r="H17" s="23"/>
      <c r="I17" s="39"/>
      <c r="J17" s="3"/>
    </row>
    <row r="18" spans="1:10" ht="12.75">
      <c r="A18" s="152"/>
      <c r="B18" s="153"/>
      <c r="C18" s="154"/>
      <c r="D18" s="154"/>
      <c r="E18" s="25"/>
      <c r="F18" s="23"/>
      <c r="G18" s="30"/>
      <c r="H18" s="27"/>
      <c r="I18" s="39"/>
      <c r="J18" s="3"/>
    </row>
    <row r="19" spans="1:10" ht="13.5" thickBot="1">
      <c r="A19" s="143">
        <v>6</v>
      </c>
      <c r="B19" s="145" t="str">
        <f>VLOOKUP('стартвый '!A19:A20,'пр.взв.'!B7:G22,2,FALSE)</f>
        <v>Качаев Алексей Александрович</v>
      </c>
      <c r="C19" s="147" t="str">
        <f>VLOOKUP(A19,'пр.взв.'!B7:G22,3,FALSE)</f>
        <v>29.04.91 КМС</v>
      </c>
      <c r="D19" s="147" t="str">
        <f>VLOOKUP(A19,'пр.взв.'!B7:G22,4,FALSE)</f>
        <v>СФО, Красноярский кр, Канск</v>
      </c>
      <c r="E19" s="24"/>
      <c r="F19" s="26"/>
      <c r="G19" s="29"/>
      <c r="H19" s="27"/>
      <c r="I19" s="39"/>
      <c r="J19" s="3"/>
    </row>
    <row r="20" spans="1:10" ht="13.5" thickBot="1">
      <c r="A20" s="152"/>
      <c r="B20" s="153"/>
      <c r="C20" s="154"/>
      <c r="D20" s="154"/>
      <c r="E20" s="23"/>
      <c r="F20" s="27"/>
      <c r="G20" s="25"/>
      <c r="H20" s="31"/>
      <c r="I20" s="39"/>
      <c r="J20" s="3"/>
    </row>
    <row r="21" spans="1:8" ht="13.5" thickBot="1">
      <c r="A21" s="156">
        <v>4</v>
      </c>
      <c r="B21" s="157" t="str">
        <f>VLOOKUP('стартвый '!A21:A22,'пр.взв.'!B7:G22,2,FALSE)</f>
        <v>Бобиков Роман Николаевич</v>
      </c>
      <c r="C21" s="155" t="str">
        <f>VLOOKUP(A21,'пр.взв.'!B7:G22,3,FALSE)</f>
        <v>08.12.89   МС</v>
      </c>
      <c r="D21" s="155" t="str">
        <f>VLOOKUP(A21,'пр.взв.'!B7:G22,4,FALSE)</f>
        <v>ЦФО, Тверская об. Тверь</v>
      </c>
      <c r="E21" s="23"/>
      <c r="F21" s="27"/>
      <c r="G21" s="24"/>
      <c r="H21" s="3"/>
    </row>
    <row r="22" spans="1:8" ht="12.75">
      <c r="A22" s="152"/>
      <c r="B22" s="153"/>
      <c r="C22" s="154"/>
      <c r="D22" s="154"/>
      <c r="E22" s="25"/>
      <c r="F22" s="28"/>
      <c r="G22" s="29"/>
      <c r="H22" s="27"/>
    </row>
    <row r="23" spans="1:8" ht="13.5" thickBot="1">
      <c r="A23" s="143">
        <v>8</v>
      </c>
      <c r="B23" s="145" t="str">
        <f>VLOOKUP('стартвый '!A23:A24,'пр.взв.'!B7:G22,2,FALSE)</f>
        <v>Тихомиров Алексей Александрович</v>
      </c>
      <c r="C23" s="147" t="str">
        <f>VLOOKUP(A23,'пр.взв.'!B7:G22,3,FALSE)</f>
        <v>01.11.89 КМС</v>
      </c>
      <c r="D23" s="147" t="str">
        <f>VLOOKUP(A23,'пр.взв.'!B7:G22,4,FALSE)</f>
        <v>УФО, Свердлдовская об, Сысерть</v>
      </c>
      <c r="E23" s="24"/>
      <c r="F23" s="23"/>
      <c r="G23" s="30"/>
      <c r="H23" s="27"/>
    </row>
    <row r="24" spans="1:8" ht="13.5" thickBot="1">
      <c r="A24" s="144"/>
      <c r="B24" s="146"/>
      <c r="C24" s="148"/>
      <c r="D24" s="148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6"/>
      <c r="H29" s="36"/>
    </row>
    <row r="30" spans="2:8" ht="12.75">
      <c r="B30" s="37"/>
      <c r="H30" s="37"/>
    </row>
    <row r="31" spans="2:11" ht="12.75">
      <c r="B31" s="37"/>
      <c r="C31" s="7"/>
      <c r="D31" s="36"/>
      <c r="G31" s="3"/>
      <c r="H31" s="37"/>
      <c r="I31" s="7"/>
      <c r="J31" s="7"/>
      <c r="K31" s="36"/>
    </row>
    <row r="32" spans="2:12" ht="12.75">
      <c r="B32" s="38"/>
      <c r="C32" s="3"/>
      <c r="D32" s="37"/>
      <c r="E32" s="39"/>
      <c r="F32" s="3"/>
      <c r="G32" s="3"/>
      <c r="H32" s="38"/>
      <c r="I32" s="3"/>
      <c r="J32" s="3"/>
      <c r="K32" s="37"/>
      <c r="L32" s="3"/>
    </row>
    <row r="33" spans="3:13" ht="12.75">
      <c r="C33" s="3"/>
      <c r="D33" s="37"/>
      <c r="E33" s="40"/>
      <c r="F33" s="2"/>
      <c r="G33" s="3"/>
      <c r="I33" s="3"/>
      <c r="J33" s="3"/>
      <c r="K33" s="37"/>
      <c r="L33" s="40"/>
      <c r="M33" s="2"/>
    </row>
    <row r="34" spans="3:11" ht="12.75">
      <c r="C34" s="3"/>
      <c r="D34" s="37"/>
      <c r="G34" s="3"/>
      <c r="I34" s="3"/>
      <c r="J34" s="3"/>
      <c r="K34" s="37"/>
    </row>
    <row r="35" spans="3:11" ht="12.75">
      <c r="C35" s="2"/>
      <c r="D35" s="38"/>
      <c r="G35" s="3"/>
      <c r="I35" s="2"/>
      <c r="J35" s="2"/>
      <c r="K35" s="38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7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1"/>
      <c r="M41" s="41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1"/>
    </row>
    <row r="43" spans="5:13" ht="12.75">
      <c r="E43" s="3"/>
      <c r="F43" s="3"/>
      <c r="G43" s="14"/>
      <c r="H43" s="14"/>
      <c r="I43" s="14"/>
      <c r="J43" s="14"/>
      <c r="K43" s="14"/>
      <c r="M43" s="41"/>
    </row>
    <row r="44" spans="5:13" ht="12.75">
      <c r="E44" s="3"/>
      <c r="F44" s="3"/>
      <c r="G44" s="14"/>
      <c r="H44" s="14"/>
      <c r="I44" s="14"/>
      <c r="J44" s="14"/>
      <c r="K44" s="14"/>
      <c r="L44" s="41"/>
      <c r="M44" s="41"/>
    </row>
  </sheetData>
  <sheetProtection/>
  <mergeCells count="37">
    <mergeCell ref="C3:R3"/>
    <mergeCell ref="A5:B5"/>
    <mergeCell ref="C2:J2"/>
    <mergeCell ref="A6:A7"/>
    <mergeCell ref="B6:B7"/>
    <mergeCell ref="C6:C7"/>
    <mergeCell ref="D6:D7"/>
    <mergeCell ref="B17:B18"/>
    <mergeCell ref="C17:C18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21:A22"/>
    <mergeCell ref="B21:B22"/>
    <mergeCell ref="C21:C22"/>
    <mergeCell ref="D21:D22"/>
    <mergeCell ref="A17:A18"/>
    <mergeCell ref="A16:B16"/>
    <mergeCell ref="A23:A24"/>
    <mergeCell ref="B23:B24"/>
    <mergeCell ref="C23:C24"/>
    <mergeCell ref="D23:D24"/>
    <mergeCell ref="C1:J1"/>
    <mergeCell ref="A19:A20"/>
    <mergeCell ref="B19:B20"/>
    <mergeCell ref="C19:C20"/>
    <mergeCell ref="D19:D20"/>
    <mergeCell ref="D17:D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4">
      <selection activeCell="J29" sqref="J29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01" t="str">
        <f>HYPERLINK('[1]реквизиты'!$A$2)</f>
        <v>Финал II летней Спартакиады молодежи России по самбо </v>
      </c>
      <c r="B1" s="167"/>
      <c r="C1" s="167"/>
      <c r="D1" s="167"/>
      <c r="E1" s="167"/>
      <c r="F1" s="167"/>
      <c r="G1" s="167"/>
      <c r="H1" s="168"/>
    </row>
    <row r="2" spans="1:8" ht="12.75">
      <c r="A2" s="169" t="str">
        <f>HYPERLINK('[1]реквизиты'!$A$3)</f>
        <v>10-13 июля 2010 г.                               г.Санкт-Петербург</v>
      </c>
      <c r="B2" s="169"/>
      <c r="C2" s="169"/>
      <c r="D2" s="169"/>
      <c r="E2" s="169"/>
      <c r="F2" s="169"/>
      <c r="G2" s="169"/>
      <c r="H2" s="169"/>
    </row>
    <row r="3" spans="1:8" ht="18.75" thickBot="1">
      <c r="A3" s="170" t="s">
        <v>32</v>
      </c>
      <c r="B3" s="170"/>
      <c r="C3" s="170"/>
      <c r="D3" s="170"/>
      <c r="E3" s="170"/>
      <c r="F3" s="170"/>
      <c r="G3" s="170"/>
      <c r="H3" s="170"/>
    </row>
    <row r="4" spans="2:8" ht="18.75" thickBot="1">
      <c r="B4" s="72"/>
      <c r="C4" s="73"/>
      <c r="D4" s="171" t="str">
        <f>HYPERLINK('пр.взв.'!D4)</f>
        <v>М св 100 кг</v>
      </c>
      <c r="E4" s="172"/>
      <c r="F4" s="173"/>
      <c r="G4" s="73"/>
      <c r="H4" s="73"/>
    </row>
    <row r="5" spans="1:8" ht="18.75" thickBot="1">
      <c r="A5" s="73"/>
      <c r="B5" s="73"/>
      <c r="C5" s="73"/>
      <c r="D5" s="73"/>
      <c r="E5" s="73"/>
      <c r="F5" s="73"/>
      <c r="G5" s="73"/>
      <c r="H5" s="73"/>
    </row>
    <row r="6" spans="1:10" ht="18">
      <c r="A6" s="174" t="s">
        <v>33</v>
      </c>
      <c r="B6" s="165" t="e">
        <f>VLOOKUP(J6,'пр.взв.'!B6:G133,2,FALSE)</f>
        <v>#N/A</v>
      </c>
      <c r="C6" s="165"/>
      <c r="D6" s="165"/>
      <c r="E6" s="165"/>
      <c r="F6" s="165"/>
      <c r="G6" s="165"/>
      <c r="H6" s="180" t="e">
        <f>VLOOKUP(J6,'пр.взв.'!B6:G133,3,FALSE)</f>
        <v>#N/A</v>
      </c>
      <c r="I6" s="73"/>
      <c r="J6" s="74">
        <v>0</v>
      </c>
    </row>
    <row r="7" spans="1:10" ht="9.75" customHeight="1">
      <c r="A7" s="175"/>
      <c r="B7" s="166"/>
      <c r="C7" s="166"/>
      <c r="D7" s="166"/>
      <c r="E7" s="166"/>
      <c r="F7" s="166"/>
      <c r="G7" s="166"/>
      <c r="H7" s="162"/>
      <c r="I7" s="73"/>
      <c r="J7" s="74"/>
    </row>
    <row r="8" spans="1:10" ht="18">
      <c r="A8" s="175"/>
      <c r="B8" s="161" t="e">
        <f>VLOOKUP(J6,'пр.взв.'!B6:G133,4,FALSE)</f>
        <v>#N/A</v>
      </c>
      <c r="C8" s="161"/>
      <c r="D8" s="161"/>
      <c r="E8" s="161"/>
      <c r="F8" s="161"/>
      <c r="G8" s="161"/>
      <c r="H8" s="162"/>
      <c r="I8" s="73"/>
      <c r="J8" s="74"/>
    </row>
    <row r="9" spans="1:10" ht="9" customHeight="1" thickBot="1">
      <c r="A9" s="176"/>
      <c r="B9" s="163"/>
      <c r="C9" s="163"/>
      <c r="D9" s="163"/>
      <c r="E9" s="163"/>
      <c r="F9" s="163"/>
      <c r="G9" s="163"/>
      <c r="H9" s="164"/>
      <c r="I9" s="73"/>
      <c r="J9" s="74"/>
    </row>
    <row r="10" spans="1:10" ht="18.75" thickBot="1">
      <c r="A10" s="73"/>
      <c r="B10" s="73"/>
      <c r="C10" s="73"/>
      <c r="D10" s="73"/>
      <c r="E10" s="73"/>
      <c r="F10" s="73"/>
      <c r="G10" s="73"/>
      <c r="H10" s="73"/>
      <c r="I10" s="73"/>
      <c r="J10" s="74"/>
    </row>
    <row r="11" spans="1:10" ht="18">
      <c r="A11" s="184" t="s">
        <v>34</v>
      </c>
      <c r="B11" s="165" t="e">
        <f>VLOOKUP(J11,'пр.взв.'!B6:G133,2,FALSE)</f>
        <v>#N/A</v>
      </c>
      <c r="C11" s="165"/>
      <c r="D11" s="165"/>
      <c r="E11" s="165"/>
      <c r="F11" s="165"/>
      <c r="G11" s="165"/>
      <c r="H11" s="180" t="e">
        <f>VLOOKUP(J11,'пр.взв.'!B6:G133,3,FALSE)</f>
        <v>#N/A</v>
      </c>
      <c r="I11" s="73"/>
      <c r="J11" s="74">
        <v>0</v>
      </c>
    </row>
    <row r="12" spans="1:10" ht="11.25" customHeight="1">
      <c r="A12" s="185"/>
      <c r="B12" s="166"/>
      <c r="C12" s="166"/>
      <c r="D12" s="166"/>
      <c r="E12" s="166"/>
      <c r="F12" s="166"/>
      <c r="G12" s="166"/>
      <c r="H12" s="162"/>
      <c r="I12" s="73"/>
      <c r="J12" s="74"/>
    </row>
    <row r="13" spans="1:10" ht="18">
      <c r="A13" s="185"/>
      <c r="B13" s="161" t="e">
        <f>VLOOKUP(J11,'пр.взв.'!B6:G133,4,FALSE)</f>
        <v>#N/A</v>
      </c>
      <c r="C13" s="161"/>
      <c r="D13" s="161"/>
      <c r="E13" s="161"/>
      <c r="F13" s="161"/>
      <c r="G13" s="161"/>
      <c r="H13" s="162"/>
      <c r="I13" s="73"/>
      <c r="J13" s="74"/>
    </row>
    <row r="14" spans="1:10" ht="9" customHeight="1" thickBot="1">
      <c r="A14" s="186"/>
      <c r="B14" s="163"/>
      <c r="C14" s="163"/>
      <c r="D14" s="163"/>
      <c r="E14" s="163"/>
      <c r="F14" s="163"/>
      <c r="G14" s="163"/>
      <c r="H14" s="164"/>
      <c r="I14" s="73"/>
      <c r="J14" s="74"/>
    </row>
    <row r="15" spans="1:10" ht="18.75" thickBot="1">
      <c r="A15" s="73"/>
      <c r="B15" s="73"/>
      <c r="C15" s="73"/>
      <c r="D15" s="73"/>
      <c r="E15" s="73"/>
      <c r="F15" s="73"/>
      <c r="G15" s="73"/>
      <c r="H15" s="73"/>
      <c r="I15" s="73"/>
      <c r="J15" s="74"/>
    </row>
    <row r="16" spans="1:10" ht="18">
      <c r="A16" s="177" t="s">
        <v>35</v>
      </c>
      <c r="B16" s="165" t="str">
        <f>VLOOKUP(J16,'пр.взв.'!B6:G133,2,FALSE)</f>
        <v>Бобиков Роман Николаевич</v>
      </c>
      <c r="C16" s="165"/>
      <c r="D16" s="165"/>
      <c r="E16" s="165"/>
      <c r="F16" s="165"/>
      <c r="G16" s="165"/>
      <c r="H16" s="180" t="str">
        <f>VLOOKUP(J16,'пр.взв.'!B6:G133,3,FALSE)</f>
        <v>08.12.89   МС</v>
      </c>
      <c r="I16" s="73"/>
      <c r="J16" s="74">
        <v>4</v>
      </c>
    </row>
    <row r="17" spans="1:10" ht="10.5" customHeight="1">
      <c r="A17" s="178"/>
      <c r="B17" s="166"/>
      <c r="C17" s="166"/>
      <c r="D17" s="166"/>
      <c r="E17" s="166"/>
      <c r="F17" s="166"/>
      <c r="G17" s="166"/>
      <c r="H17" s="162"/>
      <c r="I17" s="73"/>
      <c r="J17" s="74"/>
    </row>
    <row r="18" spans="1:10" ht="18">
      <c r="A18" s="178"/>
      <c r="B18" s="161" t="str">
        <f>VLOOKUP(J16,'пр.взв.'!B6:G133,4,FALSE)</f>
        <v>ЦФО, Тверская об. Тверь</v>
      </c>
      <c r="C18" s="161"/>
      <c r="D18" s="161"/>
      <c r="E18" s="161"/>
      <c r="F18" s="161"/>
      <c r="G18" s="161"/>
      <c r="H18" s="162"/>
      <c r="I18" s="73"/>
      <c r="J18" s="74"/>
    </row>
    <row r="19" spans="1:10" ht="9" customHeight="1" thickBot="1">
      <c r="A19" s="179"/>
      <c r="B19" s="163"/>
      <c r="C19" s="163"/>
      <c r="D19" s="163"/>
      <c r="E19" s="163"/>
      <c r="F19" s="163"/>
      <c r="G19" s="163"/>
      <c r="H19" s="164"/>
      <c r="I19" s="73"/>
      <c r="J19" s="74"/>
    </row>
    <row r="20" spans="1:10" ht="18.75" thickBot="1">
      <c r="A20" s="73"/>
      <c r="B20" s="73"/>
      <c r="C20" s="73"/>
      <c r="D20" s="73"/>
      <c r="E20" s="73"/>
      <c r="F20" s="73"/>
      <c r="G20" s="73"/>
      <c r="H20" s="73"/>
      <c r="I20" s="73"/>
      <c r="J20" s="74"/>
    </row>
    <row r="21" spans="1:10" ht="18">
      <c r="A21" s="177" t="s">
        <v>35</v>
      </c>
      <c r="B21" s="165" t="str">
        <f>VLOOKUP(J21,'пр.взв.'!B6:G133,2,FALSE)</f>
        <v>Тешев Анзор Русланович</v>
      </c>
      <c r="C21" s="165"/>
      <c r="D21" s="165"/>
      <c r="E21" s="165"/>
      <c r="F21" s="165"/>
      <c r="G21" s="165"/>
      <c r="H21" s="180" t="str">
        <f>VLOOKUP(J21,'пр.взв.'!B7:G138,3,FALSE)</f>
        <v>05.07. 89 МС</v>
      </c>
      <c r="I21" s="73"/>
      <c r="J21" s="74">
        <v>7</v>
      </c>
    </row>
    <row r="22" spans="1:10" ht="11.25" customHeight="1">
      <c r="A22" s="178"/>
      <c r="B22" s="166"/>
      <c r="C22" s="166"/>
      <c r="D22" s="166"/>
      <c r="E22" s="166"/>
      <c r="F22" s="166"/>
      <c r="G22" s="166"/>
      <c r="H22" s="162"/>
      <c r="I22" s="73"/>
      <c r="J22" s="74"/>
    </row>
    <row r="23" spans="1:9" ht="18">
      <c r="A23" s="178"/>
      <c r="B23" s="161" t="str">
        <f>VLOOKUP(J21,'пр.взв.'!B6:G133,4,FALSE)</f>
        <v>ЮФО, Р. Адыгея, Майкоп</v>
      </c>
      <c r="C23" s="161"/>
      <c r="D23" s="161"/>
      <c r="E23" s="161"/>
      <c r="F23" s="161"/>
      <c r="G23" s="161"/>
      <c r="H23" s="162"/>
      <c r="I23" s="73"/>
    </row>
    <row r="24" spans="1:9" ht="9" customHeight="1" thickBot="1">
      <c r="A24" s="179"/>
      <c r="B24" s="163"/>
      <c r="C24" s="163"/>
      <c r="D24" s="163"/>
      <c r="E24" s="163"/>
      <c r="F24" s="163"/>
      <c r="G24" s="163"/>
      <c r="H24" s="164"/>
      <c r="I24" s="73"/>
    </row>
    <row r="25" spans="1:8" ht="9.75" customHeight="1">
      <c r="A25" s="73"/>
      <c r="B25" s="73"/>
      <c r="C25" s="73"/>
      <c r="D25" s="73"/>
      <c r="E25" s="73"/>
      <c r="F25" s="73"/>
      <c r="G25" s="73"/>
      <c r="H25" s="73"/>
    </row>
    <row r="26" spans="1:8" ht="18">
      <c r="A26" s="73" t="s">
        <v>36</v>
      </c>
      <c r="B26" s="73"/>
      <c r="C26" s="73"/>
      <c r="D26" s="73"/>
      <c r="E26" s="73"/>
      <c r="F26" s="73"/>
      <c r="G26" s="73"/>
      <c r="H26" s="73"/>
    </row>
    <row r="27" ht="13.5" thickBot="1"/>
    <row r="28" spans="1:10" ht="12.75">
      <c r="A28" s="181" t="e">
        <f>VLOOKUP(J28,'пр.взв.'!B7:G133,6,FALSE)</f>
        <v>#N/A</v>
      </c>
      <c r="B28" s="182"/>
      <c r="C28" s="182"/>
      <c r="D28" s="182"/>
      <c r="E28" s="182"/>
      <c r="F28" s="182"/>
      <c r="G28" s="182"/>
      <c r="H28" s="180"/>
      <c r="J28">
        <v>0</v>
      </c>
    </row>
    <row r="29" spans="1:8" ht="13.5" thickBot="1">
      <c r="A29" s="183"/>
      <c r="B29" s="163"/>
      <c r="C29" s="163"/>
      <c r="D29" s="163"/>
      <c r="E29" s="163"/>
      <c r="F29" s="163"/>
      <c r="G29" s="163"/>
      <c r="H29" s="164"/>
    </row>
    <row r="31" ht="2.25" customHeight="1"/>
    <row r="32" spans="1:8" ht="18">
      <c r="A32" s="73" t="s">
        <v>37</v>
      </c>
      <c r="B32" s="73"/>
      <c r="C32" s="73"/>
      <c r="D32" s="73"/>
      <c r="E32" s="73"/>
      <c r="F32" s="73"/>
      <c r="G32" s="73"/>
      <c r="H32" s="73"/>
    </row>
    <row r="33" spans="1:8" ht="7.5" customHeight="1">
      <c r="A33" s="73"/>
      <c r="B33" s="73"/>
      <c r="C33" s="73"/>
      <c r="D33" s="73"/>
      <c r="E33" s="73"/>
      <c r="F33" s="73"/>
      <c r="G33" s="73"/>
      <c r="H33" s="73"/>
    </row>
    <row r="34" spans="1:8" ht="18">
      <c r="A34" s="73"/>
      <c r="B34" s="73"/>
      <c r="C34" s="73"/>
      <c r="D34" s="73"/>
      <c r="E34" s="73"/>
      <c r="F34" s="73"/>
      <c r="G34" s="73"/>
      <c r="H34" s="73"/>
    </row>
    <row r="35" spans="1:8" ht="18">
      <c r="A35" s="75"/>
      <c r="B35" s="75"/>
      <c r="C35" s="75"/>
      <c r="D35" s="75"/>
      <c r="E35" s="75"/>
      <c r="F35" s="75"/>
      <c r="G35" s="75"/>
      <c r="H35" s="75"/>
    </row>
    <row r="36" spans="1:8" ht="18">
      <c r="A36" s="76"/>
      <c r="B36" s="76"/>
      <c r="C36" s="76"/>
      <c r="D36" s="76"/>
      <c r="E36" s="76"/>
      <c r="F36" s="76"/>
      <c r="G36" s="76"/>
      <c r="H36" s="76"/>
    </row>
    <row r="37" spans="1:8" ht="18">
      <c r="A37" s="75"/>
      <c r="B37" s="75"/>
      <c r="C37" s="75"/>
      <c r="D37" s="75"/>
      <c r="E37" s="75"/>
      <c r="F37" s="75"/>
      <c r="G37" s="75"/>
      <c r="H37" s="75"/>
    </row>
    <row r="38" spans="1:8" ht="18">
      <c r="A38" s="77"/>
      <c r="B38" s="77"/>
      <c r="C38" s="77"/>
      <c r="D38" s="77"/>
      <c r="E38" s="77"/>
      <c r="F38" s="77"/>
      <c r="G38" s="77"/>
      <c r="H38" s="77"/>
    </row>
    <row r="39" spans="1:8" ht="18">
      <c r="A39" s="75"/>
      <c r="B39" s="75"/>
      <c r="C39" s="75"/>
      <c r="D39" s="75"/>
      <c r="E39" s="75"/>
      <c r="F39" s="75"/>
      <c r="G39" s="75"/>
      <c r="H39" s="75"/>
    </row>
    <row r="40" spans="1:8" ht="18">
      <c r="A40" s="77"/>
      <c r="B40" s="77"/>
      <c r="C40" s="77"/>
      <c r="D40" s="77"/>
      <c r="E40" s="77"/>
      <c r="F40" s="77"/>
      <c r="G40" s="77"/>
      <c r="H40" s="77"/>
    </row>
    <row r="41" spans="1:8" ht="18">
      <c r="A41" s="75"/>
      <c r="B41" s="75"/>
      <c r="C41" s="75"/>
      <c r="D41" s="75"/>
      <c r="E41" s="75"/>
      <c r="F41" s="75"/>
      <c r="G41" s="75"/>
      <c r="H41" s="75"/>
    </row>
    <row r="42" spans="1:8" ht="18">
      <c r="A42" s="77"/>
      <c r="B42" s="77"/>
      <c r="C42" s="77"/>
      <c r="D42" s="77"/>
      <c r="E42" s="77"/>
      <c r="F42" s="77"/>
      <c r="G42" s="77"/>
      <c r="H42" s="77"/>
    </row>
    <row r="43" spans="1:8" ht="18">
      <c r="A43" s="75"/>
      <c r="B43" s="75"/>
      <c r="C43" s="75"/>
      <c r="D43" s="75"/>
      <c r="E43" s="75"/>
      <c r="F43" s="75"/>
      <c r="G43" s="75"/>
      <c r="H43" s="75"/>
    </row>
    <row r="44" spans="1:8" ht="18">
      <c r="A44" s="77"/>
      <c r="B44" s="77"/>
      <c r="C44" s="77"/>
      <c r="D44" s="77"/>
      <c r="E44" s="77"/>
      <c r="F44" s="77"/>
      <c r="G44" s="77"/>
      <c r="H44" s="77"/>
    </row>
  </sheetData>
  <sheetProtection/>
  <mergeCells count="21">
    <mergeCell ref="H11:H12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B13:H14"/>
    <mergeCell ref="B16:G17"/>
    <mergeCell ref="B18:H19"/>
    <mergeCell ref="A1:H1"/>
    <mergeCell ref="A2:H2"/>
    <mergeCell ref="A3:H3"/>
    <mergeCell ref="D4:F4"/>
    <mergeCell ref="A6:A9"/>
    <mergeCell ref="A16:A19"/>
    <mergeCell ref="H6:H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A10">
      <selection activeCell="J19" sqref="J19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96" t="s">
        <v>28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3:18" ht="26.25" customHeight="1" thickBot="1">
      <c r="C2" s="97" t="s">
        <v>27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ht="30.75" customHeight="1" thickBot="1">
      <c r="A3" s="6"/>
      <c r="B3" s="6"/>
      <c r="C3" s="101" t="str">
        <f>HYPERLINK('[1]реквизиты'!$A$2)</f>
        <v>Финал II летней Спартакиады молодежи России по самбо 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8"/>
    </row>
    <row r="4" spans="1:18" ht="26.25" customHeight="1" thickBot="1">
      <c r="A4" s="42"/>
      <c r="B4" s="42"/>
      <c r="C4" s="159" t="str">
        <f>HYPERLINK('[1]реквизиты'!$A$3)</f>
        <v>10-13 июля 2010 г.                               г.Санкт-Петербург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</row>
    <row r="5" spans="8:14" ht="27.75" customHeight="1" thickBot="1">
      <c r="H5" s="196" t="str">
        <f>HYPERLINK('пр.взв.'!D4)</f>
        <v>М св 100 кг</v>
      </c>
      <c r="I5" s="197"/>
      <c r="J5" s="197"/>
      <c r="K5" s="197"/>
      <c r="L5" s="197"/>
      <c r="M5" s="197"/>
      <c r="N5" s="198"/>
    </row>
    <row r="6" spans="8:13" ht="15" customHeight="1">
      <c r="H6" s="67"/>
      <c r="I6" s="69"/>
      <c r="J6" s="69"/>
      <c r="K6" s="69"/>
      <c r="L6" s="69"/>
      <c r="M6" s="69"/>
    </row>
    <row r="7" spans="1:21" ht="18" customHeight="1" thickBot="1">
      <c r="A7" s="158" t="s">
        <v>0</v>
      </c>
      <c r="B7" s="158"/>
      <c r="E7" s="23"/>
      <c r="F7" s="23"/>
      <c r="G7" s="23"/>
      <c r="H7" s="23"/>
      <c r="I7" s="199" t="s">
        <v>19</v>
      </c>
      <c r="J7" s="199"/>
      <c r="K7" s="199"/>
      <c r="L7" s="199"/>
      <c r="M7" s="199"/>
      <c r="N7" s="23"/>
      <c r="O7" s="23"/>
      <c r="P7" s="23"/>
      <c r="Q7" s="33"/>
      <c r="R7" s="32"/>
      <c r="S7" s="23"/>
      <c r="T7" s="209" t="s">
        <v>1</v>
      </c>
      <c r="U7" s="209"/>
    </row>
    <row r="8" spans="1:21" ht="12.75" customHeight="1" thickBot="1">
      <c r="A8" s="156">
        <v>1</v>
      </c>
      <c r="B8" s="157" t="str">
        <f>VLOOKUP('пр.хода'!A8,'пр.взв.'!B7:C22,2,FALSE)</f>
        <v>Кривобоков Антон Дмитриевич</v>
      </c>
      <c r="C8" s="155" t="str">
        <f>VLOOKUP(A8,'пр.взв.'!B7:G22,3,FALSE)</f>
        <v>09.04.93 КМС</v>
      </c>
      <c r="D8" s="155" t="str">
        <f>VLOOKUP(A8,'пр.взв.'!B7:G22,4,FALSE)</f>
        <v>С-Петербург</v>
      </c>
      <c r="E8" s="23"/>
      <c r="F8" s="23"/>
      <c r="G8" s="23"/>
      <c r="H8" s="23"/>
      <c r="I8" s="23" t="s">
        <v>30</v>
      </c>
      <c r="J8" s="23"/>
      <c r="K8" s="23"/>
      <c r="L8" s="23"/>
      <c r="M8" s="23"/>
      <c r="N8" s="23"/>
      <c r="O8" s="23"/>
      <c r="P8" s="23"/>
      <c r="Q8" s="23"/>
      <c r="R8" s="157" t="str">
        <f>VLOOKUP(U8,'пр.взв.'!B7:E22,2,FALSE)</f>
        <v>Нажмудинов Магомед насрудинович</v>
      </c>
      <c r="S8" s="155" t="str">
        <f>VLOOKUP(U8,'пр.взв.'!B7:E22,3,FALSE)</f>
        <v>14.01.90 МС</v>
      </c>
      <c r="T8" s="155" t="str">
        <f>VLOOKUP(U8,'пр.взв.'!B7:E22,4,FALSE)</f>
        <v>Москва</v>
      </c>
      <c r="U8" s="206">
        <v>2</v>
      </c>
    </row>
    <row r="9" spans="1:21" ht="12.75" customHeight="1">
      <c r="A9" s="152"/>
      <c r="B9" s="153"/>
      <c r="C9" s="154"/>
      <c r="D9" s="154"/>
      <c r="E9" s="25" t="s">
        <v>78</v>
      </c>
      <c r="F9" s="23"/>
      <c r="G9" s="30"/>
      <c r="H9" s="71">
        <v>2</v>
      </c>
      <c r="I9" s="213" t="str">
        <f>VLOOKUP(H9,'пр.взв.'!B7:E22,2,FALSE)</f>
        <v>Нажмудинов Магомед насрудинович</v>
      </c>
      <c r="J9" s="214"/>
      <c r="K9" s="214"/>
      <c r="L9" s="214"/>
      <c r="M9" s="215"/>
      <c r="N9" s="23"/>
      <c r="O9" s="23"/>
      <c r="P9" s="23"/>
      <c r="Q9" s="25" t="s">
        <v>79</v>
      </c>
      <c r="R9" s="153"/>
      <c r="S9" s="154"/>
      <c r="T9" s="154"/>
      <c r="U9" s="207"/>
    </row>
    <row r="10" spans="1:21" ht="12.75" customHeight="1" thickBot="1">
      <c r="A10" s="143">
        <v>5</v>
      </c>
      <c r="B10" s="145" t="str">
        <f>VLOOKUP('пр.хода'!A10,'пр.взв.'!B9:C24,2,FALSE)</f>
        <v>Иванов Евгений Анатольевич</v>
      </c>
      <c r="C10" s="147" t="str">
        <f>VLOOKUP(A10,'пр.взв.'!B7:G22,3,FALSE)</f>
        <v>06.02.91 КМС</v>
      </c>
      <c r="D10" s="147" t="str">
        <f>VLOOKUP(A10,'пр.взв.'!B7:G22,4,FALSE)</f>
        <v>ДВФО, Амурская об. Благовещенск</v>
      </c>
      <c r="E10" s="91" t="s">
        <v>86</v>
      </c>
      <c r="F10" s="26"/>
      <c r="G10" s="29"/>
      <c r="H10" s="27"/>
      <c r="I10" s="216"/>
      <c r="J10" s="217"/>
      <c r="K10" s="217"/>
      <c r="L10" s="217"/>
      <c r="M10" s="218"/>
      <c r="N10" s="23"/>
      <c r="O10" s="34"/>
      <c r="P10" s="26"/>
      <c r="Q10" s="91" t="s">
        <v>86</v>
      </c>
      <c r="R10" s="145" t="str">
        <f>VLOOKUP(U10,'пр.взв.'!B9:E24,2,FALSE)</f>
        <v>Качаев Алексей Александрович</v>
      </c>
      <c r="S10" s="147" t="str">
        <f>VLOOKUP(U10,'пр.взв.'!B9:E24,3,FALSE)</f>
        <v>29.04.91 КМС</v>
      </c>
      <c r="T10" s="147" t="str">
        <f>VLOOKUP(U10,'пр.взв.'!B9:E24,4,FALSE)</f>
        <v>СФО, Красноярский кр, Канск</v>
      </c>
      <c r="U10" s="206">
        <v>6</v>
      </c>
    </row>
    <row r="11" spans="1:21" ht="12.75" customHeight="1" thickBot="1">
      <c r="A11" s="152"/>
      <c r="B11" s="153"/>
      <c r="C11" s="154"/>
      <c r="D11" s="154"/>
      <c r="E11" s="23"/>
      <c r="F11" s="27"/>
      <c r="G11" s="25" t="s">
        <v>78</v>
      </c>
      <c r="H11" s="3"/>
      <c r="I11" s="23"/>
      <c r="J11" s="23"/>
      <c r="K11" s="23"/>
      <c r="L11" s="23"/>
      <c r="M11" s="23"/>
      <c r="N11" s="27"/>
      <c r="O11" s="25" t="s">
        <v>79</v>
      </c>
      <c r="P11" s="27"/>
      <c r="Q11" s="23"/>
      <c r="R11" s="153"/>
      <c r="S11" s="154"/>
      <c r="T11" s="154"/>
      <c r="U11" s="207"/>
    </row>
    <row r="12" spans="1:21" ht="12.75" customHeight="1" thickBot="1">
      <c r="A12" s="156">
        <v>3</v>
      </c>
      <c r="B12" s="157" t="str">
        <f>VLOOKUP('пр.хода'!A12,'пр.взв.'!B11:C26,2,FALSE)</f>
        <v>Башин Павел Андреевич</v>
      </c>
      <c r="C12" s="155" t="str">
        <f>VLOOKUP(A12,'пр.взв.'!B7:G22,3,FALSE)</f>
        <v>05.06.1989  КМС</v>
      </c>
      <c r="D12" s="155" t="str">
        <f>VLOOKUP(A12,'пр.взв.'!B7:G22,4,FALSE)</f>
        <v>ПФО, Пермский край, Кудымкар</v>
      </c>
      <c r="E12" s="23"/>
      <c r="F12" s="27"/>
      <c r="G12" s="91" t="s">
        <v>88</v>
      </c>
      <c r="H12" s="3"/>
      <c r="I12" s="23"/>
      <c r="J12" s="23"/>
      <c r="K12" s="23"/>
      <c r="L12" s="23"/>
      <c r="M12" s="23"/>
      <c r="N12" s="27"/>
      <c r="O12" s="91" t="s">
        <v>86</v>
      </c>
      <c r="P12" s="27"/>
      <c r="Q12" s="23"/>
      <c r="R12" s="157" t="str">
        <f>VLOOKUP(U12,'пр.взв.'!B11:E26,2,FALSE)</f>
        <v>Бобиков Роман Николаевич</v>
      </c>
      <c r="S12" s="155" t="str">
        <f>VLOOKUP(U12,'пр.взв.'!B11:E26,3,FALSE)</f>
        <v>08.12.89   МС</v>
      </c>
      <c r="T12" s="155" t="str">
        <f>VLOOKUP(U12,'пр.взв.'!B11:E26,4,FALSE)</f>
        <v>ЦФО, Тверская об. Тверь</v>
      </c>
      <c r="U12" s="208">
        <v>4</v>
      </c>
    </row>
    <row r="13" spans="1:21" ht="12.75" customHeight="1" thickBot="1">
      <c r="A13" s="152"/>
      <c r="B13" s="153"/>
      <c r="C13" s="154"/>
      <c r="D13" s="154"/>
      <c r="E13" s="25" t="s">
        <v>87</v>
      </c>
      <c r="F13" s="28"/>
      <c r="G13" s="29"/>
      <c r="H13" s="27"/>
      <c r="I13" s="23" t="s">
        <v>31</v>
      </c>
      <c r="J13" s="23"/>
      <c r="K13" s="23"/>
      <c r="L13" s="23"/>
      <c r="M13" s="23"/>
      <c r="N13" s="27"/>
      <c r="O13" s="34"/>
      <c r="P13" s="28"/>
      <c r="Q13" s="25" t="s">
        <v>81</v>
      </c>
      <c r="R13" s="153"/>
      <c r="S13" s="154"/>
      <c r="T13" s="154"/>
      <c r="U13" s="207"/>
    </row>
    <row r="14" spans="1:21" ht="12.75" customHeight="1" thickBot="1">
      <c r="A14" s="143">
        <v>7</v>
      </c>
      <c r="B14" s="145" t="str">
        <f>VLOOKUP('пр.хода'!A14,'пр.взв.'!B13:C28,2,FALSE)</f>
        <v>Тешев Анзор Русланович</v>
      </c>
      <c r="C14" s="147" t="str">
        <f>VLOOKUP(A14,'пр.взв.'!B7:G22,3,FALSE)</f>
        <v>05.07. 89 МС</v>
      </c>
      <c r="D14" s="147" t="str">
        <f>VLOOKUP(A14,'пр.взв.'!B7:G22,4,FALSE)</f>
        <v>ЮФО, Р. Адыгея, Майкоп</v>
      </c>
      <c r="E14" s="91" t="s">
        <v>88</v>
      </c>
      <c r="F14" s="23"/>
      <c r="G14" s="30"/>
      <c r="H14" s="71">
        <v>1</v>
      </c>
      <c r="I14" s="200" t="str">
        <f>VLOOKUP(H14,'пр.взв.'!B5:E27,2,FALSE)</f>
        <v>Кривобоков Антон Дмитриевич</v>
      </c>
      <c r="J14" s="201"/>
      <c r="K14" s="201"/>
      <c r="L14" s="201"/>
      <c r="M14" s="202"/>
      <c r="N14" s="23"/>
      <c r="O14" s="23"/>
      <c r="P14" s="23"/>
      <c r="Q14" s="91" t="s">
        <v>86</v>
      </c>
      <c r="R14" s="145" t="str">
        <f>VLOOKUP(U14,'пр.взв.'!B13:E28,2,FALSE)</f>
        <v>Тихомиров Алексей Александрович</v>
      </c>
      <c r="S14" s="147" t="str">
        <f>VLOOKUP(U14,'пр.взв.'!B13:E28,3,FALSE)</f>
        <v>01.11.89 КМС</v>
      </c>
      <c r="T14" s="147" t="str">
        <f>VLOOKUP(U14,'пр.взв.'!B13:E28,4,FALSE)</f>
        <v>УФО, Свердлдовская об, Сысерть</v>
      </c>
      <c r="U14" s="206">
        <v>8</v>
      </c>
    </row>
    <row r="15" spans="1:21" ht="12.75" customHeight="1" thickBot="1">
      <c r="A15" s="144"/>
      <c r="B15" s="146"/>
      <c r="C15" s="148"/>
      <c r="D15" s="148"/>
      <c r="E15" s="23"/>
      <c r="F15" s="23"/>
      <c r="G15" s="30"/>
      <c r="H15" s="27"/>
      <c r="I15" s="203"/>
      <c r="J15" s="204"/>
      <c r="K15" s="204"/>
      <c r="L15" s="204"/>
      <c r="M15" s="205"/>
      <c r="N15" s="23"/>
      <c r="O15" s="23"/>
      <c r="P15" s="23"/>
      <c r="Q15" s="23"/>
      <c r="R15" s="146"/>
      <c r="S15" s="148"/>
      <c r="T15" s="148"/>
      <c r="U15" s="212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210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11" t="s">
        <v>3</v>
      </c>
    </row>
    <row r="18" spans="1:21" ht="12.75" customHeight="1">
      <c r="A18" s="210"/>
      <c r="G18" s="195" t="s">
        <v>29</v>
      </c>
      <c r="H18" s="195"/>
      <c r="I18" s="195"/>
      <c r="J18" s="195"/>
      <c r="K18" s="195"/>
      <c r="L18" s="195"/>
      <c r="M18" s="195"/>
      <c r="N18" s="195"/>
      <c r="O18" s="195"/>
      <c r="R18" s="23"/>
      <c r="S18" s="23"/>
      <c r="T18" s="23"/>
      <c r="U18" s="211"/>
    </row>
    <row r="19" spans="18:20" ht="12.75" customHeight="1">
      <c r="R19" s="23"/>
      <c r="S19" s="23"/>
      <c r="T19" s="23"/>
    </row>
    <row r="20" spans="1:20" ht="12.75" customHeight="1" thickBot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9"/>
      <c r="S20" s="78"/>
      <c r="T20" s="78"/>
    </row>
    <row r="21" spans="1:21" ht="12.75" customHeight="1">
      <c r="A21" s="80">
        <v>5</v>
      </c>
      <c r="B21" s="229" t="str">
        <f>VLOOKUP(A21,'пр.взв.'!B7:E22,2,FALSE)</f>
        <v>Иванов Евгений Анатольевич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9"/>
      <c r="S21" s="187" t="str">
        <f>VLOOKUP(U21,'пр.взв.'!B7:E22,2,FALSE)</f>
        <v>Качаев Алексей Александрович</v>
      </c>
      <c r="T21" s="188"/>
      <c r="U21" s="68">
        <v>6</v>
      </c>
    </row>
    <row r="22" spans="1:21" ht="12.75" customHeight="1">
      <c r="A22" s="80"/>
      <c r="B22" s="147"/>
      <c r="C22" s="92">
        <v>3</v>
      </c>
      <c r="D22" s="81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94" t="s">
        <v>90</v>
      </c>
      <c r="S22" s="189"/>
      <c r="T22" s="190"/>
      <c r="U22" s="68"/>
    </row>
    <row r="23" spans="1:21" ht="12.75" customHeight="1">
      <c r="A23" s="80">
        <v>3</v>
      </c>
      <c r="B23" s="230" t="str">
        <f>VLOOKUP(A23,'пр.взв.'!B7:E22,2,FALSE)</f>
        <v>Башин Павел Андреевич</v>
      </c>
      <c r="C23" s="93" t="s">
        <v>89</v>
      </c>
      <c r="D23" s="83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95" t="s">
        <v>91</v>
      </c>
      <c r="S23" s="191" t="str">
        <f>VLOOKUP(U23,'пр.взв.'!B7:E22,2,FALSE)</f>
        <v>Тихомиров Алексей Александрович</v>
      </c>
      <c r="T23" s="192"/>
      <c r="U23" s="68">
        <v>8</v>
      </c>
    </row>
    <row r="24" spans="1:21" ht="13.5" thickBot="1">
      <c r="A24" s="80"/>
      <c r="B24" s="231"/>
      <c r="C24" s="84"/>
      <c r="D24" s="83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82"/>
      <c r="S24" s="193"/>
      <c r="T24" s="194"/>
      <c r="U24" s="68"/>
    </row>
    <row r="25" spans="1:20" ht="12.75">
      <c r="A25" s="78"/>
      <c r="B25" s="78"/>
      <c r="C25" s="84"/>
      <c r="D25" s="83"/>
      <c r="E25" s="85">
        <v>4</v>
      </c>
      <c r="F25" s="220" t="str">
        <f>VLOOKUP(E25,'пр.взв.'!B7:D22,2,FALSE)</f>
        <v>Бобиков Роман Николаевич</v>
      </c>
      <c r="G25" s="220"/>
      <c r="H25" s="220"/>
      <c r="I25" s="221"/>
      <c r="J25" s="78"/>
      <c r="K25" s="78"/>
      <c r="L25" s="78"/>
      <c r="M25" s="219" t="str">
        <f>VLOOKUP(Q25,'пр.взв.'!B7:C22,2,FALSE)</f>
        <v>Тешев Анзор Русланович</v>
      </c>
      <c r="N25" s="220"/>
      <c r="O25" s="220"/>
      <c r="P25" s="221"/>
      <c r="Q25" s="86">
        <v>7</v>
      </c>
      <c r="R25" s="82"/>
      <c r="S25" s="78"/>
      <c r="T25" s="78"/>
    </row>
    <row r="26" spans="1:20" ht="13.5" thickBot="1">
      <c r="A26" s="87"/>
      <c r="B26" s="78"/>
      <c r="C26" s="84"/>
      <c r="D26" s="83"/>
      <c r="E26" s="78" t="s">
        <v>88</v>
      </c>
      <c r="F26" s="222"/>
      <c r="G26" s="223"/>
      <c r="H26" s="223"/>
      <c r="I26" s="224"/>
      <c r="J26" s="10"/>
      <c r="K26" s="10"/>
      <c r="L26" s="10"/>
      <c r="M26" s="222"/>
      <c r="N26" s="223"/>
      <c r="O26" s="223"/>
      <c r="P26" s="224"/>
      <c r="Q26" s="88" t="s">
        <v>88</v>
      </c>
      <c r="R26" s="84"/>
      <c r="S26" s="78"/>
      <c r="T26" s="78"/>
    </row>
    <row r="27" spans="1:20" ht="12.75">
      <c r="A27" s="89"/>
      <c r="B27" s="78">
        <v>4</v>
      </c>
      <c r="C27" s="225" t="str">
        <f>VLOOKUP(B27,'пр.взв.'!B7:E22,2,FALSE)</f>
        <v>Бобиков Роман Николаевич</v>
      </c>
      <c r="D27" s="226"/>
      <c r="E27" s="78"/>
      <c r="F27" s="35"/>
      <c r="G27" s="35"/>
      <c r="H27" s="35"/>
      <c r="I27" s="35"/>
      <c r="J27" s="10"/>
      <c r="K27" s="10"/>
      <c r="L27" s="10"/>
      <c r="M27" s="35"/>
      <c r="N27" s="35"/>
      <c r="O27" s="35"/>
      <c r="P27" s="35"/>
      <c r="Q27" s="78"/>
      <c r="R27" s="157" t="str">
        <f>VLOOKUP(S27,'пр.взв.'!B7:E22,2,FALSE)</f>
        <v>Тешев Анзор Русланович</v>
      </c>
      <c r="S27" s="90">
        <v>7</v>
      </c>
      <c r="T27" s="78"/>
    </row>
    <row r="28" spans="1:20" ht="13.5" thickBot="1">
      <c r="A28" s="84"/>
      <c r="B28" s="78"/>
      <c r="C28" s="227"/>
      <c r="D28" s="228"/>
      <c r="E28" s="78"/>
      <c r="F28" s="84"/>
      <c r="G28" s="84"/>
      <c r="H28" s="84"/>
      <c r="I28" s="84"/>
      <c r="J28" s="78"/>
      <c r="K28" s="78"/>
      <c r="L28" s="78"/>
      <c r="M28" s="78"/>
      <c r="N28" s="78"/>
      <c r="O28" s="78"/>
      <c r="P28" s="78"/>
      <c r="Q28" s="78"/>
      <c r="R28" s="146"/>
      <c r="S28" s="78"/>
      <c r="T28" s="78"/>
    </row>
    <row r="29" spans="6:9" ht="12.75">
      <c r="F29" s="3"/>
      <c r="G29" s="3"/>
      <c r="H29" s="3"/>
      <c r="I29" s="3"/>
    </row>
    <row r="31" spans="2:18" ht="15">
      <c r="B31" s="57" t="str">
        <f>HYPERLINK('[1]реквизиты'!$A$6)</f>
        <v>Гл. судья, судья МК</v>
      </c>
      <c r="C31" s="59"/>
      <c r="D31" s="60"/>
      <c r="E31" s="55"/>
      <c r="F31" s="55"/>
      <c r="L31" s="17">
        <f>HYPERLINK('[1]реквизиты'!$G$20)</f>
      </c>
      <c r="N31" s="58" t="str">
        <f>HYPERLINK('[1]реквизиты'!$G$6)</f>
        <v>Селиванов Е.В.</v>
      </c>
      <c r="O31" s="6"/>
      <c r="P31" s="3"/>
      <c r="Q31" s="3"/>
      <c r="R31" s="5" t="str">
        <f>HYPERLINK('[1]реквизиты'!$G$7)</f>
        <v>/Чебоксары/</v>
      </c>
    </row>
    <row r="32" spans="2:18" ht="15">
      <c r="B32" s="59"/>
      <c r="C32" s="59"/>
      <c r="D32" s="60"/>
      <c r="E32" s="61"/>
      <c r="F32" s="61"/>
      <c r="G32" s="7"/>
      <c r="H32" s="7"/>
      <c r="I32" s="7"/>
      <c r="J32" s="7"/>
      <c r="K32" s="7"/>
      <c r="L32" s="62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59"/>
      <c r="C33" s="59"/>
      <c r="D33" s="60"/>
      <c r="E33" s="55"/>
      <c r="F33" s="55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7" t="str">
        <f>HYPERLINK('[1]реквизиты'!$A$8)</f>
        <v>Гл. секретарь, судья МК</v>
      </c>
      <c r="C34" s="59"/>
      <c r="D34" s="60"/>
      <c r="E34" s="56"/>
      <c r="F34" s="56"/>
      <c r="G34" s="2"/>
      <c r="H34" s="2"/>
      <c r="I34" s="2"/>
      <c r="J34" s="2"/>
      <c r="K34" s="2"/>
      <c r="L34" s="63"/>
      <c r="M34" s="63"/>
      <c r="N34" s="58" t="str">
        <f>HYPERLINK('[1]реквизиты'!$G$8)</f>
        <v>Закиров Р.М.</v>
      </c>
      <c r="O34" s="6"/>
      <c r="P34" s="14"/>
      <c r="Q34" s="14"/>
      <c r="R34" s="5" t="str">
        <f>HYPERLINK('[1]реквизиты'!$G$9)</f>
        <v>/Пермь/</v>
      </c>
    </row>
    <row r="35" spans="2:18" ht="15">
      <c r="B35" s="59"/>
      <c r="C35" s="59"/>
      <c r="D35" s="59"/>
      <c r="E35" s="6"/>
      <c r="F35" s="6"/>
      <c r="L35" s="17">
        <f>HYPERLINK('[1]реквизиты'!$G$22)</f>
      </c>
      <c r="M35" s="41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1"/>
      <c r="R36" s="70"/>
    </row>
    <row r="37" spans="5:13" ht="12.75">
      <c r="E37" s="3"/>
      <c r="F37" s="3"/>
      <c r="G37" s="14"/>
      <c r="H37" s="14"/>
      <c r="I37" s="14"/>
      <c r="J37" s="14"/>
      <c r="K37" s="14"/>
      <c r="L37" s="41"/>
      <c r="M37" s="41"/>
    </row>
    <row r="38" spans="12:13" ht="12.75">
      <c r="L38" s="9"/>
      <c r="M38" s="9"/>
    </row>
  </sheetData>
  <sheetProtection/>
  <mergeCells count="53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2010-07-12T07:43:15Z</cp:lastPrinted>
  <dcterms:created xsi:type="dcterms:W3CDTF">1996-10-08T23:32:33Z</dcterms:created>
  <dcterms:modified xsi:type="dcterms:W3CDTF">2010-07-12T13:18:02Z</dcterms:modified>
  <cp:category/>
  <cp:version/>
  <cp:contentType/>
  <cp:contentStatus/>
</cp:coreProperties>
</file>