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<sst xmlns="http://schemas.openxmlformats.org/spreadsheetml/2006/main" count="166" uniqueCount="99">
  <si>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</si>
  <si>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</si>
  <si>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</si>
  <si>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</si>
  <si>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</si>
  <si>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</si>
  <si>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</si>
  <si>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</si>
  <si>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</si>
  <si>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</si>
  <si>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</si>
  <si>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</si>
  <si>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</si>
  <si>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</si>
  <si>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</si>
  <si>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</si>
  <si>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</si>
  <si>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</si>
  <si>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</si>
  <si>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</si>
  <si>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</si>
  <si>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</si>
  <si>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</si>
  <si>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</si>
  <si>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</si>
  <si>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</si>
  <si>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</si>
  <si>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</si>
  <si>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</si>
  <si>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</si>
  <si>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</si>
  <si>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</si>
  <si>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</si>
  <si>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</si>
  <si>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</si>
  <si>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</si>
  <si>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</si>
  <si>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</si>
  <si>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Барнева Светлана Геннадьевна</t>
  </si>
  <si>
    <t>03.06.91 КМС</t>
  </si>
  <si>
    <t>СФО, Красноярский кр, Красноярск</t>
  </si>
  <si>
    <t>СДЮСШОР МО</t>
  </si>
  <si>
    <t>Гульбис НГ, Майоров АВ</t>
  </si>
  <si>
    <t>Авакян Лусинэ Левовна</t>
  </si>
  <si>
    <t>19.01.90 КМС</t>
  </si>
  <si>
    <t>Москва</t>
  </si>
  <si>
    <t>СДЮСШОР</t>
  </si>
  <si>
    <t>Дугаева НС, Шмаков ОВ, Сабуров АЛ</t>
  </si>
  <si>
    <t>Мужанова Татьяна Сергеевна</t>
  </si>
  <si>
    <t>09.04.89 КМС</t>
  </si>
  <si>
    <t>С-Петербург</t>
  </si>
  <si>
    <t>КСЕ Волна</t>
  </si>
  <si>
    <t>Рахлин МА</t>
  </si>
  <si>
    <t>Сехниашвили Этери Шотаевна</t>
  </si>
  <si>
    <t>19.10. 91 КМС</t>
  </si>
  <si>
    <t>ЮФО, Краснодарский кр, Анапа</t>
  </si>
  <si>
    <t>Аскеров , Галоян СП</t>
  </si>
  <si>
    <t>Титова Ольга Александровна</t>
  </si>
  <si>
    <t>13.02.90 КМС</t>
  </si>
  <si>
    <t>УФО, Свердлдовская об, Красноуральск</t>
  </si>
  <si>
    <t>ДЮСШ</t>
  </si>
  <si>
    <t xml:space="preserve">Рябов СВ  </t>
  </si>
  <si>
    <t>Мунасыпова Инга Радиковна</t>
  </si>
  <si>
    <t>25.05.91 КМС</t>
  </si>
  <si>
    <t>СЗФО, Ленинградская об,Тосно</t>
  </si>
  <si>
    <t xml:space="preserve">Федоров ВС,    </t>
  </si>
  <si>
    <t>Разваляева Дарья Сергеевна</t>
  </si>
  <si>
    <t>30.10.1989  МС</t>
  </si>
  <si>
    <t>ПФО, Саратовская обл. Саратов</t>
  </si>
  <si>
    <t>ДЮСШ  ПР</t>
  </si>
  <si>
    <t>Разваляев С.В, Васильев В.П.</t>
  </si>
  <si>
    <t>Вицина Юлия Вячеславовна</t>
  </si>
  <si>
    <t>09.06.90 КМС</t>
  </si>
  <si>
    <t>ДВФО, Приморский кр, Владивосток</t>
  </si>
  <si>
    <t>МУ ЦСП</t>
  </si>
  <si>
    <t>Леонтьев Ю.А, Фалеева О. А.</t>
  </si>
  <si>
    <t>Кукло Виктория Вячеславовна</t>
  </si>
  <si>
    <t>27.12.89 МС</t>
  </si>
  <si>
    <t>ЦФО, Брянская об. Брянск</t>
  </si>
  <si>
    <t>СДЮСШОР ЛОК</t>
  </si>
  <si>
    <t>Нежлукченко ЮН</t>
  </si>
  <si>
    <t>вк Ж 52  кг.</t>
  </si>
  <si>
    <t>8</t>
  </si>
  <si>
    <t>4</t>
  </si>
  <si>
    <t>6</t>
  </si>
  <si>
    <t>2</t>
  </si>
  <si>
    <t>7</t>
  </si>
  <si>
    <t>3</t>
  </si>
  <si>
    <t>5</t>
  </si>
  <si>
    <t>1</t>
  </si>
  <si>
    <t>5-6</t>
  </si>
  <si>
    <t>7-8</t>
  </si>
  <si>
    <t>9</t>
  </si>
  <si>
    <t>3/0</t>
  </si>
  <si>
    <t>3\0</t>
  </si>
  <si>
    <t>4/0</t>
  </si>
  <si>
    <t>3,5/0</t>
  </si>
  <si>
    <t>2/0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</si>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</sst>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49" fontId="22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59" fillId="0" borderId="25" xfId="0" applyNumberFormat="1" applyFont="1" applyBorder="1" applyAlignment="1">
      <alignment horizontal="left" vertical="center" wrapText="1"/>
    </xf>
    <xf numFmtId="0" fontId="59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9" fillId="0" borderId="25" xfId="0" applyNumberFormat="1" applyFont="1" applyBorder="1" applyAlignment="1">
      <alignment horizontal="center" vertical="center" wrapText="1"/>
    </xf>
    <xf numFmtId="0" fontId="59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59" fillId="0" borderId="33" xfId="42" applyFont="1" applyBorder="1" applyAlignment="1" applyProtection="1">
      <alignment horizontal="left" vertical="center" wrapText="1"/>
      <protection/>
    </xf>
    <xf numFmtId="0" fontId="59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8" fillId="35" borderId="44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34" borderId="44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9" fillId="0" borderId="33" xfId="42" applyFont="1" applyBorder="1" applyAlignment="1" applyProtection="1">
      <alignment horizontal="center" vertical="center" wrapText="1"/>
      <protection/>
    </xf>
    <xf numFmtId="0" fontId="59" fillId="0" borderId="34" xfId="0" applyFont="1" applyBorder="1" applyAlignment="1">
      <alignment horizontal="center" vertical="center" wrapText="1"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9" fillId="0" borderId="63" xfId="42" applyFont="1" applyBorder="1" applyAlignment="1" applyProtection="1">
      <alignment horizontal="center" vertical="center" wrapText="1"/>
      <protection/>
    </xf>
    <xf numFmtId="0" fontId="59" fillId="0" borderId="11" xfId="42" applyFont="1" applyBorder="1" applyAlignment="1" applyProtection="1">
      <alignment horizontal="center" vertical="center" wrapText="1"/>
      <protection/>
    </xf>
    <xf numFmtId="0" fontId="59" fillId="0" borderId="64" xfId="42" applyFont="1" applyBorder="1" applyAlignment="1" applyProtection="1">
      <alignment horizontal="center" vertical="center" wrapText="1"/>
      <protection/>
    </xf>
    <xf numFmtId="0" fontId="59" fillId="0" borderId="32" xfId="42" applyFont="1" applyBorder="1" applyAlignment="1" applyProtection="1">
      <alignment horizontal="center" vertical="center" wrapText="1"/>
      <protection/>
    </xf>
    <xf numFmtId="0" fontId="59" fillId="0" borderId="20" xfId="42" applyFont="1" applyBorder="1" applyAlignment="1" applyProtection="1">
      <alignment horizontal="center" vertical="center" wrapText="1"/>
      <protection/>
    </xf>
    <xf numFmtId="0" fontId="59" fillId="0" borderId="43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zoomScalePageLayoutView="0" workbookViewId="0" topLeftCell="A10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0" t="s">
        <v>25</v>
      </c>
      <c r="B1" s="120"/>
      <c r="C1" s="120"/>
      <c r="D1" s="120"/>
      <c r="E1" s="120"/>
      <c r="F1" s="120"/>
      <c r="G1" s="120"/>
    </row>
    <row r="2" spans="1:7" ht="25.5" customHeight="1" thickBot="1">
      <c r="A2" s="121" t="s">
        <v>27</v>
      </c>
      <c r="B2" s="122"/>
      <c r="C2" s="122"/>
      <c r="D2" s="122"/>
      <c r="E2" s="122"/>
      <c r="F2" s="122"/>
      <c r="G2" s="122"/>
    </row>
    <row r="3" spans="1:7" ht="32.25" customHeight="1" thickBot="1">
      <c r="A3" s="134" t="str">
        <f>HYPERLINK('[1]реквизиты'!$A$2)</f>
        <v>Финал II летней Спартакиады молодежи России по самбо </v>
      </c>
      <c r="B3" s="135"/>
      <c r="C3" s="135"/>
      <c r="D3" s="135"/>
      <c r="E3" s="135"/>
      <c r="F3" s="135"/>
      <c r="G3" s="136"/>
    </row>
    <row r="4" spans="1:7" ht="15" customHeight="1">
      <c r="A4" s="127" t="str">
        <f>HYPERLINK('[1]реквизиты'!$A$3)</f>
        <v>10-13 июля 2010 г.                               г.Санкт-Петербург</v>
      </c>
      <c r="B4" s="127"/>
      <c r="C4" s="127"/>
      <c r="D4" s="127"/>
      <c r="E4" s="127"/>
      <c r="F4" s="127"/>
      <c r="G4" s="127"/>
    </row>
    <row r="5" spans="4:5" ht="24" customHeight="1">
      <c r="D5" s="128" t="str">
        <f>HYPERLINK('пр.взв.'!D4)</f>
        <v>вк Ж 52  кг.</v>
      </c>
      <c r="E5" s="129"/>
    </row>
    <row r="6" spans="1:7" ht="12.75" customHeight="1">
      <c r="A6" s="137" t="s">
        <v>9</v>
      </c>
      <c r="B6" s="137" t="s">
        <v>4</v>
      </c>
      <c r="C6" s="137" t="s">
        <v>5</v>
      </c>
      <c r="D6" s="139" t="s">
        <v>6</v>
      </c>
      <c r="E6" s="139" t="s">
        <v>7</v>
      </c>
      <c r="F6" s="137" t="s">
        <v>11</v>
      </c>
      <c r="G6" s="137" t="s">
        <v>8</v>
      </c>
    </row>
    <row r="7" spans="1:7" ht="12.75">
      <c r="A7" s="138"/>
      <c r="B7" s="138"/>
      <c r="C7" s="138"/>
      <c r="D7" s="138"/>
      <c r="E7" s="138"/>
      <c r="F7" s="138"/>
      <c r="G7" s="138"/>
    </row>
    <row r="8" spans="1:7" ht="12.75" customHeight="1">
      <c r="A8" s="137">
        <v>1</v>
      </c>
      <c r="B8" s="146">
        <v>4</v>
      </c>
      <c r="C8" s="123" t="str">
        <f>VLOOKUP(B8,'пр.взв.'!B1:G32,2,FALSE)</f>
        <v>Сехниашвили Этери Шотаевна</v>
      </c>
      <c r="D8" s="132" t="str">
        <f>VLOOKUP(B8,'пр.взв.'!B1:G32,3,FALSE)</f>
        <v>19.10. 91 КМС</v>
      </c>
      <c r="E8" s="132" t="str">
        <f>VLOOKUP(B8,'пр.взв.'!B1:G32,4,FALSE)</f>
        <v>ЮФО, Краснодарский кр, Анапа</v>
      </c>
      <c r="F8" s="132" t="str">
        <f>VLOOKUP(B8,'пр.взв.'!B1:G32,5,FALSE)</f>
        <v>СДЮСШОР МО</v>
      </c>
      <c r="G8" s="123" t="str">
        <f>VLOOKUP(B8,'пр.взв.'!B1:G32,6,FALSE)</f>
        <v>Аскеров , Галоян СП</v>
      </c>
    </row>
    <row r="9" spans="1:7" ht="12.75">
      <c r="A9" s="138"/>
      <c r="B9" s="146"/>
      <c r="C9" s="124"/>
      <c r="D9" s="133"/>
      <c r="E9" s="133"/>
      <c r="F9" s="133"/>
      <c r="G9" s="124"/>
    </row>
    <row r="10" spans="1:7" ht="12.75" customHeight="1">
      <c r="A10" s="137">
        <v>2</v>
      </c>
      <c r="B10" s="146">
        <v>5</v>
      </c>
      <c r="C10" s="123" t="str">
        <f>VLOOKUP(B10,'пр.взв.'!B3:G34,2,FALSE)</f>
        <v>Титова Ольга Александровна</v>
      </c>
      <c r="D10" s="132" t="str">
        <f>VLOOKUP(B10,'пр.взв.'!B3:G34,3,FALSE)</f>
        <v>13.02.90 КМС</v>
      </c>
      <c r="E10" s="132" t="str">
        <f>VLOOKUP(B10,'пр.взв.'!B3:G34,4,FALSE)</f>
        <v>УФО, Свердлдовская об, Красноуральск</v>
      </c>
      <c r="F10" s="132" t="str">
        <f>VLOOKUP(B10,'пр.взв.'!B3:G34,5,FALSE)</f>
        <v>ДЮСШ</v>
      </c>
      <c r="G10" s="123" t="str">
        <f>VLOOKUP(B10,'пр.взв.'!B3:G34,6,FALSE)</f>
        <v>Рябов СВ  </v>
      </c>
    </row>
    <row r="11" spans="1:7" ht="12.75">
      <c r="A11" s="138"/>
      <c r="B11" s="146"/>
      <c r="C11" s="124"/>
      <c r="D11" s="133"/>
      <c r="E11" s="133"/>
      <c r="F11" s="133"/>
      <c r="G11" s="124"/>
    </row>
    <row r="12" spans="1:7" ht="12.75" customHeight="1">
      <c r="A12" s="137">
        <v>3</v>
      </c>
      <c r="B12" s="146">
        <v>2</v>
      </c>
      <c r="C12" s="123" t="str">
        <f>VLOOKUP(B12,'пр.взв.'!B5:G36,2,FALSE)</f>
        <v>Авакян Лусинэ Левовна</v>
      </c>
      <c r="D12" s="132" t="str">
        <f>VLOOKUP(B12,'пр.взв.'!B5:G36,3,FALSE)</f>
        <v>19.01.90 КМС</v>
      </c>
      <c r="E12" s="132" t="str">
        <f>VLOOKUP(B12,'пр.взв.'!B5:G36,4,FALSE)</f>
        <v>Москва</v>
      </c>
      <c r="F12" s="132" t="str">
        <f>VLOOKUP(B12,'пр.взв.'!B5:G36,5,FALSE)</f>
        <v>СДЮСШОР</v>
      </c>
      <c r="G12" s="123" t="str">
        <f>VLOOKUP(B12,'пр.взв.'!B5:G36,6,FALSE)</f>
        <v>Дугаева НС, Шмаков ОВ, Сабуров АЛ</v>
      </c>
    </row>
    <row r="13" spans="1:7" ht="12.75">
      <c r="A13" s="138"/>
      <c r="B13" s="146"/>
      <c r="C13" s="124"/>
      <c r="D13" s="133"/>
      <c r="E13" s="133"/>
      <c r="F13" s="133"/>
      <c r="G13" s="124"/>
    </row>
    <row r="14" spans="1:7" ht="12.75" customHeight="1">
      <c r="A14" s="137">
        <v>3</v>
      </c>
      <c r="B14" s="144">
        <v>8</v>
      </c>
      <c r="C14" s="123" t="str">
        <f>VLOOKUP(B14,'пр.взв.'!B7:G38,2,FALSE)</f>
        <v>Вицина Юлия Вячеславовна</v>
      </c>
      <c r="D14" s="132" t="str">
        <f>VLOOKUP(B14,'пр.взв.'!B7:G38,3,FALSE)</f>
        <v>09.06.90 КМС</v>
      </c>
      <c r="E14" s="132" t="str">
        <f>VLOOKUP(B14,'пр.взв.'!B7:G38,4,FALSE)</f>
        <v>ДВФО, Приморский кр, Владивосток</v>
      </c>
      <c r="F14" s="132" t="str">
        <f>VLOOKUP(B14,'пр.взв.'!B7:G38,5,FALSE)</f>
        <v>МУ ЦСП</v>
      </c>
      <c r="G14" s="123" t="str">
        <f>VLOOKUP(B14,'пр.взв.'!B7:G38,6,FALSE)</f>
        <v>Леонтьев Ю.А, Фалеева О. А.</v>
      </c>
    </row>
    <row r="15" spans="1:7" ht="12.75">
      <c r="A15" s="138"/>
      <c r="B15" s="145"/>
      <c r="C15" s="124"/>
      <c r="D15" s="133"/>
      <c r="E15" s="133"/>
      <c r="F15" s="133"/>
      <c r="G15" s="124"/>
    </row>
    <row r="16" spans="1:7" ht="12.75" customHeight="1">
      <c r="A16" s="140" t="s">
        <v>90</v>
      </c>
      <c r="B16" s="144">
        <v>9</v>
      </c>
      <c r="C16" s="123" t="str">
        <f>VLOOKUP(B16,'пр.взв.'!B7:G38,2,FALSE)</f>
        <v>Кукло Виктория Вячеславовна</v>
      </c>
      <c r="D16" s="132" t="str">
        <f>VLOOKUP(B16,'пр.взв.'!B7:G38,3,FALSE)</f>
        <v>27.12.89 МС</v>
      </c>
      <c r="E16" s="132" t="str">
        <f>VLOOKUP(B16,'пр.взв.'!B7:G38,4,FALSE)</f>
        <v>ЦФО, Брянская об. Брянск</v>
      </c>
      <c r="F16" s="132" t="str">
        <f>VLOOKUP(B16,'пр.взв.'!B7:G38,5,FALSE)</f>
        <v>СДЮСШОР ЛОК</v>
      </c>
      <c r="G16" s="123" t="str">
        <f>VLOOKUP(B16,'пр.взв.'!B7:G38,6,FALSE)</f>
        <v>Нежлукченко ЮН</v>
      </c>
    </row>
    <row r="17" spans="1:7" ht="12.75">
      <c r="A17" s="141"/>
      <c r="B17" s="145"/>
      <c r="C17" s="124"/>
      <c r="D17" s="133"/>
      <c r="E17" s="133"/>
      <c r="F17" s="133"/>
      <c r="G17" s="124"/>
    </row>
    <row r="18" spans="1:7" ht="12.75">
      <c r="A18" s="140" t="s">
        <v>90</v>
      </c>
      <c r="B18" s="144">
        <v>7</v>
      </c>
      <c r="C18" s="123" t="str">
        <f>VLOOKUP(B18,'пр.взв.'!B7:G38,2,FALSE)</f>
        <v>Разваляева Дарья Сергеевна</v>
      </c>
      <c r="D18" s="132" t="str">
        <f>VLOOKUP(B18,'пр.взв.'!B7:G38,3,FALSE)</f>
        <v>30.10.1989  МС</v>
      </c>
      <c r="E18" s="132" t="str">
        <f>VLOOKUP(B18,'пр.взв.'!B15:G30,4,FALSE)</f>
        <v>ПФО, Саратовская обл. Саратов</v>
      </c>
      <c r="F18" s="132" t="str">
        <f>VLOOKUP(B18,'пр.взв.'!B7:G38,5,FALSE)</f>
        <v>ДЮСШ  ПР</v>
      </c>
      <c r="G18" s="123" t="str">
        <f>VLOOKUP(B18,'пр.взв.'!B7:G38,6,FALSE)</f>
        <v>Разваляев С.В, Васильев В.П.</v>
      </c>
    </row>
    <row r="19" spans="1:7" ht="12.75">
      <c r="A19" s="141"/>
      <c r="B19" s="145"/>
      <c r="C19" s="124"/>
      <c r="D19" s="133"/>
      <c r="E19" s="133"/>
      <c r="F19" s="133"/>
      <c r="G19" s="124"/>
    </row>
    <row r="20" spans="1:7" ht="12.75">
      <c r="A20" s="140" t="s">
        <v>91</v>
      </c>
      <c r="B20" s="144">
        <v>3</v>
      </c>
      <c r="C20" s="123" t="str">
        <f>VLOOKUP(B20,'пр.взв.'!B7:G38,2,FALSE)</f>
        <v>Мужанова Татьяна Сергеевна</v>
      </c>
      <c r="D20" s="132" t="str">
        <f>VLOOKUP(B20,'пр.взв.'!B7:G38,3,FALSE)</f>
        <v>09.04.89 КМС</v>
      </c>
      <c r="E20" s="132" t="str">
        <f>VLOOKUP(C20,'пр.взв.'!C7:H38,3,FALSE)</f>
        <v>С-Петербург</v>
      </c>
      <c r="F20" s="132" t="str">
        <f>VLOOKUP(B20,'пр.взв.'!B7:G38,5,FALSE)</f>
        <v>КСЕ Волна</v>
      </c>
      <c r="G20" s="123" t="str">
        <f>VLOOKUP(B20,'пр.взв.'!B7:G38,6,FALSE)</f>
        <v>Рахлин МА</v>
      </c>
    </row>
    <row r="21" spans="1:7" ht="12.75">
      <c r="A21" s="141"/>
      <c r="B21" s="145"/>
      <c r="C21" s="124"/>
      <c r="D21" s="133"/>
      <c r="E21" s="133"/>
      <c r="F21" s="133"/>
      <c r="G21" s="124"/>
    </row>
    <row r="22" spans="1:7" ht="12.75">
      <c r="A22" s="140" t="s">
        <v>91</v>
      </c>
      <c r="B22" s="144">
        <v>6</v>
      </c>
      <c r="C22" s="123" t="str">
        <f>VLOOKUP(B22,'пр.взв.'!B7:G38,2,FALSE)</f>
        <v>Мунасыпова Инга Радиковна</v>
      </c>
      <c r="D22" s="132" t="str">
        <f>VLOOKUP(B22,'пр.взв.'!B7:G38,3,FALSE)</f>
        <v>25.05.91 КМС</v>
      </c>
      <c r="E22" s="132" t="str">
        <f>VLOOKUP(C22,'пр.взв.'!C7:H38,3,FALSE)</f>
        <v>СЗФО, Ленинградская об,Тосно</v>
      </c>
      <c r="F22" s="132" t="str">
        <f>VLOOKUP(B22,'пр.взв.'!B7:G38,5,FALSE)</f>
        <v>СДЮСШОР МО</v>
      </c>
      <c r="G22" s="123" t="str">
        <f>VLOOKUP(B22,'пр.взв.'!B7:G38,6,FALSE)</f>
        <v>Федоров ВС,    </v>
      </c>
    </row>
    <row r="23" spans="1:7" ht="12.75">
      <c r="A23" s="141"/>
      <c r="B23" s="145"/>
      <c r="C23" s="124"/>
      <c r="D23" s="133"/>
      <c r="E23" s="133"/>
      <c r="F23" s="133"/>
      <c r="G23" s="124"/>
    </row>
    <row r="24" spans="1:7" ht="12.75">
      <c r="A24" s="140" t="s">
        <v>92</v>
      </c>
      <c r="B24" s="144">
        <v>1</v>
      </c>
      <c r="C24" s="123" t="str">
        <f>VLOOKUP(B24,'пр.взв.'!B7:G38,2,FALSE)</f>
        <v>Барнева Светлана Геннадьевна</v>
      </c>
      <c r="D24" s="132" t="str">
        <f>VLOOKUP(B24,'пр.взв.'!B7:G38,3,FALSE)</f>
        <v>03.06.91 КМС</v>
      </c>
      <c r="E24" s="132" t="str">
        <f>VLOOKUP(C24,'пр.взв.'!C7:H38,3,FALSE)</f>
        <v>СФО, Красноярский кр, Красноярск</v>
      </c>
      <c r="F24" s="132" t="str">
        <f>VLOOKUP(B24,'пр.взв.'!B7:G38,5,FALSE)</f>
        <v>СДЮСШОР МО</v>
      </c>
      <c r="G24" s="123" t="str">
        <f>VLOOKUP(B24,'пр.взв.'!B7:G38,6,FALSE)</f>
        <v>Гульбис НГ, Майоров АВ</v>
      </c>
    </row>
    <row r="25" spans="1:7" ht="12.75">
      <c r="A25" s="141"/>
      <c r="B25" s="145"/>
      <c r="C25" s="124"/>
      <c r="D25" s="133"/>
      <c r="E25" s="133"/>
      <c r="F25" s="133"/>
      <c r="G25" s="124"/>
    </row>
    <row r="26" spans="1:7" ht="12.75">
      <c r="A26" s="140"/>
      <c r="B26" s="142"/>
      <c r="C26" s="125" t="e">
        <f>VLOOKUP(B26,'пр.взв.'!B7:G38,2,FALSE)</f>
        <v>#N/A</v>
      </c>
      <c r="D26" s="130" t="e">
        <f>VLOOKUP(B26,'пр.взв.'!B7:G38,3,FALSE)</f>
        <v>#N/A</v>
      </c>
      <c r="E26" s="130" t="e">
        <f>VLOOKUP(B26,'пр.взв.'!B7:G38,4,FALSE)</f>
        <v>#N/A</v>
      </c>
      <c r="F26" s="130" t="e">
        <f>VLOOKUP(B26,'пр.взв.'!B7:G38,5,FALSE)</f>
        <v>#N/A</v>
      </c>
      <c r="G26" s="125" t="e">
        <f>VLOOKUP(B26,'пр.взв.'!B7:G38,6,FALSE)</f>
        <v>#N/A</v>
      </c>
    </row>
    <row r="27" spans="1:7" ht="12.75">
      <c r="A27" s="141"/>
      <c r="B27" s="143"/>
      <c r="C27" s="126"/>
      <c r="D27" s="131"/>
      <c r="E27" s="131"/>
      <c r="F27" s="131"/>
      <c r="G27" s="126"/>
    </row>
    <row r="30" spans="1:7" ht="15">
      <c r="A30" s="76" t="str">
        <f>HYPERLINK('[1]реквизиты'!$A$6)</f>
        <v>Гл. судья, судья МК</v>
      </c>
      <c r="B30" s="77"/>
      <c r="C30" s="78"/>
      <c r="D30" s="79"/>
      <c r="E30" s="79"/>
      <c r="F30" s="80" t="str">
        <f>HYPERLINK('[1]реквизиты'!$G$6)</f>
        <v>Селиванов Е.В.</v>
      </c>
      <c r="G30" s="5"/>
    </row>
    <row r="31" spans="1:7" ht="15">
      <c r="A31" s="77"/>
      <c r="B31" s="77"/>
      <c r="C31" s="78"/>
      <c r="D31" s="5"/>
      <c r="E31" s="5"/>
      <c r="F31" s="81" t="str">
        <f>HYPERLINK('[1]реквизиты'!$G$7)</f>
        <v>/Чебоксары/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76" t="str">
        <f>HYPERLINK('[1]реквизиты'!$A$8)</f>
        <v>Гл. секретарь, судья МК</v>
      </c>
      <c r="B33" s="77"/>
      <c r="C33" s="78"/>
      <c r="D33" s="79"/>
      <c r="E33" s="79"/>
      <c r="F33" s="80" t="str">
        <f>HYPERLINK('[1]реквизиты'!$G$8)</f>
        <v>Закиров Р.М.</v>
      </c>
      <c r="G33" s="5"/>
    </row>
    <row r="34" spans="1:7" ht="15">
      <c r="A34" s="77"/>
      <c r="B34" s="77"/>
      <c r="C34" s="77"/>
      <c r="D34" s="5"/>
      <c r="E34" s="5"/>
      <c r="F34" s="81" t="str">
        <f>HYPERLINK('[1]реквизиты'!$G$9)</f>
        <v>/Пермь/</v>
      </c>
      <c r="G34" s="5"/>
    </row>
  </sheetData>
  <sheetProtection/>
  <mergeCells count="82">
    <mergeCell ref="A6:A7"/>
    <mergeCell ref="B6:B7"/>
    <mergeCell ref="C6:C7"/>
    <mergeCell ref="D6:D7"/>
    <mergeCell ref="D10:D11"/>
    <mergeCell ref="D12:D13"/>
    <mergeCell ref="E8:E9"/>
    <mergeCell ref="F8:F9"/>
    <mergeCell ref="A8:A9"/>
    <mergeCell ref="B8:B9"/>
    <mergeCell ref="C8:C9"/>
    <mergeCell ref="D8:D9"/>
    <mergeCell ref="A14:A15"/>
    <mergeCell ref="B14:B15"/>
    <mergeCell ref="C14:C15"/>
    <mergeCell ref="D14:D15"/>
    <mergeCell ref="A16:A17"/>
    <mergeCell ref="B16:B17"/>
    <mergeCell ref="C16:C17"/>
    <mergeCell ref="D16:D17"/>
    <mergeCell ref="E20:E21"/>
    <mergeCell ref="F20:F21"/>
    <mergeCell ref="F16:F17"/>
    <mergeCell ref="F14:F15"/>
    <mergeCell ref="E18:E19"/>
    <mergeCell ref="F18:F19"/>
    <mergeCell ref="E16:E17"/>
    <mergeCell ref="E14:E15"/>
    <mergeCell ref="E10:E11"/>
    <mergeCell ref="F10:F11"/>
    <mergeCell ref="F12:F13"/>
    <mergeCell ref="A12:A13"/>
    <mergeCell ref="B12:B13"/>
    <mergeCell ref="C12:C13"/>
    <mergeCell ref="E12:E13"/>
    <mergeCell ref="A10:A11"/>
    <mergeCell ref="B10:B11"/>
    <mergeCell ref="C10:C11"/>
    <mergeCell ref="A20:A21"/>
    <mergeCell ref="B20:B21"/>
    <mergeCell ref="C20:C21"/>
    <mergeCell ref="D20:D21"/>
    <mergeCell ref="A18:A19"/>
    <mergeCell ref="B18:B19"/>
    <mergeCell ref="C18:C19"/>
    <mergeCell ref="D18:D19"/>
    <mergeCell ref="C24:C25"/>
    <mergeCell ref="D24:D25"/>
    <mergeCell ref="A22:A23"/>
    <mergeCell ref="B22:B23"/>
    <mergeCell ref="C22:C23"/>
    <mergeCell ref="D22:D23"/>
    <mergeCell ref="A3:G3"/>
    <mergeCell ref="G6:G7"/>
    <mergeCell ref="E6:E7"/>
    <mergeCell ref="F6:F7"/>
    <mergeCell ref="A26:A27"/>
    <mergeCell ref="B26:B27"/>
    <mergeCell ref="C26:C27"/>
    <mergeCell ref="D26:D27"/>
    <mergeCell ref="A24:A25"/>
    <mergeCell ref="B24:B25"/>
    <mergeCell ref="G8:G9"/>
    <mergeCell ref="G10:G11"/>
    <mergeCell ref="G12:G13"/>
    <mergeCell ref="G14:G15"/>
    <mergeCell ref="E26:E27"/>
    <mergeCell ref="F26:F27"/>
    <mergeCell ref="E22:E23"/>
    <mergeCell ref="F22:F23"/>
    <mergeCell ref="E24:E25"/>
    <mergeCell ref="F24:F25"/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5">
      <selection activeCell="A28" sqref="A28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4" t="str">
        <f>HYPERLINK('[1]реквизиты'!$A$2)</f>
        <v>Финал II летней Спартакиады молодежи России по самбо </v>
      </c>
      <c r="B1" s="155"/>
      <c r="C1" s="155"/>
      <c r="D1" s="155"/>
      <c r="E1" s="155"/>
      <c r="F1" s="155"/>
      <c r="G1" s="155"/>
      <c r="H1" s="155"/>
    </row>
    <row r="2" spans="4:5" ht="27" customHeight="1">
      <c r="D2" s="58" t="s">
        <v>12</v>
      </c>
      <c r="E2" s="85" t="str">
        <f>HYPERLINK('пр.взв.'!D4)</f>
        <v>вк Ж 52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9" t="s">
        <v>14</v>
      </c>
      <c r="B5" s="149" t="s">
        <v>4</v>
      </c>
      <c r="C5" s="138" t="s">
        <v>5</v>
      </c>
      <c r="D5" s="149" t="s">
        <v>15</v>
      </c>
      <c r="E5" s="149" t="s">
        <v>16</v>
      </c>
      <c r="F5" s="149" t="s">
        <v>17</v>
      </c>
      <c r="G5" s="149" t="s">
        <v>18</v>
      </c>
      <c r="H5" s="149" t="s">
        <v>19</v>
      </c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2.75">
      <c r="A7" s="153"/>
      <c r="B7" s="151"/>
      <c r="C7" s="147" t="e">
        <f>VLOOKUP(B7,'пр.взв.'!B7:E38,2,FALSE)</f>
        <v>#N/A</v>
      </c>
      <c r="D7" s="147" t="e">
        <f>VLOOKUP(B7,'пр.взв.'!B7:G38,3,FALSE)</f>
        <v>#N/A</v>
      </c>
      <c r="E7" s="147" t="e">
        <f>VLOOKUP(B7,'пр.взв.'!B7:G38,4,FALSE)</f>
        <v>#N/A</v>
      </c>
      <c r="F7" s="148"/>
      <c r="G7" s="152"/>
      <c r="H7" s="149"/>
    </row>
    <row r="8" spans="1:8" ht="12.75">
      <c r="A8" s="153"/>
      <c r="B8" s="149"/>
      <c r="C8" s="147"/>
      <c r="D8" s="147"/>
      <c r="E8" s="147"/>
      <c r="F8" s="148"/>
      <c r="G8" s="152"/>
      <c r="H8" s="149"/>
    </row>
    <row r="9" spans="1:8" ht="12.75">
      <c r="A9" s="150"/>
      <c r="B9" s="151"/>
      <c r="C9" s="147" t="e">
        <f>VLOOKUP(B9,'пр.взв.'!B9:E40,2,FALSE)</f>
        <v>#N/A</v>
      </c>
      <c r="D9" s="147" t="e">
        <f>VLOOKUP(B9,'пр.взв.'!B9:F40,3,FALSE)</f>
        <v>#N/A</v>
      </c>
      <c r="E9" s="147" t="e">
        <f>VLOOKUP(B9,'пр.взв.'!B9:G40,4,FALSE)</f>
        <v>#N/A</v>
      </c>
      <c r="F9" s="148"/>
      <c r="G9" s="149"/>
      <c r="H9" s="149"/>
    </row>
    <row r="10" spans="1:8" ht="12.75">
      <c r="A10" s="150"/>
      <c r="B10" s="149"/>
      <c r="C10" s="147"/>
      <c r="D10" s="147"/>
      <c r="E10" s="147"/>
      <c r="F10" s="148"/>
      <c r="G10" s="149"/>
      <c r="H10" s="14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Ж 52  кг.</v>
      </c>
    </row>
    <row r="17" spans="1:8" ht="12.75">
      <c r="A17" s="149" t="s">
        <v>14</v>
      </c>
      <c r="B17" s="149" t="s">
        <v>4</v>
      </c>
      <c r="C17" s="138" t="s">
        <v>5</v>
      </c>
      <c r="D17" s="149" t="s">
        <v>15</v>
      </c>
      <c r="E17" s="149" t="s">
        <v>16</v>
      </c>
      <c r="F17" s="149" t="s">
        <v>17</v>
      </c>
      <c r="G17" s="149" t="s">
        <v>18</v>
      </c>
      <c r="H17" s="149" t="s">
        <v>19</v>
      </c>
    </row>
    <row r="18" spans="1:8" ht="12.75">
      <c r="A18" s="137"/>
      <c r="B18" s="137"/>
      <c r="C18" s="137"/>
      <c r="D18" s="137"/>
      <c r="E18" s="137"/>
      <c r="F18" s="137"/>
      <c r="G18" s="137"/>
      <c r="H18" s="137"/>
    </row>
    <row r="19" spans="1:8" ht="12.75">
      <c r="A19" s="153"/>
      <c r="B19" s="151"/>
      <c r="C19" s="147" t="e">
        <f>VLOOKUP(B19,'пр.взв.'!B7:E38,2,FALSE)</f>
        <v>#N/A</v>
      </c>
      <c r="D19" s="147" t="e">
        <f>VLOOKUP(B19,'пр.взв.'!B7:F38,3,FALSE)</f>
        <v>#N/A</v>
      </c>
      <c r="E19" s="147" t="e">
        <f>VLOOKUP(B19,'пр.взв.'!B7:G38,4,FALSE)</f>
        <v>#N/A</v>
      </c>
      <c r="F19" s="148"/>
      <c r="G19" s="152"/>
      <c r="H19" s="149"/>
    </row>
    <row r="20" spans="1:8" ht="12.75">
      <c r="A20" s="153"/>
      <c r="B20" s="149"/>
      <c r="C20" s="147"/>
      <c r="D20" s="147"/>
      <c r="E20" s="147"/>
      <c r="F20" s="148"/>
      <c r="G20" s="152"/>
      <c r="H20" s="149"/>
    </row>
    <row r="21" spans="1:8" ht="12.75">
      <c r="A21" s="150"/>
      <c r="B21" s="151"/>
      <c r="C21" s="147" t="e">
        <f>VLOOKUP(B21,'пр.взв.'!B9:E40,2,FALSE)</f>
        <v>#N/A</v>
      </c>
      <c r="D21" s="147" t="e">
        <f>VLOOKUP(B21,'пр.взв.'!B9:F40,3,FALSE)</f>
        <v>#N/A</v>
      </c>
      <c r="E21" s="147" t="e">
        <f>VLOOKUP(B21,'пр.взв.'!B9:G40,4,FALSE)</f>
        <v>#N/A</v>
      </c>
      <c r="F21" s="148"/>
      <c r="G21" s="149"/>
      <c r="H21" s="149"/>
    </row>
    <row r="22" spans="1:8" ht="12.75">
      <c r="A22" s="150"/>
      <c r="B22" s="149"/>
      <c r="C22" s="147"/>
      <c r="D22" s="147"/>
      <c r="E22" s="147"/>
      <c r="F22" s="148"/>
      <c r="G22" s="149"/>
      <c r="H22" s="14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вк Ж 52  кг.</v>
      </c>
    </row>
    <row r="30" spans="1:8" ht="12.75">
      <c r="A30" s="149" t="s">
        <v>14</v>
      </c>
      <c r="B30" s="149" t="s">
        <v>4</v>
      </c>
      <c r="C30" s="138" t="s">
        <v>5</v>
      </c>
      <c r="D30" s="149" t="s">
        <v>15</v>
      </c>
      <c r="E30" s="149" t="s">
        <v>16</v>
      </c>
      <c r="F30" s="149" t="s">
        <v>17</v>
      </c>
      <c r="G30" s="149" t="s">
        <v>18</v>
      </c>
      <c r="H30" s="149" t="s">
        <v>19</v>
      </c>
    </row>
    <row r="31" spans="1:8" ht="12.75">
      <c r="A31" s="137"/>
      <c r="B31" s="137"/>
      <c r="C31" s="137"/>
      <c r="D31" s="137"/>
      <c r="E31" s="137"/>
      <c r="F31" s="137"/>
      <c r="G31" s="137"/>
      <c r="H31" s="137"/>
    </row>
    <row r="32" spans="1:8" ht="12.75">
      <c r="A32" s="153"/>
      <c r="B32" s="151">
        <v>5</v>
      </c>
      <c r="C32" s="147" t="str">
        <f>VLOOKUP(B32,'пр.взв.'!B7:D38,2,FALSE)</f>
        <v>Титова Ольга Александровна</v>
      </c>
      <c r="D32" s="147" t="str">
        <f>VLOOKUP(B32,'пр.взв.'!B7:E38,3,FALSE)</f>
        <v>13.02.90 КМС</v>
      </c>
      <c r="E32" s="147" t="str">
        <f>VLOOKUP(B32,'пр.взв.'!B7:F38,4,FALSE)</f>
        <v>УФО, Свердлдовская об, Красноуральск</v>
      </c>
      <c r="F32" s="148"/>
      <c r="G32" s="152"/>
      <c r="H32" s="149"/>
    </row>
    <row r="33" spans="1:8" ht="12.75">
      <c r="A33" s="153"/>
      <c r="B33" s="149"/>
      <c r="C33" s="147"/>
      <c r="D33" s="147"/>
      <c r="E33" s="147"/>
      <c r="F33" s="148"/>
      <c r="G33" s="152"/>
      <c r="H33" s="149"/>
    </row>
    <row r="34" spans="1:8" ht="12.75">
      <c r="A34" s="150"/>
      <c r="B34" s="151">
        <v>4</v>
      </c>
      <c r="C34" s="147" t="str">
        <f>VLOOKUP(B34,'пр.взв.'!B9:D40,2,FALSE)</f>
        <v>Сехниашвили Этери Шотаевна</v>
      </c>
      <c r="D34" s="147" t="str">
        <f>VLOOKUP(B34,'пр.взв.'!B9:E40,3,FALSE)</f>
        <v>19.10. 91 КМС</v>
      </c>
      <c r="E34" s="147" t="str">
        <f>VLOOKUP(B34,'пр.взв.'!B9:F40,4,FALSE)</f>
        <v>ЮФО, Краснодарский кр, Анапа</v>
      </c>
      <c r="F34" s="148"/>
      <c r="G34" s="149"/>
      <c r="H34" s="149"/>
    </row>
    <row r="35" spans="1:8" ht="12.75">
      <c r="A35" s="150"/>
      <c r="B35" s="149"/>
      <c r="C35" s="147"/>
      <c r="D35" s="147"/>
      <c r="E35" s="147"/>
      <c r="F35" s="148"/>
      <c r="G35" s="149"/>
      <c r="H35" s="14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1" t="s">
        <v>28</v>
      </c>
      <c r="B1" s="122"/>
      <c r="C1" s="122"/>
      <c r="D1" s="122"/>
      <c r="E1" s="122"/>
      <c r="F1" s="122"/>
      <c r="G1" s="122"/>
    </row>
    <row r="2" spans="1:7" ht="29.25" customHeight="1" thickBot="1">
      <c r="A2" s="171" t="str">
        <f>HYPERLINK('[1]реквизиты'!$A$2)</f>
        <v>Финал II летней Спартакиады молодежи России по самбо </v>
      </c>
      <c r="B2" s="172"/>
      <c r="C2" s="172"/>
      <c r="D2" s="172"/>
      <c r="E2" s="172"/>
      <c r="F2" s="172"/>
      <c r="G2" s="173"/>
    </row>
    <row r="3" spans="1:7" ht="12.75" customHeight="1">
      <c r="A3" s="127" t="str">
        <f>HYPERLINK('[1]реквизиты'!$A$3)</f>
        <v>10-13 июля 2010 г.                               г.Санкт-Петербург</v>
      </c>
      <c r="B3" s="127"/>
      <c r="C3" s="127"/>
      <c r="D3" s="127"/>
      <c r="E3" s="127"/>
      <c r="F3" s="127"/>
      <c r="G3" s="127"/>
    </row>
    <row r="4" spans="4:5" ht="12.75" customHeight="1">
      <c r="D4" s="156" t="s">
        <v>81</v>
      </c>
      <c r="E4" s="157"/>
    </row>
    <row r="5" spans="1:7" ht="12.75" customHeight="1">
      <c r="A5" s="137" t="s">
        <v>10</v>
      </c>
      <c r="B5" s="137" t="s">
        <v>4</v>
      </c>
      <c r="C5" s="137" t="s">
        <v>5</v>
      </c>
      <c r="D5" s="137" t="s">
        <v>6</v>
      </c>
      <c r="E5" s="137" t="s">
        <v>7</v>
      </c>
      <c r="F5" s="137" t="s">
        <v>11</v>
      </c>
      <c r="G5" s="137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>
      <c r="A7" s="137"/>
      <c r="B7" s="144">
        <v>1</v>
      </c>
      <c r="C7" s="162" t="s">
        <v>38</v>
      </c>
      <c r="D7" s="168" t="s">
        <v>39</v>
      </c>
      <c r="E7" s="166" t="s">
        <v>40</v>
      </c>
      <c r="F7" s="158" t="s">
        <v>41</v>
      </c>
      <c r="G7" s="160" t="s">
        <v>42</v>
      </c>
    </row>
    <row r="8" spans="1:7" ht="12.75" customHeight="1">
      <c r="A8" s="138"/>
      <c r="B8" s="145"/>
      <c r="C8" s="163"/>
      <c r="D8" s="165"/>
      <c r="E8" s="167"/>
      <c r="F8" s="159"/>
      <c r="G8" s="161"/>
    </row>
    <row r="9" spans="1:7" ht="12.75">
      <c r="A9" s="137"/>
      <c r="B9" s="144">
        <v>2</v>
      </c>
      <c r="C9" s="162" t="s">
        <v>43</v>
      </c>
      <c r="D9" s="170" t="s">
        <v>44</v>
      </c>
      <c r="E9" s="166" t="s">
        <v>45</v>
      </c>
      <c r="F9" s="158" t="s">
        <v>46</v>
      </c>
      <c r="G9" s="160" t="s">
        <v>47</v>
      </c>
    </row>
    <row r="10" spans="1:7" ht="15" customHeight="1">
      <c r="A10" s="138"/>
      <c r="B10" s="145"/>
      <c r="C10" s="163"/>
      <c r="D10" s="138"/>
      <c r="E10" s="167"/>
      <c r="F10" s="159"/>
      <c r="G10" s="169"/>
    </row>
    <row r="11" spans="1:7" ht="12.75">
      <c r="A11" s="137"/>
      <c r="B11" s="144">
        <v>3</v>
      </c>
      <c r="C11" s="162" t="s">
        <v>48</v>
      </c>
      <c r="D11" s="170" t="s">
        <v>49</v>
      </c>
      <c r="E11" s="166" t="s">
        <v>50</v>
      </c>
      <c r="F11" s="158" t="s">
        <v>51</v>
      </c>
      <c r="G11" s="160" t="s">
        <v>52</v>
      </c>
    </row>
    <row r="12" spans="1:7" ht="15" customHeight="1">
      <c r="A12" s="138"/>
      <c r="B12" s="145"/>
      <c r="C12" s="163"/>
      <c r="D12" s="138"/>
      <c r="E12" s="167"/>
      <c r="F12" s="159"/>
      <c r="G12" s="169"/>
    </row>
    <row r="13" spans="1:7" ht="15" customHeight="1">
      <c r="A13" s="137"/>
      <c r="B13" s="144">
        <v>4</v>
      </c>
      <c r="C13" s="162" t="s">
        <v>53</v>
      </c>
      <c r="D13" s="164" t="s">
        <v>54</v>
      </c>
      <c r="E13" s="166" t="s">
        <v>55</v>
      </c>
      <c r="F13" s="158" t="s">
        <v>41</v>
      </c>
      <c r="G13" s="160" t="s">
        <v>56</v>
      </c>
    </row>
    <row r="14" spans="1:7" ht="15.75" customHeight="1">
      <c r="A14" s="138"/>
      <c r="B14" s="145"/>
      <c r="C14" s="163"/>
      <c r="D14" s="165"/>
      <c r="E14" s="167"/>
      <c r="F14" s="159"/>
      <c r="G14" s="169"/>
    </row>
    <row r="15" spans="1:7" ht="12.75">
      <c r="A15" s="137"/>
      <c r="B15" s="144">
        <v>5</v>
      </c>
      <c r="C15" s="162" t="s">
        <v>57</v>
      </c>
      <c r="D15" s="168" t="s">
        <v>58</v>
      </c>
      <c r="E15" s="166" t="s">
        <v>59</v>
      </c>
      <c r="F15" s="140" t="s">
        <v>60</v>
      </c>
      <c r="G15" s="160" t="s">
        <v>61</v>
      </c>
    </row>
    <row r="16" spans="1:7" ht="15" customHeight="1">
      <c r="A16" s="138"/>
      <c r="B16" s="145"/>
      <c r="C16" s="163"/>
      <c r="D16" s="165"/>
      <c r="E16" s="167"/>
      <c r="F16" s="141"/>
      <c r="G16" s="161"/>
    </row>
    <row r="17" spans="1:7" ht="12.75">
      <c r="A17" s="137"/>
      <c r="B17" s="144">
        <v>6</v>
      </c>
      <c r="C17" s="162" t="s">
        <v>62</v>
      </c>
      <c r="D17" s="168" t="s">
        <v>63</v>
      </c>
      <c r="E17" s="166" t="s">
        <v>64</v>
      </c>
      <c r="F17" s="158" t="s">
        <v>41</v>
      </c>
      <c r="G17" s="160" t="s">
        <v>65</v>
      </c>
    </row>
    <row r="18" spans="1:7" ht="15" customHeight="1">
      <c r="A18" s="138"/>
      <c r="B18" s="145"/>
      <c r="C18" s="163"/>
      <c r="D18" s="165"/>
      <c r="E18" s="167"/>
      <c r="F18" s="159"/>
      <c r="G18" s="161"/>
    </row>
    <row r="19" spans="1:7" ht="12.75">
      <c r="A19" s="137"/>
      <c r="B19" s="144">
        <v>7</v>
      </c>
      <c r="C19" s="162" t="s">
        <v>66</v>
      </c>
      <c r="D19" s="164" t="s">
        <v>67</v>
      </c>
      <c r="E19" s="166" t="s">
        <v>68</v>
      </c>
      <c r="F19" s="140" t="s">
        <v>69</v>
      </c>
      <c r="G19" s="160" t="s">
        <v>70</v>
      </c>
    </row>
    <row r="20" spans="1:7" ht="15" customHeight="1">
      <c r="A20" s="138"/>
      <c r="B20" s="145"/>
      <c r="C20" s="163"/>
      <c r="D20" s="165"/>
      <c r="E20" s="167"/>
      <c r="F20" s="141"/>
      <c r="G20" s="161"/>
    </row>
    <row r="21" spans="1:7" ht="12.75">
      <c r="A21" s="137"/>
      <c r="B21" s="144">
        <v>8</v>
      </c>
      <c r="C21" s="162" t="s">
        <v>71</v>
      </c>
      <c r="D21" s="164" t="s">
        <v>72</v>
      </c>
      <c r="E21" s="166" t="s">
        <v>73</v>
      </c>
      <c r="F21" s="140" t="s">
        <v>74</v>
      </c>
      <c r="G21" s="160" t="s">
        <v>75</v>
      </c>
    </row>
    <row r="22" spans="1:7" ht="15" customHeight="1">
      <c r="A22" s="138"/>
      <c r="B22" s="145"/>
      <c r="C22" s="163"/>
      <c r="D22" s="165"/>
      <c r="E22" s="167"/>
      <c r="F22" s="141"/>
      <c r="G22" s="169"/>
    </row>
    <row r="23" spans="1:7" ht="12.75">
      <c r="A23" s="137"/>
      <c r="B23" s="144">
        <v>9</v>
      </c>
      <c r="C23" s="162" t="s">
        <v>76</v>
      </c>
      <c r="D23" s="164" t="s">
        <v>77</v>
      </c>
      <c r="E23" s="166" t="s">
        <v>78</v>
      </c>
      <c r="F23" s="158" t="s">
        <v>79</v>
      </c>
      <c r="G23" s="160" t="s">
        <v>80</v>
      </c>
    </row>
    <row r="24" spans="1:7" ht="15" customHeight="1">
      <c r="A24" s="138"/>
      <c r="B24" s="145"/>
      <c r="C24" s="163"/>
      <c r="D24" s="174"/>
      <c r="E24" s="167"/>
      <c r="F24" s="159"/>
      <c r="G24" s="161"/>
    </row>
    <row r="25" spans="1:7" ht="12.75">
      <c r="A25" s="137"/>
      <c r="B25" s="144">
        <v>10</v>
      </c>
      <c r="C25" s="137"/>
      <c r="D25" s="137"/>
      <c r="E25" s="137"/>
      <c r="F25" s="137"/>
      <c r="G25" s="137"/>
    </row>
    <row r="26" spans="1:7" ht="15" customHeight="1">
      <c r="A26" s="138"/>
      <c r="B26" s="145"/>
      <c r="C26" s="138"/>
      <c r="D26" s="138"/>
      <c r="E26" s="138"/>
      <c r="F26" s="138"/>
      <c r="G26" s="138"/>
    </row>
    <row r="27" spans="1:7" ht="12.75">
      <c r="A27" s="137"/>
      <c r="B27" s="144">
        <v>11</v>
      </c>
      <c r="C27" s="137"/>
      <c r="D27" s="137"/>
      <c r="E27" s="137"/>
      <c r="F27" s="137"/>
      <c r="G27" s="137"/>
    </row>
    <row r="28" spans="1:7" ht="15" customHeight="1">
      <c r="A28" s="138"/>
      <c r="B28" s="145"/>
      <c r="C28" s="138"/>
      <c r="D28" s="138"/>
      <c r="E28" s="138"/>
      <c r="F28" s="138"/>
      <c r="G28" s="138"/>
    </row>
    <row r="29" spans="1:7" ht="12.75">
      <c r="A29" s="137"/>
      <c r="B29" s="144">
        <v>12</v>
      </c>
      <c r="C29" s="137"/>
      <c r="D29" s="137"/>
      <c r="E29" s="137"/>
      <c r="F29" s="137"/>
      <c r="G29" s="137"/>
    </row>
    <row r="30" spans="1:7" ht="15" customHeight="1">
      <c r="A30" s="138"/>
      <c r="B30" s="145"/>
      <c r="C30" s="138"/>
      <c r="D30" s="138"/>
      <c r="E30" s="138"/>
      <c r="F30" s="138"/>
      <c r="G30" s="138"/>
    </row>
    <row r="31" spans="1:7" ht="15.75" customHeight="1">
      <c r="A31" s="137"/>
      <c r="B31" s="144">
        <v>13</v>
      </c>
      <c r="C31" s="137"/>
      <c r="D31" s="137"/>
      <c r="E31" s="137"/>
      <c r="F31" s="137"/>
      <c r="G31" s="137"/>
    </row>
    <row r="32" spans="1:7" ht="15" customHeight="1">
      <c r="A32" s="138"/>
      <c r="B32" s="145"/>
      <c r="C32" s="138"/>
      <c r="D32" s="138"/>
      <c r="E32" s="138"/>
      <c r="F32" s="138"/>
      <c r="G32" s="138"/>
    </row>
    <row r="33" spans="1:7" ht="12.75">
      <c r="A33" s="137"/>
      <c r="B33" s="144">
        <v>14</v>
      </c>
      <c r="C33" s="137"/>
      <c r="D33" s="137"/>
      <c r="E33" s="137"/>
      <c r="F33" s="137"/>
      <c r="G33" s="137"/>
    </row>
    <row r="34" spans="1:7" ht="15" customHeight="1">
      <c r="A34" s="138"/>
      <c r="B34" s="145"/>
      <c r="C34" s="138"/>
      <c r="D34" s="138"/>
      <c r="E34" s="138"/>
      <c r="F34" s="138"/>
      <c r="G34" s="138"/>
    </row>
    <row r="35" spans="1:7" ht="12.75">
      <c r="A35" s="137"/>
      <c r="B35" s="144">
        <v>15</v>
      </c>
      <c r="C35" s="137"/>
      <c r="D35" s="137"/>
      <c r="E35" s="137"/>
      <c r="F35" s="137"/>
      <c r="G35" s="137"/>
    </row>
    <row r="36" spans="1:7" ht="15" customHeight="1">
      <c r="A36" s="138"/>
      <c r="B36" s="145"/>
      <c r="C36" s="138"/>
      <c r="D36" s="138"/>
      <c r="E36" s="138"/>
      <c r="F36" s="138"/>
      <c r="G36" s="138"/>
    </row>
    <row r="37" spans="1:7" ht="12.75">
      <c r="A37" s="137"/>
      <c r="B37" s="144">
        <v>16</v>
      </c>
      <c r="C37" s="137"/>
      <c r="D37" s="137"/>
      <c r="E37" s="137"/>
      <c r="F37" s="137"/>
      <c r="G37" s="137"/>
    </row>
    <row r="38" spans="1:7" ht="15" customHeight="1">
      <c r="A38" s="138"/>
      <c r="B38" s="145"/>
      <c r="C38" s="138"/>
      <c r="D38" s="138"/>
      <c r="E38" s="138"/>
      <c r="F38" s="138"/>
      <c r="G38" s="13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1" t="str">
        <f>HYPERLINK('[1]реквизиты'!$A$2)</f>
        <v>Финал II летней Спартакиады молодежи России по самбо 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49"/>
      <c r="M1" s="49"/>
      <c r="N1" s="49"/>
      <c r="O1" s="49"/>
      <c r="P1" s="49"/>
    </row>
    <row r="2" spans="1:19" ht="12.75" customHeight="1">
      <c r="A2" s="185" t="str">
        <f>HYPERLINK('[1]реквизиты'!$A$3)</f>
        <v>10-13 июля 2010 г.                               г.Санкт-Петербург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Ж 52  кг.</v>
      </c>
      <c r="G3" s="51"/>
      <c r="H3" s="51"/>
      <c r="I3" s="51"/>
      <c r="J3" s="51"/>
      <c r="K3" s="51"/>
      <c r="L3" s="51"/>
    </row>
    <row r="4" spans="1:3" ht="16.5" thickBot="1">
      <c r="A4" s="188" t="s">
        <v>0</v>
      </c>
      <c r="B4" s="188"/>
      <c r="C4" s="5"/>
    </row>
    <row r="5" spans="1:13" ht="12.75" customHeight="1" thickBot="1">
      <c r="A5" s="184">
        <v>1</v>
      </c>
      <c r="B5" s="181" t="str">
        <f>VLOOKUP(A5,'пр.взв.'!B5:C36,2,FALSE)</f>
        <v>Барнева Светлана Геннадьевна</v>
      </c>
      <c r="C5" s="181" t="str">
        <f>VLOOKUP(A5,'пр.взв.'!B5:F36,3,FALSE)</f>
        <v>03.06.91 КМС</v>
      </c>
      <c r="D5" s="181" t="str">
        <f>VLOOKUP(A5,'пр.взв.'!B5:E36,4,FALSE)</f>
        <v>СФО, Красноярский кр, Красноярск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7"/>
      <c r="B6" s="182"/>
      <c r="C6" s="182"/>
      <c r="D6" s="182"/>
      <c r="E6" s="19" t="s">
        <v>89</v>
      </c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7">
        <v>9</v>
      </c>
      <c r="B7" s="186" t="str">
        <f>VLOOKUP(A7,'пр.взв.'!B7:C38,2,FALSE)</f>
        <v>Кукло Виктория Вячеславовна</v>
      </c>
      <c r="C7" s="186" t="str">
        <f>VLOOKUP(A7,'пр.взв.'!B5:F36,3,FALSE)</f>
        <v>27.12.89 МС</v>
      </c>
      <c r="D7" s="186" t="str">
        <f>VLOOKUP(A7,'пр.взв.'!B5:F36,4,FALSE)</f>
        <v>ЦФО, Брянская об. Брянск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8"/>
      <c r="B8" s="187"/>
      <c r="C8" s="187"/>
      <c r="D8" s="18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4">
        <v>5</v>
      </c>
      <c r="B9" s="181" t="str">
        <f>VLOOKUP(A9,'пр.взв.'!B9:C40,2,FALSE)</f>
        <v>Титова Ольга Александровна</v>
      </c>
      <c r="C9" s="181" t="str">
        <f>VLOOKUP(A9,'пр.взв.'!B5:E36,3,FALSE)</f>
        <v>13.02.90 КМС</v>
      </c>
      <c r="D9" s="181" t="str">
        <f>VLOOKUP(A9,'пр.взв.'!B5:E36,4,FALSE)</f>
        <v>УФО, Свердлдовская об, Красноуральск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7"/>
      <c r="B10" s="182"/>
      <c r="C10" s="182"/>
      <c r="D10" s="182"/>
      <c r="E10" s="19" t="s">
        <v>88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7">
        <v>13</v>
      </c>
      <c r="B11" s="175">
        <f>VLOOKUP(A11,'пр.взв.'!B5:C36,2,FALSE)</f>
        <v>0</v>
      </c>
      <c r="C11" s="175">
        <f>VLOOKUP(A11,'пр.взв.'!B5:E36,3,FALSE)</f>
        <v>0</v>
      </c>
      <c r="D11" s="175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8"/>
      <c r="B12" s="176"/>
      <c r="C12" s="176"/>
      <c r="D12" s="176"/>
      <c r="E12" s="17"/>
      <c r="F12" s="183"/>
      <c r="G12" s="183"/>
      <c r="H12" s="25"/>
      <c r="I12" s="19"/>
      <c r="J12" s="13"/>
      <c r="K12" s="13"/>
      <c r="L12" s="13"/>
    </row>
    <row r="13" spans="1:12" ht="12.75" customHeight="1" thickBot="1">
      <c r="A13" s="184">
        <v>3</v>
      </c>
      <c r="B13" s="181" t="str">
        <f>VLOOKUP(A13,'пр.взв.'!B5:C36,2,FALSE)</f>
        <v>Мужанова Татьяна Сергеевна</v>
      </c>
      <c r="C13" s="181" t="str">
        <f>VLOOKUP(A13,'пр.взв.'!B5:E36,3,FALSE)</f>
        <v>09.04.89 КМС</v>
      </c>
      <c r="D13" s="181" t="str">
        <f>VLOOKUP(A13,'пр.взв.'!B5:E36,4,FALSE)</f>
        <v>С-Петербург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7"/>
      <c r="B14" s="182"/>
      <c r="C14" s="182"/>
      <c r="D14" s="182"/>
      <c r="E14" s="19" t="s">
        <v>87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7">
        <v>11</v>
      </c>
      <c r="B15" s="175">
        <f>VLOOKUP(A15,'пр.взв.'!B15:C45,2,FALSE)</f>
        <v>0</v>
      </c>
      <c r="C15" s="175">
        <f>VLOOKUP(A15,'пр.взв.'!B5:E36,3,FALSE)</f>
        <v>0</v>
      </c>
      <c r="D15" s="175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8"/>
      <c r="B16" s="176"/>
      <c r="C16" s="176"/>
      <c r="D16" s="17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4">
        <v>7</v>
      </c>
      <c r="B17" s="181" t="str">
        <f>VLOOKUP(A17,'пр.взв.'!B17:C47,2,FALSE)</f>
        <v>Разваляева Дарья Сергеевна</v>
      </c>
      <c r="C17" s="181" t="str">
        <f>VLOOKUP(A17,'пр.взв.'!B5:E36,3,FALSE)</f>
        <v>30.10.1989  МС</v>
      </c>
      <c r="D17" s="181" t="str">
        <f>VLOOKUP(A17,'пр.взв.'!B5:E36,4,FALSE)</f>
        <v>ПФО, Саратовская обл. Саратов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7"/>
      <c r="B18" s="182"/>
      <c r="C18" s="182"/>
      <c r="D18" s="182"/>
      <c r="E18" s="19" t="s">
        <v>86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7">
        <v>15</v>
      </c>
      <c r="B19" s="175">
        <f>VLOOKUP(A19,'пр.взв.'!B19:C49,2,FALSE)</f>
        <v>0</v>
      </c>
      <c r="C19" s="175">
        <f>VLOOKUP(A19,'пр.взв.'!B5:E36,3,FALSE)</f>
        <v>0</v>
      </c>
      <c r="D19" s="175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8"/>
      <c r="B20" s="176"/>
      <c r="C20" s="176"/>
      <c r="D20" s="17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4">
        <v>2</v>
      </c>
      <c r="B22" s="181" t="str">
        <f>VLOOKUP(A22,'пр.взв.'!B7:E38,2,FALSE)</f>
        <v>Авакян Лусинэ Левовна</v>
      </c>
      <c r="C22" s="181" t="str">
        <f>VLOOKUP(A22,'пр.взв.'!B7:E38,3,FALSE)</f>
        <v>19.01.90 КМС</v>
      </c>
      <c r="D22" s="181" t="str">
        <f>VLOOKUP(A22,'пр.взв.'!B7:E38,4,FALSE)</f>
        <v>Москва</v>
      </c>
      <c r="E22" s="12"/>
      <c r="F22" s="13"/>
      <c r="G22" s="13"/>
      <c r="H22" s="13"/>
      <c r="I22" s="13"/>
      <c r="J22" s="4"/>
      <c r="K22" s="16"/>
    </row>
    <row r="23" spans="1:11" ht="15.75">
      <c r="A23" s="177"/>
      <c r="B23" s="182"/>
      <c r="C23" s="182"/>
      <c r="D23" s="182"/>
      <c r="E23" s="19"/>
      <c r="F23" s="15"/>
      <c r="G23" s="15"/>
      <c r="H23" s="13"/>
      <c r="I23" s="13"/>
      <c r="J23" s="4"/>
      <c r="K23" s="36"/>
    </row>
    <row r="24" spans="1:11" ht="16.5" thickBot="1">
      <c r="A24" s="177">
        <v>10</v>
      </c>
      <c r="B24" s="175">
        <f>VLOOKUP(A24,'пр.взв.'!B7:E38,2,FALSE)</f>
        <v>0</v>
      </c>
      <c r="C24" s="175">
        <f>VLOOKUP(A24,'пр.взв.'!B7:E38,3,FALSE)</f>
        <v>0</v>
      </c>
      <c r="D24" s="175">
        <f>VLOOKUP(A24,'пр.взв.'!B7:E38,4,FALSE)</f>
        <v>0</v>
      </c>
      <c r="E24" s="16" t="s">
        <v>85</v>
      </c>
      <c r="F24" s="20"/>
      <c r="G24" s="15"/>
      <c r="H24" s="13"/>
      <c r="I24" s="13"/>
      <c r="J24" s="4"/>
      <c r="K24" s="36"/>
    </row>
    <row r="25" spans="1:11" ht="16.5" thickBot="1">
      <c r="A25" s="178"/>
      <c r="B25" s="176"/>
      <c r="C25" s="176"/>
      <c r="D25" s="176"/>
      <c r="E25" s="17"/>
      <c r="F25" s="21"/>
      <c r="G25" s="19"/>
      <c r="H25" s="13"/>
      <c r="I25" s="13"/>
      <c r="J25" s="4"/>
      <c r="K25" s="36"/>
    </row>
    <row r="26" spans="1:11" ht="16.5" thickBot="1">
      <c r="A26" s="184">
        <v>6</v>
      </c>
      <c r="B26" s="181" t="str">
        <f>VLOOKUP(A26,'пр.взв.'!B7:E38,2,FALSE)</f>
        <v>Мунасыпова Инга Радиковна</v>
      </c>
      <c r="C26" s="181" t="str">
        <f>VLOOKUP(A26,'пр.взв.'!B7:E38,3,FALSE)</f>
        <v>25.05.91 КМС</v>
      </c>
      <c r="D26" s="181" t="str">
        <f>VLOOKUP(A26,'пр.взв.'!B7:E38,4,FALSE)</f>
        <v>СЗФО, Ленинградская об,Тосно</v>
      </c>
      <c r="E26" s="12"/>
      <c r="F26" s="21"/>
      <c r="G26" s="16"/>
      <c r="H26" s="26"/>
      <c r="I26" s="13"/>
      <c r="J26" s="4"/>
      <c r="K26" s="36"/>
    </row>
    <row r="27" spans="1:11" ht="15.75">
      <c r="A27" s="177"/>
      <c r="B27" s="182"/>
      <c r="C27" s="182"/>
      <c r="D27" s="182"/>
      <c r="E27" s="19" t="s">
        <v>84</v>
      </c>
      <c r="F27" s="24"/>
      <c r="G27" s="15"/>
      <c r="H27" s="25"/>
      <c r="I27" s="13"/>
      <c r="J27" s="4"/>
      <c r="K27" s="36"/>
    </row>
    <row r="28" spans="1:11" ht="16.5" thickBot="1">
      <c r="A28" s="177">
        <v>14</v>
      </c>
      <c r="B28" s="175">
        <f>VLOOKUP(A28,'пр.взв.'!B7:E38,2,FALSE)</f>
        <v>0</v>
      </c>
      <c r="C28" s="175">
        <f>VLOOKUP(A28,'пр.взв.'!B7:E38,3,FALSE)</f>
        <v>0</v>
      </c>
      <c r="D28" s="175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8"/>
      <c r="B29" s="176"/>
      <c r="C29" s="176"/>
      <c r="D29" s="176"/>
      <c r="E29" s="17"/>
      <c r="F29" s="183"/>
      <c r="G29" s="183"/>
      <c r="H29" s="25"/>
      <c r="I29" s="19"/>
      <c r="J29" s="3"/>
      <c r="K29" s="35"/>
    </row>
    <row r="30" spans="1:9" ht="16.5" thickBot="1">
      <c r="A30" s="184">
        <v>4</v>
      </c>
      <c r="B30" s="181" t="str">
        <f>VLOOKUP(A30,'пр.взв.'!B7:E38,2,FALSE)</f>
        <v>Сехниашвили Этери Шотаевна</v>
      </c>
      <c r="C30" s="181" t="str">
        <f>VLOOKUP(A30,'пр.взв.'!B7:E38,3,FALSE)</f>
        <v>19.10. 91 КМС</v>
      </c>
      <c r="D30" s="181" t="str">
        <f>VLOOKUP(A30,'пр.взв.'!B7:E38,4,FALSE)</f>
        <v>ЮФО, Краснодарский кр, Анапа</v>
      </c>
      <c r="E30" s="12"/>
      <c r="F30" s="15"/>
      <c r="G30" s="15"/>
      <c r="H30" s="25"/>
      <c r="I30" s="16"/>
    </row>
    <row r="31" spans="1:9" ht="15.75">
      <c r="A31" s="177"/>
      <c r="B31" s="182"/>
      <c r="C31" s="182"/>
      <c r="D31" s="182"/>
      <c r="E31" s="19" t="s">
        <v>83</v>
      </c>
      <c r="F31" s="15"/>
      <c r="G31" s="15"/>
      <c r="H31" s="25"/>
      <c r="I31" s="13"/>
    </row>
    <row r="32" spans="1:9" ht="16.5" thickBot="1">
      <c r="A32" s="177">
        <v>12</v>
      </c>
      <c r="B32" s="175">
        <f>VLOOKUP(A32,'пр.взв.'!B7:E38,2,FALSE)</f>
        <v>0</v>
      </c>
      <c r="C32" s="175">
        <f>VLOOKUP(A32,'пр.взв.'!B7:E38,3,FALSE)</f>
        <v>0</v>
      </c>
      <c r="D32" s="175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8"/>
      <c r="B33" s="176"/>
      <c r="C33" s="176"/>
      <c r="D33" s="176"/>
      <c r="E33" s="17"/>
      <c r="F33" s="21"/>
      <c r="G33" s="19"/>
      <c r="H33" s="27"/>
      <c r="I33" s="13"/>
    </row>
    <row r="34" spans="1:9" ht="16.5" thickBot="1">
      <c r="A34" s="184">
        <v>8</v>
      </c>
      <c r="B34" s="181" t="str">
        <f>VLOOKUP(A34,'пр.взв.'!B7:E38,2,FALSE)</f>
        <v>Вицина Юлия Вячеславовна</v>
      </c>
      <c r="C34" s="181" t="str">
        <f>VLOOKUP(A34,'пр.взв.'!B7:E38,3,FALSE)</f>
        <v>09.06.90 КМС</v>
      </c>
      <c r="D34" s="181" t="str">
        <f>VLOOKUP(A34,'пр.взв.'!B7:E38,4,FALSE)</f>
        <v>ДВФО, Приморский кр, Владивосток</v>
      </c>
      <c r="E34" s="12"/>
      <c r="F34" s="22"/>
      <c r="G34" s="16"/>
      <c r="H34" s="10"/>
      <c r="I34" s="10"/>
    </row>
    <row r="35" spans="1:9" ht="15.75">
      <c r="A35" s="177"/>
      <c r="B35" s="182"/>
      <c r="C35" s="182"/>
      <c r="D35" s="182"/>
      <c r="E35" s="19" t="s">
        <v>82</v>
      </c>
      <c r="F35" s="23"/>
      <c r="G35" s="17"/>
      <c r="H35" s="18"/>
      <c r="I35" s="18"/>
    </row>
    <row r="36" spans="1:9" ht="16.5" thickBot="1">
      <c r="A36" s="177">
        <v>16</v>
      </c>
      <c r="B36" s="175">
        <f>VLOOKUP(A36,'пр.взв.'!B7:E38,2,FALSE)</f>
        <v>0</v>
      </c>
      <c r="C36" s="175">
        <f>VLOOKUP(A36,'пр.взв.'!B7:E38,3,FALSE)</f>
        <v>0</v>
      </c>
      <c r="D36" s="175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8"/>
      <c r="B37" s="176"/>
      <c r="C37" s="176"/>
      <c r="D37" s="17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A39" sqref="A1:I39"/>
    </sheetView>
  </sheetViews>
  <sheetFormatPr defaultColWidth="9.140625" defaultRowHeight="12.75"/>
  <sheetData>
    <row r="1" spans="1:8" ht="15.75" thickBot="1">
      <c r="A1" s="134" t="str">
        <f>HYPERLINK('[1]реквизиты'!$A$2)</f>
        <v>Финал II летней Спартакиады молодежи России по самбо </v>
      </c>
      <c r="B1" s="196"/>
      <c r="C1" s="196"/>
      <c r="D1" s="196"/>
      <c r="E1" s="196"/>
      <c r="F1" s="196"/>
      <c r="G1" s="196"/>
      <c r="H1" s="197"/>
    </row>
    <row r="2" spans="1:8" ht="12.75">
      <c r="A2" s="198" t="str">
        <f>HYPERLINK('[1]реквизиты'!$A$3)</f>
        <v>10-13 июля 2010 г.                               г.Санкт-Петербург</v>
      </c>
      <c r="B2" s="198"/>
      <c r="C2" s="198"/>
      <c r="D2" s="198"/>
      <c r="E2" s="198"/>
      <c r="F2" s="198"/>
      <c r="G2" s="198"/>
      <c r="H2" s="198"/>
    </row>
    <row r="3" spans="1:8" ht="18.75" thickBot="1">
      <c r="A3" s="199" t="s">
        <v>32</v>
      </c>
      <c r="B3" s="199"/>
      <c r="C3" s="199"/>
      <c r="D3" s="199"/>
      <c r="E3" s="199"/>
      <c r="F3" s="199"/>
      <c r="G3" s="199"/>
      <c r="H3" s="199"/>
    </row>
    <row r="4" spans="2:8" ht="18.75" thickBot="1">
      <c r="B4" s="105"/>
      <c r="C4" s="106"/>
      <c r="D4" s="200" t="str">
        <f>HYPERLINK('пр.взв.'!D4)</f>
        <v>вк Ж 52  кг.</v>
      </c>
      <c r="E4" s="201"/>
      <c r="F4" s="202"/>
      <c r="G4" s="106"/>
      <c r="H4" s="106"/>
    </row>
    <row r="5" spans="1:8" ht="18.75" thickBot="1">
      <c r="A5" s="106"/>
      <c r="B5" s="106"/>
      <c r="C5" s="106"/>
      <c r="D5" s="106"/>
      <c r="E5" s="106"/>
      <c r="F5" s="106"/>
      <c r="G5" s="106"/>
      <c r="H5" s="106"/>
    </row>
    <row r="6" spans="1:10" ht="18">
      <c r="A6" s="203" t="s">
        <v>33</v>
      </c>
      <c r="B6" s="191" t="str">
        <f>VLOOKUP(J6,'пр.взв.'!B7:G38,2,FALSE)</f>
        <v>Сехниашвили Этери Шотаевна</v>
      </c>
      <c r="C6" s="191"/>
      <c r="D6" s="191"/>
      <c r="E6" s="191"/>
      <c r="F6" s="191"/>
      <c r="G6" s="191"/>
      <c r="H6" s="189" t="str">
        <f>VLOOKUP(J6,'пр.взв.'!B7:G38,3,FALSE)</f>
        <v>19.10. 91 КМС</v>
      </c>
      <c r="I6" s="106"/>
      <c r="J6" s="94">
        <v>4</v>
      </c>
    </row>
    <row r="7" spans="1:10" ht="18">
      <c r="A7" s="204"/>
      <c r="B7" s="192"/>
      <c r="C7" s="192"/>
      <c r="D7" s="192"/>
      <c r="E7" s="192"/>
      <c r="F7" s="192"/>
      <c r="G7" s="192"/>
      <c r="H7" s="190"/>
      <c r="I7" s="106"/>
      <c r="J7" s="94"/>
    </row>
    <row r="8" spans="1:10" ht="18">
      <c r="A8" s="204"/>
      <c r="B8" s="193" t="str">
        <f>VLOOKUP(J6,'пр.взв.'!B7:G38,4,FALSE)</f>
        <v>ЮФО, Краснодарский кр, Анапа</v>
      </c>
      <c r="C8" s="193"/>
      <c r="D8" s="193"/>
      <c r="E8" s="193"/>
      <c r="F8" s="193"/>
      <c r="G8" s="193"/>
      <c r="H8" s="190"/>
      <c r="I8" s="106"/>
      <c r="J8" s="94"/>
    </row>
    <row r="9" spans="1:10" ht="18.75" thickBot="1">
      <c r="A9" s="205"/>
      <c r="B9" s="194"/>
      <c r="C9" s="194"/>
      <c r="D9" s="194"/>
      <c r="E9" s="194"/>
      <c r="F9" s="194"/>
      <c r="G9" s="194"/>
      <c r="H9" s="195"/>
      <c r="I9" s="106"/>
      <c r="J9" s="94"/>
    </row>
    <row r="10" spans="1:10" ht="18.75" thickBot="1">
      <c r="A10" s="106"/>
      <c r="B10" s="106"/>
      <c r="C10" s="106"/>
      <c r="D10" s="106"/>
      <c r="E10" s="106"/>
      <c r="F10" s="106"/>
      <c r="G10" s="106"/>
      <c r="H10" s="106"/>
      <c r="I10" s="106"/>
      <c r="J10" s="94"/>
    </row>
    <row r="11" spans="1:10" ht="18" customHeight="1">
      <c r="A11" s="212" t="s">
        <v>34</v>
      </c>
      <c r="B11" s="191" t="str">
        <f>VLOOKUP(J11,'пр.взв.'!B2:G43,2,FALSE)</f>
        <v>Титова Ольга Александровна</v>
      </c>
      <c r="C11" s="191"/>
      <c r="D11" s="191"/>
      <c r="E11" s="191"/>
      <c r="F11" s="191"/>
      <c r="G11" s="191"/>
      <c r="H11" s="189" t="str">
        <f>VLOOKUP(J11,'пр.взв.'!B2:G43,3,FALSE)</f>
        <v>13.02.90 КМС</v>
      </c>
      <c r="I11" s="106"/>
      <c r="J11" s="94">
        <v>5</v>
      </c>
    </row>
    <row r="12" spans="1:10" ht="18" customHeight="1">
      <c r="A12" s="213"/>
      <c r="B12" s="192"/>
      <c r="C12" s="192"/>
      <c r="D12" s="192"/>
      <c r="E12" s="192"/>
      <c r="F12" s="192"/>
      <c r="G12" s="192"/>
      <c r="H12" s="190"/>
      <c r="I12" s="106"/>
      <c r="J12" s="94"/>
    </row>
    <row r="13" spans="1:10" ht="18">
      <c r="A13" s="213"/>
      <c r="B13" s="193" t="str">
        <f>VLOOKUP(J11,'пр.взв.'!B2:G43,4,FALSE)</f>
        <v>УФО, Свердлдовская об, Красноуральск</v>
      </c>
      <c r="C13" s="193"/>
      <c r="D13" s="193"/>
      <c r="E13" s="193"/>
      <c r="F13" s="193"/>
      <c r="G13" s="193"/>
      <c r="H13" s="190"/>
      <c r="I13" s="106"/>
      <c r="J13" s="94"/>
    </row>
    <row r="14" spans="1:10" ht="18.75" thickBot="1">
      <c r="A14" s="214"/>
      <c r="B14" s="194"/>
      <c r="C14" s="194"/>
      <c r="D14" s="194"/>
      <c r="E14" s="194"/>
      <c r="F14" s="194"/>
      <c r="G14" s="194"/>
      <c r="H14" s="195"/>
      <c r="I14" s="106"/>
      <c r="J14" s="94"/>
    </row>
    <row r="15" spans="1:10" ht="18.75" thickBot="1">
      <c r="A15" s="106"/>
      <c r="B15" s="106"/>
      <c r="C15" s="106"/>
      <c r="D15" s="106"/>
      <c r="E15" s="106"/>
      <c r="F15" s="106"/>
      <c r="G15" s="106"/>
      <c r="H15" s="106"/>
      <c r="I15" s="106"/>
      <c r="J15" s="94"/>
    </row>
    <row r="16" spans="1:10" ht="18" customHeight="1">
      <c r="A16" s="206" t="s">
        <v>35</v>
      </c>
      <c r="B16" s="191" t="str">
        <f>VLOOKUP(J16,'пр.взв.'!B4:G17,2,FALSE)</f>
        <v>Авакян Лусинэ Левовна</v>
      </c>
      <c r="C16" s="191"/>
      <c r="D16" s="191"/>
      <c r="E16" s="191"/>
      <c r="F16" s="191"/>
      <c r="G16" s="191"/>
      <c r="H16" s="189" t="str">
        <f>VLOOKUP(J16,'пр.взв.'!B4:G17,3,FALSE)</f>
        <v>19.01.90 КМС</v>
      </c>
      <c r="I16" s="106"/>
      <c r="J16" s="94">
        <v>2</v>
      </c>
    </row>
    <row r="17" spans="1:10" ht="18" customHeight="1">
      <c r="A17" s="207"/>
      <c r="B17" s="192"/>
      <c r="C17" s="192"/>
      <c r="D17" s="192"/>
      <c r="E17" s="192"/>
      <c r="F17" s="192"/>
      <c r="G17" s="192"/>
      <c r="H17" s="190"/>
      <c r="I17" s="106"/>
      <c r="J17" s="94"/>
    </row>
    <row r="18" spans="1:10" ht="18">
      <c r="A18" s="207"/>
      <c r="B18" s="193" t="str">
        <f>VLOOKUP(J16,'пр.взв.'!B7:G48,4,FALSE)</f>
        <v>Москва</v>
      </c>
      <c r="C18" s="193"/>
      <c r="D18" s="193"/>
      <c r="E18" s="193"/>
      <c r="F18" s="193"/>
      <c r="G18" s="193"/>
      <c r="H18" s="190"/>
      <c r="I18" s="106"/>
      <c r="J18" s="94"/>
    </row>
    <row r="19" spans="1:10" ht="18.75" thickBot="1">
      <c r="A19" s="208"/>
      <c r="B19" s="194"/>
      <c r="C19" s="194"/>
      <c r="D19" s="194"/>
      <c r="E19" s="194"/>
      <c r="F19" s="194"/>
      <c r="G19" s="194"/>
      <c r="H19" s="195"/>
      <c r="I19" s="106"/>
      <c r="J19" s="94"/>
    </row>
    <row r="20" spans="1:10" ht="18.75" thickBot="1">
      <c r="A20" s="106"/>
      <c r="B20" s="106"/>
      <c r="C20" s="106"/>
      <c r="D20" s="106"/>
      <c r="E20" s="106"/>
      <c r="F20" s="106"/>
      <c r="G20" s="106"/>
      <c r="H20" s="106"/>
      <c r="I20" s="106"/>
      <c r="J20" s="94"/>
    </row>
    <row r="21" spans="1:10" ht="18" customHeight="1">
      <c r="A21" s="206" t="s">
        <v>35</v>
      </c>
      <c r="B21" s="191" t="str">
        <f>VLOOKUP(J21,'пр.взв.'!B2:G53,2,FALSE)</f>
        <v>Вицина Юлия Вячеславовна</v>
      </c>
      <c r="C21" s="191"/>
      <c r="D21" s="191"/>
      <c r="E21" s="191"/>
      <c r="F21" s="191"/>
      <c r="G21" s="191"/>
      <c r="H21" s="189" t="str">
        <f>VLOOKUP(J21,'пр.взв.'!B3:G22,3,FALSE)</f>
        <v>09.06.90 КМС</v>
      </c>
      <c r="I21" s="106"/>
      <c r="J21" s="94">
        <v>8</v>
      </c>
    </row>
    <row r="22" spans="1:10" ht="18" customHeight="1">
      <c r="A22" s="207"/>
      <c r="B22" s="192"/>
      <c r="C22" s="192"/>
      <c r="D22" s="192"/>
      <c r="E22" s="192"/>
      <c r="F22" s="192"/>
      <c r="G22" s="192"/>
      <c r="H22" s="190"/>
      <c r="I22" s="106"/>
      <c r="J22" s="94"/>
    </row>
    <row r="23" spans="1:9" ht="18">
      <c r="A23" s="207"/>
      <c r="B23" s="193" t="str">
        <f>VLOOKUP(J21,'пр.взв.'!B6:G53,4,FALSE)</f>
        <v>ДВФО, Приморский кр, Владивосток</v>
      </c>
      <c r="C23" s="193"/>
      <c r="D23" s="193"/>
      <c r="E23" s="193"/>
      <c r="F23" s="193"/>
      <c r="G23" s="193"/>
      <c r="H23" s="190"/>
      <c r="I23" s="106"/>
    </row>
    <row r="24" spans="1:9" ht="18.75" thickBot="1">
      <c r="A24" s="208"/>
      <c r="B24" s="194"/>
      <c r="C24" s="194"/>
      <c r="D24" s="194"/>
      <c r="E24" s="194"/>
      <c r="F24" s="194"/>
      <c r="G24" s="194"/>
      <c r="H24" s="195"/>
      <c r="I24" s="106"/>
    </row>
    <row r="25" spans="1:8" ht="18">
      <c r="A25" s="106"/>
      <c r="B25" s="106"/>
      <c r="C25" s="106"/>
      <c r="D25" s="106"/>
      <c r="E25" s="106"/>
      <c r="F25" s="106"/>
      <c r="G25" s="106"/>
      <c r="H25" s="106"/>
    </row>
    <row r="26" spans="1:8" ht="18">
      <c r="A26" s="106" t="s">
        <v>36</v>
      </c>
      <c r="B26" s="106"/>
      <c r="C26" s="106"/>
      <c r="D26" s="106"/>
      <c r="E26" s="106"/>
      <c r="F26" s="106"/>
      <c r="G26" s="106"/>
      <c r="H26" s="106"/>
    </row>
    <row r="27" ht="13.5" thickBot="1"/>
    <row r="28" spans="1:10" ht="12.75">
      <c r="A28" s="209" t="str">
        <f>VLOOKUP(J28,'пр.взв.'!B7:G70,6,FALSE)</f>
        <v>Аскеров , Галоян СП</v>
      </c>
      <c r="B28" s="210"/>
      <c r="C28" s="210"/>
      <c r="D28" s="210"/>
      <c r="E28" s="210"/>
      <c r="F28" s="210"/>
      <c r="G28" s="210"/>
      <c r="H28" s="189"/>
      <c r="J28">
        <v>4</v>
      </c>
    </row>
    <row r="29" spans="1:8" ht="13.5" thickBot="1">
      <c r="A29" s="211"/>
      <c r="B29" s="194"/>
      <c r="C29" s="194"/>
      <c r="D29" s="194"/>
      <c r="E29" s="194"/>
      <c r="F29" s="194"/>
      <c r="G29" s="194"/>
      <c r="H29" s="195"/>
    </row>
    <row r="36" spans="1:8" ht="18">
      <c r="A36" s="106" t="s">
        <v>37</v>
      </c>
      <c r="B36" s="106"/>
      <c r="C36" s="106"/>
      <c r="D36" s="106"/>
      <c r="E36" s="106"/>
      <c r="F36" s="106"/>
      <c r="G36" s="106"/>
      <c r="H36" s="106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7"/>
      <c r="B39" s="107"/>
      <c r="C39" s="107"/>
      <c r="D39" s="107"/>
      <c r="E39" s="107"/>
      <c r="F39" s="107"/>
      <c r="G39" s="107"/>
      <c r="H39" s="107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  <row r="41" spans="1:8" ht="18">
      <c r="A41" s="107"/>
      <c r="B41" s="107"/>
      <c r="C41" s="107"/>
      <c r="D41" s="107"/>
      <c r="E41" s="107"/>
      <c r="F41" s="107"/>
      <c r="G41" s="107"/>
      <c r="H41" s="107"/>
    </row>
    <row r="42" spans="1:8" ht="18">
      <c r="A42" s="109"/>
      <c r="B42" s="109"/>
      <c r="C42" s="109"/>
      <c r="D42" s="109"/>
      <c r="E42" s="109"/>
      <c r="F42" s="109"/>
      <c r="G42" s="109"/>
      <c r="H42" s="109"/>
    </row>
    <row r="43" spans="1:8" ht="18">
      <c r="A43" s="107"/>
      <c r="B43" s="107"/>
      <c r="C43" s="107"/>
      <c r="D43" s="107"/>
      <c r="E43" s="107"/>
      <c r="F43" s="107"/>
      <c r="G43" s="107"/>
      <c r="H43" s="107"/>
    </row>
    <row r="44" spans="1:8" ht="18">
      <c r="A44" s="109"/>
      <c r="B44" s="109"/>
      <c r="C44" s="109"/>
      <c r="D44" s="109"/>
      <c r="E44" s="109"/>
      <c r="F44" s="109"/>
      <c r="G44" s="109"/>
      <c r="H44" s="109"/>
    </row>
  </sheetData>
  <sheetProtection/>
  <mergeCells count="21">
    <mergeCell ref="A11:A14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B19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27.75" customHeight="1" thickBot="1">
      <c r="A2" s="121" t="s">
        <v>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3:18" ht="33" customHeight="1" thickBot="1">
      <c r="C3" s="226" t="str">
        <f>HYPERLINK('[1]реквизиты'!$A$2)</f>
        <v>Финал II летней Спартакиады молодежи России по самбо 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</row>
    <row r="4" spans="1:19" ht="15.75" customHeight="1" thickBot="1">
      <c r="A4" s="9"/>
      <c r="B4" s="9"/>
      <c r="C4" s="185" t="str">
        <f>HYPERLINK('[1]реквизиты'!$A$3)</f>
        <v>10-13 июля 2010 г.                               г.Санкт-Петербург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9"/>
    </row>
    <row r="5" spans="9:13" ht="20.25" customHeight="1" thickBot="1">
      <c r="I5" s="74"/>
      <c r="J5" s="229" t="str">
        <f>HYPERLINK('пр.взв.'!D4)</f>
        <v>вк Ж 52  кг.</v>
      </c>
      <c r="K5" s="230"/>
      <c r="L5" s="231"/>
      <c r="M5" s="74"/>
    </row>
    <row r="6" spans="1:21" ht="18" customHeight="1" thickBot="1">
      <c r="A6" s="188" t="s">
        <v>0</v>
      </c>
      <c r="B6" s="188"/>
      <c r="C6" s="5"/>
      <c r="R6" s="45"/>
      <c r="S6" s="45"/>
      <c r="U6" s="45" t="s">
        <v>1</v>
      </c>
    </row>
    <row r="7" spans="1:29" ht="12.75" customHeight="1" thickBot="1">
      <c r="A7" s="184">
        <v>1</v>
      </c>
      <c r="B7" s="181" t="str">
        <f>VLOOKUP(A7,'пр.взв.'!B7:C38,2,FALSE)</f>
        <v>Барнева Светлана Геннадьевна</v>
      </c>
      <c r="C7" s="181" t="str">
        <f>VLOOKUP(A7,'пр.взв.'!B7:F38,3,FALSE)</f>
        <v>03.06.91 КМС</v>
      </c>
      <c r="D7" s="181" t="str">
        <f>VLOOKUP(A7,'пр.взв.'!B7:E38,4,FALSE)</f>
        <v>СФО, Красноярский кр, Красноярск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81" t="str">
        <f>VLOOKUP(U7,'пр.взв.'!B7:E38,2,FALSE)</f>
        <v>Авакян Лусинэ Левовна</v>
      </c>
      <c r="S7" s="181" t="str">
        <f>VLOOKUP(U7,'пр.взв.'!B7:E38,3,FALSE)</f>
        <v>19.01.90 КМС</v>
      </c>
      <c r="T7" s="181" t="str">
        <f>VLOOKUP(U7,'пр.взв.'!B7:E38,4,FALSE)</f>
        <v>Москва</v>
      </c>
      <c r="U7" s="215">
        <v>2</v>
      </c>
      <c r="Y7" s="4"/>
      <c r="Z7" s="4"/>
      <c r="AA7" s="4"/>
      <c r="AB7" s="4"/>
      <c r="AC7" s="4"/>
    </row>
    <row r="8" spans="1:29" ht="12.75" customHeight="1">
      <c r="A8" s="177"/>
      <c r="B8" s="182"/>
      <c r="C8" s="182"/>
      <c r="D8" s="182"/>
      <c r="E8" s="19" t="s">
        <v>92</v>
      </c>
      <c r="F8" s="15"/>
      <c r="G8" s="15"/>
      <c r="H8" s="67">
        <v>4</v>
      </c>
      <c r="I8" s="220" t="str">
        <f>VLOOKUP(H8,'пр.взв.'!B7:E38,2,FALSE)</f>
        <v>Сехниашвили Этери Шотаевна</v>
      </c>
      <c r="J8" s="221"/>
      <c r="K8" s="221"/>
      <c r="L8" s="221"/>
      <c r="M8" s="222"/>
      <c r="N8" s="14"/>
      <c r="O8" s="14"/>
      <c r="P8" s="14"/>
      <c r="Q8" s="19" t="s">
        <v>85</v>
      </c>
      <c r="R8" s="182"/>
      <c r="S8" s="182"/>
      <c r="T8" s="182"/>
      <c r="U8" s="216"/>
      <c r="Y8" s="4"/>
      <c r="Z8" s="4"/>
      <c r="AA8" s="4"/>
      <c r="AB8" s="4"/>
      <c r="AC8" s="4"/>
    </row>
    <row r="9" spans="1:29" ht="12.75" customHeight="1" thickBot="1">
      <c r="A9" s="177">
        <v>9</v>
      </c>
      <c r="B9" s="186" t="str">
        <f>VLOOKUP(A9,'пр.взв.'!B9:C40,2,FALSE)</f>
        <v>Кукло Виктория Вячеславовна</v>
      </c>
      <c r="C9" s="186" t="str">
        <f>VLOOKUP(A9,'пр.взв.'!B7:F38,3,FALSE)</f>
        <v>27.12.89 МС</v>
      </c>
      <c r="D9" s="186" t="str">
        <f>VLOOKUP(A9,'пр.взв.'!B7:F38,4,FALSE)</f>
        <v>ЦФО, Брянская об. Брянск</v>
      </c>
      <c r="E9" s="16" t="s">
        <v>93</v>
      </c>
      <c r="F9" s="20"/>
      <c r="G9" s="15"/>
      <c r="H9" s="13"/>
      <c r="I9" s="223"/>
      <c r="J9" s="224"/>
      <c r="K9" s="224"/>
      <c r="L9" s="224"/>
      <c r="M9" s="225"/>
      <c r="N9" s="14"/>
      <c r="O9" s="14"/>
      <c r="P9" s="30"/>
      <c r="Q9" s="16"/>
      <c r="R9" s="175">
        <f>VLOOKUP(U9,'пр.взв.'!B9:E40,2,FALSE)</f>
        <v>0</v>
      </c>
      <c r="S9" s="175">
        <f>VLOOKUP(U9,'пр.взв.'!B9:E40,3,FALSE)</f>
        <v>0</v>
      </c>
      <c r="T9" s="175">
        <f>VLOOKUP(U9,'пр.взв.'!B9:E40,4,FALSE)</f>
        <v>0</v>
      </c>
      <c r="U9" s="216">
        <v>10</v>
      </c>
      <c r="Y9" s="4"/>
      <c r="Z9" s="4"/>
      <c r="AA9" s="4"/>
      <c r="AB9" s="4"/>
      <c r="AC9" s="4"/>
    </row>
    <row r="10" spans="1:29" ht="12.75" customHeight="1" thickBot="1">
      <c r="A10" s="178"/>
      <c r="B10" s="187"/>
      <c r="C10" s="187"/>
      <c r="D10" s="187"/>
      <c r="E10" s="17"/>
      <c r="F10" s="21"/>
      <c r="G10" s="19" t="s">
        <v>88</v>
      </c>
      <c r="H10" s="13"/>
      <c r="M10" s="14"/>
      <c r="N10" s="14"/>
      <c r="O10" s="19" t="s">
        <v>85</v>
      </c>
      <c r="P10" s="31"/>
      <c r="R10" s="176"/>
      <c r="S10" s="176"/>
      <c r="T10" s="176"/>
      <c r="U10" s="217"/>
      <c r="Y10" s="4"/>
      <c r="Z10" s="4"/>
      <c r="AA10" s="4"/>
      <c r="AB10" s="4"/>
      <c r="AC10" s="4"/>
    </row>
    <row r="11" spans="1:29" ht="12.75" customHeight="1" thickBot="1">
      <c r="A11" s="184">
        <v>5</v>
      </c>
      <c r="B11" s="181" t="str">
        <f>VLOOKUP(A11,'пр.взв.'!B11:C42,2,FALSE)</f>
        <v>Титова Ольга Александровна</v>
      </c>
      <c r="C11" s="181" t="str">
        <f>VLOOKUP(A11,'пр.взв.'!B7:E38,3,FALSE)</f>
        <v>13.02.90 КМС</v>
      </c>
      <c r="D11" s="181" t="str">
        <f>VLOOKUP(A11,'пр.взв.'!B7:E38,4,FALSE)</f>
        <v>УФО, Свердлдовская об, Красноуральск</v>
      </c>
      <c r="E11" s="12"/>
      <c r="F11" s="21"/>
      <c r="G11" s="16" t="s">
        <v>94</v>
      </c>
      <c r="H11" s="26"/>
      <c r="I11" s="13"/>
      <c r="M11" s="14"/>
      <c r="N11" s="30"/>
      <c r="O11" s="110" t="s">
        <v>96</v>
      </c>
      <c r="P11" s="31"/>
      <c r="R11" s="181" t="str">
        <f>VLOOKUP(U11,'пр.взв.'!B11:E42,2,FALSE)</f>
        <v>Мунасыпова Инга Радиковна</v>
      </c>
      <c r="S11" s="181" t="str">
        <f>VLOOKUP(U11,'пр.взв.'!B11:E42,3,FALSE)</f>
        <v>25.05.91 КМС</v>
      </c>
      <c r="T11" s="181" t="str">
        <f>VLOOKUP(U11,'пр.взв.'!B11:E42,4,FALSE)</f>
        <v>СЗФО, Ленинградская об,Тосно</v>
      </c>
      <c r="U11" s="218">
        <v>6</v>
      </c>
      <c r="Y11" s="4"/>
      <c r="Z11" s="4"/>
      <c r="AA11" s="4"/>
      <c r="AB11" s="4"/>
      <c r="AC11" s="4"/>
    </row>
    <row r="12" spans="1:29" ht="12.75" customHeight="1">
      <c r="A12" s="177"/>
      <c r="B12" s="182"/>
      <c r="C12" s="182"/>
      <c r="D12" s="182"/>
      <c r="E12" s="19" t="s">
        <v>88</v>
      </c>
      <c r="F12" s="24"/>
      <c r="G12" s="15"/>
      <c r="H12" s="25"/>
      <c r="I12" s="13"/>
      <c r="J12" s="257" t="s">
        <v>22</v>
      </c>
      <c r="K12" s="257"/>
      <c r="L12" s="257"/>
      <c r="M12" s="14"/>
      <c r="N12" s="31"/>
      <c r="O12" s="14"/>
      <c r="P12" s="32"/>
      <c r="Q12" s="19" t="s">
        <v>84</v>
      </c>
      <c r="R12" s="182"/>
      <c r="S12" s="182"/>
      <c r="T12" s="182"/>
      <c r="U12" s="216"/>
      <c r="Y12" s="4"/>
      <c r="Z12" s="4"/>
      <c r="AA12" s="4"/>
      <c r="AB12" s="4"/>
      <c r="AC12" s="4"/>
    </row>
    <row r="13" spans="1:29" ht="12.75" customHeight="1" thickBot="1">
      <c r="A13" s="177">
        <v>13</v>
      </c>
      <c r="B13" s="175">
        <f>VLOOKUP(A13,'пр.взв.'!B7:C38,2,FALSE)</f>
        <v>0</v>
      </c>
      <c r="C13" s="175">
        <f>VLOOKUP(A13,'пр.взв.'!B7:E38,3,FALSE)</f>
        <v>0</v>
      </c>
      <c r="D13" s="175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5">
        <f>VLOOKUP(U13,'пр.взв.'!B13:E44,2,FALSE)</f>
        <v>0</v>
      </c>
      <c r="S13" s="175">
        <f>VLOOKUP(U13,'пр.взв.'!B13:E44,3,FALSE)</f>
        <v>0</v>
      </c>
      <c r="T13" s="175">
        <f>VLOOKUP(U13,'пр.взв.'!B13:E44,4,FALSE)</f>
        <v>0</v>
      </c>
      <c r="U13" s="216">
        <v>14</v>
      </c>
      <c r="Y13" s="4"/>
      <c r="Z13" s="4"/>
      <c r="AA13" s="4"/>
      <c r="AB13" s="4"/>
      <c r="AC13" s="4"/>
    </row>
    <row r="14" spans="1:29" ht="12.75" customHeight="1" thickBot="1">
      <c r="A14" s="178"/>
      <c r="B14" s="176"/>
      <c r="C14" s="176"/>
      <c r="D14" s="176"/>
      <c r="E14" s="17"/>
      <c r="F14" s="183"/>
      <c r="G14" s="183"/>
      <c r="H14" s="25"/>
      <c r="I14" s="19" t="s">
        <v>88</v>
      </c>
      <c r="J14" s="13"/>
      <c r="K14" s="13"/>
      <c r="L14" s="13"/>
      <c r="M14" s="19" t="s">
        <v>83</v>
      </c>
      <c r="N14" s="28"/>
      <c r="O14" s="14"/>
      <c r="P14" s="14"/>
      <c r="R14" s="176"/>
      <c r="S14" s="176"/>
      <c r="T14" s="176"/>
      <c r="U14" s="219"/>
      <c r="Y14" s="4"/>
      <c r="Z14" s="4"/>
      <c r="AA14" s="4"/>
      <c r="AB14" s="4"/>
      <c r="AC14" s="4"/>
    </row>
    <row r="15" spans="1:29" ht="12.75" customHeight="1" thickBot="1">
      <c r="A15" s="184">
        <v>3</v>
      </c>
      <c r="B15" s="181" t="str">
        <f>VLOOKUP(A15,'пр.взв.'!B7:C38,2,FALSE)</f>
        <v>Мужанова Татьяна Сергеевна</v>
      </c>
      <c r="C15" s="181" t="str">
        <f>VLOOKUP(A15,'пр.взв.'!B7:E38,3,FALSE)</f>
        <v>09.04.89 КМС</v>
      </c>
      <c r="D15" s="181" t="str">
        <f>VLOOKUP(A15,'пр.взв.'!B7:E38,4,FALSE)</f>
        <v>С-Петербург</v>
      </c>
      <c r="E15" s="12"/>
      <c r="F15" s="15"/>
      <c r="G15" s="15"/>
      <c r="H15" s="25"/>
      <c r="I15" s="16" t="s">
        <v>95</v>
      </c>
      <c r="J15" s="13"/>
      <c r="K15" s="13"/>
      <c r="L15" s="13"/>
      <c r="M15" s="16" t="s">
        <v>93</v>
      </c>
      <c r="N15" s="31"/>
      <c r="O15" s="14"/>
      <c r="P15" s="14"/>
      <c r="R15" s="181" t="str">
        <f>VLOOKUP(U15,'пр.взв.'!B7:C38,2,FALSE)</f>
        <v>Сехниашвили Этери Шотаевна</v>
      </c>
      <c r="S15" s="181" t="str">
        <f>VLOOKUP(U15,'пр.взв.'!B7:E38,3,FALSE)</f>
        <v>19.10. 91 КМС</v>
      </c>
      <c r="T15" s="181" t="str">
        <f>VLOOKUP(U15,'пр.взв.'!B7:E38,4,FALSE)</f>
        <v>ЮФО, Краснодарский кр, Анапа</v>
      </c>
      <c r="U15" s="215">
        <v>4</v>
      </c>
      <c r="Y15" s="4"/>
      <c r="Z15" s="4"/>
      <c r="AA15" s="4"/>
      <c r="AB15" s="4"/>
      <c r="AC15" s="4"/>
    </row>
    <row r="16" spans="1:29" ht="12.75" customHeight="1">
      <c r="A16" s="177"/>
      <c r="B16" s="182"/>
      <c r="C16" s="182"/>
      <c r="D16" s="182"/>
      <c r="E16" s="19" t="s">
        <v>87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83</v>
      </c>
      <c r="R16" s="182"/>
      <c r="S16" s="182"/>
      <c r="T16" s="182"/>
      <c r="U16" s="216"/>
      <c r="Y16" s="4"/>
      <c r="Z16" s="4"/>
      <c r="AA16" s="4"/>
      <c r="AB16" s="4"/>
      <c r="AC16" s="4"/>
    </row>
    <row r="17" spans="1:29" ht="12.75" customHeight="1" thickBot="1">
      <c r="A17" s="177">
        <v>11</v>
      </c>
      <c r="B17" s="175">
        <f>VLOOKUP(A17,'пр.взв.'!B17:C47,2,FALSE)</f>
        <v>0</v>
      </c>
      <c r="C17" s="175">
        <f>VLOOKUP(A17,'пр.взв.'!B7:E38,3,FALSE)</f>
        <v>0</v>
      </c>
      <c r="D17" s="175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5">
        <f>VLOOKUP(U17,'пр.взв.'!B17:E47,2,FALSE)</f>
        <v>0</v>
      </c>
      <c r="S17" s="175">
        <f>VLOOKUP(U17,'пр.взв.'!B17:E47,3,FALSE)</f>
        <v>0</v>
      </c>
      <c r="T17" s="175">
        <f>VLOOKUP(U17,'пр.взв.'!B17:E47,4,FALSE)</f>
        <v>0</v>
      </c>
      <c r="U17" s="216">
        <v>12</v>
      </c>
      <c r="Y17" s="4"/>
      <c r="Z17" s="4"/>
      <c r="AA17" s="4"/>
      <c r="AB17" s="4"/>
      <c r="AC17" s="4"/>
    </row>
    <row r="18" spans="1:21" ht="12.75" customHeight="1" thickBot="1">
      <c r="A18" s="178"/>
      <c r="B18" s="176"/>
      <c r="C18" s="176"/>
      <c r="D18" s="176"/>
      <c r="E18" s="17"/>
      <c r="F18" s="21"/>
      <c r="G18" s="19" t="s">
        <v>86</v>
      </c>
      <c r="H18" s="27"/>
      <c r="I18" s="37" t="s">
        <v>31</v>
      </c>
      <c r="J18" s="13"/>
      <c r="K18" s="13"/>
      <c r="L18" s="13"/>
      <c r="M18" s="14"/>
      <c r="N18" s="32"/>
      <c r="O18" s="19" t="s">
        <v>83</v>
      </c>
      <c r="P18" s="31"/>
      <c r="R18" s="176"/>
      <c r="S18" s="176"/>
      <c r="T18" s="176"/>
      <c r="U18" s="217"/>
    </row>
    <row r="19" spans="1:21" ht="12.75" customHeight="1" thickBot="1">
      <c r="A19" s="184">
        <v>7</v>
      </c>
      <c r="B19" s="181" t="str">
        <f>VLOOKUP(A19,'пр.взв.'!B19:C49,2,FALSE)</f>
        <v>Разваляева Дарья Сергеевна</v>
      </c>
      <c r="C19" s="181" t="str">
        <f>VLOOKUP(A19,'пр.взв.'!B7:E38,3,FALSE)</f>
        <v>30.10.1989  МС</v>
      </c>
      <c r="D19" s="181" t="str">
        <f>VLOOKUP(A19,'пр.взв.'!B7:E38,4,FALSE)</f>
        <v>ПФО, Саратовская обл. Саратов</v>
      </c>
      <c r="E19" s="12"/>
      <c r="F19" s="22"/>
      <c r="G19" s="16" t="s">
        <v>93</v>
      </c>
      <c r="H19" s="67"/>
      <c r="N19" s="14"/>
      <c r="O19" s="16" t="s">
        <v>95</v>
      </c>
      <c r="P19" s="31"/>
      <c r="R19" s="181" t="str">
        <f>VLOOKUP(U19,'пр.взв.'!B19:E49,2,FALSE)</f>
        <v>Вицина Юлия Вячеславовна</v>
      </c>
      <c r="S19" s="181" t="str">
        <f>VLOOKUP(U19,'пр.взв.'!B19:E49,3,FALSE)</f>
        <v>09.06.90 КМС</v>
      </c>
      <c r="T19" s="181" t="str">
        <f>VLOOKUP(U19,'пр.взв.'!B19:E49,4,FALSE)</f>
        <v>ДВФО, Приморский кр, Владивосток</v>
      </c>
      <c r="U19" s="218">
        <v>8</v>
      </c>
    </row>
    <row r="20" spans="1:21" ht="12.75" customHeight="1">
      <c r="A20" s="177"/>
      <c r="B20" s="182"/>
      <c r="C20" s="182"/>
      <c r="D20" s="182"/>
      <c r="E20" s="19" t="s">
        <v>86</v>
      </c>
      <c r="F20" s="23"/>
      <c r="G20" s="17"/>
      <c r="H20" s="67">
        <v>5</v>
      </c>
      <c r="I20" s="265" t="str">
        <f>B11</f>
        <v>Титова Ольга Александровна</v>
      </c>
      <c r="J20" s="266"/>
      <c r="K20" s="266"/>
      <c r="L20" s="266"/>
      <c r="M20" s="267"/>
      <c r="N20" s="14"/>
      <c r="O20" s="14"/>
      <c r="P20" s="104"/>
      <c r="Q20" s="19" t="s">
        <v>82</v>
      </c>
      <c r="R20" s="182"/>
      <c r="S20" s="182"/>
      <c r="T20" s="182"/>
      <c r="U20" s="216"/>
    </row>
    <row r="21" spans="1:21" ht="12.75" customHeight="1" thickBot="1">
      <c r="A21" s="177">
        <v>15</v>
      </c>
      <c r="B21" s="175">
        <f>VLOOKUP(A21,'пр.взв.'!B21:C51,2,FALSE)</f>
        <v>0</v>
      </c>
      <c r="C21" s="175">
        <f>VLOOKUP(A21,'пр.взв.'!B7:E38,3,FALSE)</f>
        <v>0</v>
      </c>
      <c r="D21" s="175">
        <f>VLOOKUP(A21,'пр.взв.'!B7:E38,4,FALSE)</f>
        <v>0</v>
      </c>
      <c r="E21" s="16"/>
      <c r="F21" s="17"/>
      <c r="G21" s="17"/>
      <c r="H21" s="18"/>
      <c r="I21" s="268"/>
      <c r="J21" s="269"/>
      <c r="K21" s="269"/>
      <c r="L21" s="269"/>
      <c r="M21" s="270"/>
      <c r="N21" s="14"/>
      <c r="O21" s="14"/>
      <c r="P21" s="14"/>
      <c r="Q21" s="16"/>
      <c r="R21" s="175">
        <f>VLOOKUP(U21,'пр.взв.'!B21:E51,2,FALSE)</f>
        <v>0</v>
      </c>
      <c r="S21" s="175">
        <f>VLOOKUP(U21,'пр.взв.'!B21:E51,3,FALSE)</f>
        <v>0</v>
      </c>
      <c r="T21" s="175">
        <f>VLOOKUP(U21,'пр.взв.'!B7:E38,4,FALSE)</f>
        <v>0</v>
      </c>
      <c r="U21" s="216">
        <v>16</v>
      </c>
    </row>
    <row r="22" spans="1:21" ht="12.75" customHeight="1" thickBot="1">
      <c r="A22" s="178"/>
      <c r="B22" s="176"/>
      <c r="C22" s="176"/>
      <c r="D22" s="176"/>
      <c r="E22" s="17"/>
      <c r="F22" s="12"/>
      <c r="G22" s="12"/>
      <c r="O22" s="13"/>
      <c r="P22" s="13"/>
      <c r="R22" s="176"/>
      <c r="S22" s="176"/>
      <c r="T22" s="176"/>
      <c r="U22" s="217"/>
    </row>
    <row r="23" spans="1:20" ht="12.75" customHeight="1">
      <c r="A23" s="1"/>
      <c r="B23" s="1"/>
      <c r="C23" s="7"/>
      <c r="D23" s="4"/>
      <c r="E23" s="4"/>
      <c r="F23" s="4"/>
      <c r="G23" s="4"/>
      <c r="H23" s="258" t="s">
        <v>29</v>
      </c>
      <c r="I23" s="258"/>
      <c r="J23" s="258"/>
      <c r="K23" s="258"/>
      <c r="L23" s="258"/>
      <c r="M23" s="258"/>
      <c r="N23" s="258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9</v>
      </c>
      <c r="B25" s="239" t="str">
        <f>VLOOKUP(A25,'пр.взв.'!B7:E38,2,FALSE)</f>
        <v>Кукло Виктория Вячеславовна</v>
      </c>
      <c r="I25" s="94">
        <v>6</v>
      </c>
      <c r="J25" s="233" t="str">
        <f>VLOOKUP(I25,'пр.взв.'!B5:D38,2,FALSE)</f>
        <v>Мунасыпова Инга Радиковна</v>
      </c>
      <c r="K25" s="244"/>
      <c r="L25" s="24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241"/>
      <c r="C26" s="111" t="s">
        <v>92</v>
      </c>
      <c r="D26" s="37"/>
      <c r="E26" s="39"/>
      <c r="F26" s="39"/>
      <c r="G26" s="39"/>
      <c r="H26" s="39"/>
      <c r="I26" s="95"/>
      <c r="J26" s="246"/>
      <c r="K26" s="247"/>
      <c r="L26" s="248"/>
      <c r="M26" s="113" t="s">
        <v>84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0</v>
      </c>
      <c r="B27" s="242" t="e">
        <f>VLOOKUP(A27,'пр.взв.'!B7:D38,2,FALSE)</f>
        <v>#N/A</v>
      </c>
      <c r="C27" s="42"/>
      <c r="D27" s="37"/>
      <c r="E27" s="69"/>
      <c r="F27" s="69"/>
      <c r="G27" s="69"/>
      <c r="H27" s="69"/>
      <c r="I27" s="96">
        <v>0</v>
      </c>
      <c r="J27" s="259" t="e">
        <f>VLOOKUP(I27,'пр.взв.'!B7:D38,2,FALSE)</f>
        <v>#N/A</v>
      </c>
      <c r="K27" s="260"/>
      <c r="L27" s="261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243"/>
      <c r="C28" s="44"/>
      <c r="D28" s="37"/>
      <c r="E28" s="68"/>
      <c r="F28" s="68"/>
      <c r="G28" s="69"/>
      <c r="H28" s="69"/>
      <c r="I28" s="96"/>
      <c r="J28" s="262"/>
      <c r="K28" s="263"/>
      <c r="L28" s="264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5" t="s">
        <v>92</v>
      </c>
      <c r="E29" s="68"/>
      <c r="F29" s="68"/>
      <c r="G29" s="69"/>
      <c r="H29" s="69"/>
      <c r="I29" s="96"/>
      <c r="J29" s="89"/>
      <c r="K29" s="13"/>
      <c r="L29" s="8"/>
      <c r="M29" s="44"/>
      <c r="N29" s="86"/>
      <c r="O29" s="86">
        <v>8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44"/>
      <c r="D30" s="114" t="s">
        <v>97</v>
      </c>
      <c r="E30" s="68"/>
      <c r="F30" s="68"/>
      <c r="G30" s="69"/>
      <c r="H30" s="69"/>
      <c r="I30" s="96"/>
      <c r="J30" s="89"/>
      <c r="K30" s="90"/>
      <c r="L30" s="8"/>
      <c r="M30" s="44"/>
      <c r="N30" s="68"/>
      <c r="O30" s="118" t="s">
        <v>95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3</v>
      </c>
      <c r="B31" s="239" t="str">
        <f>VLOOKUP(A31,'пр.взв.'!B7:D38,2,FALSE)</f>
        <v>Мужанова Татьяна Сергеевна</v>
      </c>
      <c r="C31" s="87"/>
      <c r="D31" s="25"/>
      <c r="E31" s="67"/>
      <c r="F31" s="68"/>
      <c r="G31" s="68"/>
      <c r="H31" s="68"/>
      <c r="I31" s="67">
        <v>8</v>
      </c>
      <c r="J31" s="233" t="str">
        <f>VLOOKUP(I31,'пр.взв.'!B7:D38,2,FALSE)</f>
        <v>Вицина Юлия Вячеславовна</v>
      </c>
      <c r="K31" s="244"/>
      <c r="L31" s="245"/>
      <c r="M31" s="8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241"/>
      <c r="C32" s="112" t="s">
        <v>87</v>
      </c>
      <c r="D32" s="25"/>
      <c r="E32" s="116">
        <v>2</v>
      </c>
      <c r="F32" s="249" t="str">
        <f>VLOOKUP(E32,'пр.взв.'!B7:D38,2,FALSE)</f>
        <v>Авакян Лусинэ Левовна</v>
      </c>
      <c r="G32" s="250"/>
      <c r="H32" s="251"/>
      <c r="I32" s="97"/>
      <c r="J32" s="246"/>
      <c r="K32" s="247"/>
      <c r="L32" s="248"/>
      <c r="M32" s="112" t="s">
        <v>82</v>
      </c>
      <c r="N32" s="88"/>
      <c r="O32" s="88"/>
      <c r="P32" s="44"/>
      <c r="Q32" s="116">
        <v>8</v>
      </c>
      <c r="R32" s="255" t="str">
        <f>VLOOKUP(Q32,'пр.взв.'!B7:D38,2,FALSE)</f>
        <v>Вицина Юлия Вячеславовна</v>
      </c>
      <c r="S32" s="88"/>
      <c r="T32" s="88"/>
      <c r="U32" s="88"/>
      <c r="V32" s="4"/>
    </row>
    <row r="33" spans="1:22" ht="13.5" customHeight="1" thickBot="1">
      <c r="A33" s="93">
        <v>0</v>
      </c>
      <c r="B33" s="242" t="e">
        <f>VLOOKUP(A33,'пр.взв.'!B7:E38,2,FALSE)</f>
        <v>#N/A</v>
      </c>
      <c r="C33" s="37"/>
      <c r="D33" s="25"/>
      <c r="E33" s="117" t="s">
        <v>98</v>
      </c>
      <c r="F33" s="252"/>
      <c r="G33" s="253"/>
      <c r="H33" s="254"/>
      <c r="I33" s="98">
        <v>0</v>
      </c>
      <c r="J33" s="259" t="e">
        <f>VLOOKUP(I33,'пр.взв.'!B7:D38,2,FALSE)</f>
        <v>#N/A</v>
      </c>
      <c r="K33" s="260"/>
      <c r="L33" s="261"/>
      <c r="M33" s="88"/>
      <c r="N33" s="88"/>
      <c r="O33" s="88"/>
      <c r="P33" s="44"/>
      <c r="Q33" s="119" t="s">
        <v>94</v>
      </c>
      <c r="R33" s="256"/>
      <c r="S33" s="88"/>
      <c r="T33" s="88"/>
      <c r="U33" s="88"/>
      <c r="V33" s="4"/>
    </row>
    <row r="34" spans="1:22" ht="13.5" customHeight="1" thickBot="1">
      <c r="A34" s="93"/>
      <c r="B34" s="243"/>
      <c r="C34" s="37"/>
      <c r="D34" s="25"/>
      <c r="E34" s="68"/>
      <c r="F34" s="68"/>
      <c r="G34" s="68"/>
      <c r="H34" s="68"/>
      <c r="I34" s="99"/>
      <c r="J34" s="262"/>
      <c r="K34" s="263"/>
      <c r="L34" s="26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39" t="str">
        <f>VLOOKUP(C35,'пр.взв.'!B7:D38,2,FALSE)</f>
        <v>Авакян Лусинэ Левовна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233" t="str">
        <f>VLOOKUP(M35,'пр.взв.'!B7:D38,2,FALSE)</f>
        <v>Разваляева Дарья Сергеевна</v>
      </c>
      <c r="O35" s="234"/>
      <c r="P35" s="235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0"/>
      <c r="E36" s="68"/>
      <c r="F36" s="68"/>
      <c r="G36" s="68"/>
      <c r="H36" s="68"/>
      <c r="I36" s="68"/>
      <c r="J36" s="69"/>
      <c r="K36" s="68"/>
      <c r="L36" s="68"/>
      <c r="M36" s="68"/>
      <c r="N36" s="236"/>
      <c r="O36" s="237"/>
      <c r="P36" s="238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32" t="str">
        <f>HYPERLINK('[1]реквизиты'!$A$6)</f>
        <v>Гл. судья, судья МК</v>
      </c>
      <c r="B38" s="232"/>
      <c r="C38" s="232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МК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2010-07-12T10:11:19Z</cp:lastPrinted>
  <dcterms:created xsi:type="dcterms:W3CDTF">1996-10-08T23:32:33Z</dcterms:created>
  <dcterms:modified xsi:type="dcterms:W3CDTF">2010-07-12T12:06:51Z</dcterms:modified>
  <cp:category/>
  <cp:version/>
  <cp:contentType/>
  <cp:contentStatus/>
</cp:coreProperties>
</file>