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<sst xmlns="http://schemas.openxmlformats.org/spreadsheetml/2006/main" count="124" uniqueCount="76">
  <si>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</si>
  <si>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</si>
  <si>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</si>
  <si>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</si>
  <si>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</si>
  <si>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</si>
  <si>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</si>
  <si>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</si>
  <si>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</si>
  <si>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</si>
  <si>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</si>
  <si>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</si>
  <si>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</si>
  <si>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</si>
  <si>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</si>
  <si>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</si>
  <si>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</si>
  <si>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</si>
  <si>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</si>
  <si>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</si>
  <si>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</si>
  <si>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</si>
  <si>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</si>
  <si>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</si>
  <si>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</si>
  <si>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</si>
  <si>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</si>
  <si>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</si>
  <si>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</si>
  <si>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</si>
  <si>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</si>
  <si>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</si>
  <si>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</si>
  <si>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</si>
  <si>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</si>
  <si>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</si>
  <si>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</si>
  <si>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</si>
  <si>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Добренко Ярослава Александровна</t>
  </si>
  <si>
    <t>21.05.91 МС</t>
  </si>
  <si>
    <t>ДВФО, Хабаровский кр, Хабаровск</t>
  </si>
  <si>
    <t>Д</t>
  </si>
  <si>
    <t>Мурашко НП</t>
  </si>
  <si>
    <t>Головина Ирина Александровна</t>
  </si>
  <si>
    <t>02.06 .91 КМС</t>
  </si>
  <si>
    <t>ЮФО, Краснодарский кр. Анапа</t>
  </si>
  <si>
    <t>СДЮШОР мо</t>
  </si>
  <si>
    <t>Аскеров , Галоян СП</t>
  </si>
  <si>
    <t>Примакова Кристина Олеговна</t>
  </si>
  <si>
    <t>26.04.1990 К МС</t>
  </si>
  <si>
    <t>ПФО, Р.Башкортостан, Стерлитамак</t>
  </si>
  <si>
    <t>СДЮШОР МО</t>
  </si>
  <si>
    <t>Нагаев Р.Ш. Зубков Ю.В.</t>
  </si>
  <si>
    <t>Сергеева Екатерина Игоревна</t>
  </si>
  <si>
    <t>22.11.91. КМС</t>
  </si>
  <si>
    <t>Москва</t>
  </si>
  <si>
    <t>СДЮСШОР</t>
  </si>
  <si>
    <t>Шмаков ОВ,   Коржавин НВ</t>
  </si>
  <si>
    <t>Жихаренко Мария Сергеевна</t>
  </si>
  <si>
    <t>08.12. 90 КМс</t>
  </si>
  <si>
    <t>С-Петербург</t>
  </si>
  <si>
    <t>Еремина ЕП</t>
  </si>
  <si>
    <t>Чернавина Анастасия Владимировна</t>
  </si>
  <si>
    <t>03.06.91 КМС</t>
  </si>
  <si>
    <t>УФО, Курганская об, Курган</t>
  </si>
  <si>
    <t>Распопов АН</t>
  </si>
  <si>
    <t>вк Ж 80 кг</t>
  </si>
  <si>
    <t xml:space="preserve">Финал II летней Спартакиады молодежи России по самбо </t>
  </si>
  <si>
    <t>1</t>
  </si>
  <si>
    <t>3,5/0</t>
  </si>
  <si>
    <t>3</t>
  </si>
  <si>
    <t>4/0</t>
  </si>
  <si>
    <t>2</t>
  </si>
  <si>
    <t>4</t>
  </si>
  <si>
    <t>6</t>
  </si>
  <si>
    <t>5-6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</si>
</sst>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9"/>
      <name val="Arial Narrow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23" fillId="0" borderId="0" xfId="0" applyFont="1" applyAlignment="1">
      <alignment/>
    </xf>
    <xf numFmtId="49" fontId="0" fillId="0" borderId="1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2" fillId="33" borderId="31" xfId="42" applyFont="1" applyFill="1" applyBorder="1" applyAlignment="1" applyProtection="1">
      <alignment horizontal="center" vertical="center" wrapText="1"/>
      <protection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2" fillId="0" borderId="34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4" fillId="0" borderId="30" xfId="42" applyFont="1" applyFill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4" fillId="35" borderId="30" xfId="0" applyFont="1" applyFill="1" applyBorder="1" applyAlignment="1">
      <alignment horizontal="center" vertical="center" wrapText="1"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10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 horizontal="right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0" fillId="0" borderId="3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2" fillId="0" borderId="35" xfId="42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38" xfId="42" applyFont="1" applyBorder="1" applyAlignment="1" applyProtection="1">
      <alignment horizontal="left" vertical="center" wrapText="1"/>
      <protection/>
    </xf>
    <xf numFmtId="0" fontId="4" fillId="0" borderId="39" xfId="0" applyFont="1" applyBorder="1" applyAlignment="1">
      <alignment horizontal="left" vertical="center" wrapText="1"/>
    </xf>
    <xf numFmtId="0" fontId="4" fillId="0" borderId="38" xfId="42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40" xfId="42" applyFont="1" applyBorder="1" applyAlignment="1" applyProtection="1">
      <alignment horizontal="left" vertical="center" wrapText="1"/>
      <protection/>
    </xf>
    <xf numFmtId="0" fontId="4" fillId="0" borderId="40" xfId="42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>
      <alignment horizontal="center" vertical="center" wrapText="1"/>
    </xf>
    <xf numFmtId="0" fontId="59" fillId="0" borderId="40" xfId="42" applyFont="1" applyBorder="1" applyAlignment="1" applyProtection="1">
      <alignment horizontal="left" vertical="center" wrapText="1"/>
      <protection/>
    </xf>
    <xf numFmtId="0" fontId="59" fillId="0" borderId="42" xfId="0" applyFont="1" applyBorder="1" applyAlignment="1">
      <alignment horizontal="left" vertical="center" wrapText="1"/>
    </xf>
    <xf numFmtId="0" fontId="59" fillId="0" borderId="40" xfId="42" applyFont="1" applyBorder="1" applyAlignment="1" applyProtection="1">
      <alignment horizontal="center" vertical="center" wrapText="1"/>
      <protection/>
    </xf>
    <xf numFmtId="0" fontId="59" fillId="0" borderId="42" xfId="0" applyFont="1" applyBorder="1" applyAlignment="1">
      <alignment horizontal="center" vertical="center" wrapText="1"/>
    </xf>
    <xf numFmtId="0" fontId="3" fillId="0" borderId="43" xfId="42" applyFont="1" applyBorder="1" applyAlignment="1" applyProtection="1">
      <alignment horizontal="center" vertical="center" wrapText="1"/>
      <protection/>
    </xf>
    <xf numFmtId="0" fontId="3" fillId="0" borderId="44" xfId="42" applyFont="1" applyBorder="1" applyAlignment="1" applyProtection="1">
      <alignment horizontal="center" vertical="center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20" fillId="36" borderId="43" xfId="0" applyFont="1" applyFill="1" applyBorder="1" applyAlignment="1">
      <alignment horizontal="center" vertical="center"/>
    </xf>
    <xf numFmtId="0" fontId="20" fillId="36" borderId="47" xfId="0" applyFont="1" applyFill="1" applyBorder="1" applyAlignment="1">
      <alignment horizontal="center" vertical="center"/>
    </xf>
    <xf numFmtId="0" fontId="20" fillId="36" borderId="34" xfId="0" applyFont="1" applyFill="1" applyBorder="1" applyAlignment="1">
      <alignment horizontal="center" vertical="center"/>
    </xf>
    <xf numFmtId="0" fontId="21" fillId="0" borderId="4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0" fillId="34" borderId="43" xfId="0" applyFont="1" applyFill="1" applyBorder="1" applyAlignment="1">
      <alignment horizontal="center" vertical="center"/>
    </xf>
    <xf numFmtId="0" fontId="20" fillId="34" borderId="47" xfId="0" applyFont="1" applyFill="1" applyBorder="1" applyAlignment="1">
      <alignment horizontal="center" vertical="center"/>
    </xf>
    <xf numFmtId="0" fontId="20" fillId="34" borderId="34" xfId="0" applyFont="1" applyFill="1" applyBorder="1" applyAlignment="1">
      <alignment horizontal="center" vertical="center"/>
    </xf>
    <xf numFmtId="0" fontId="12" fillId="33" borderId="32" xfId="42" applyFont="1" applyFill="1" applyBorder="1" applyAlignment="1" applyProtection="1">
      <alignment horizontal="center" vertical="center" wrapText="1"/>
      <protection/>
    </xf>
    <xf numFmtId="0" fontId="12" fillId="33" borderId="33" xfId="42" applyFont="1" applyFill="1" applyBorder="1" applyAlignment="1" applyProtection="1">
      <alignment horizontal="center" vertical="center" wrapText="1"/>
      <protection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31" xfId="42" applyFont="1" applyFill="1" applyBorder="1" applyAlignment="1" applyProtection="1">
      <alignment horizontal="center" vertical="center"/>
      <protection/>
    </xf>
    <xf numFmtId="0" fontId="19" fillId="34" borderId="32" xfId="42" applyFont="1" applyFill="1" applyBorder="1" applyAlignment="1" applyProtection="1">
      <alignment horizontal="center" vertical="center"/>
      <protection/>
    </xf>
    <xf numFmtId="0" fontId="19" fillId="34" borderId="33" xfId="42" applyFont="1" applyFill="1" applyBorder="1" applyAlignment="1" applyProtection="1">
      <alignment horizontal="center" vertical="center"/>
      <protection/>
    </xf>
    <xf numFmtId="0" fontId="20" fillId="35" borderId="43" xfId="0" applyFont="1" applyFill="1" applyBorder="1" applyAlignment="1">
      <alignment horizontal="center" vertical="center"/>
    </xf>
    <xf numFmtId="0" fontId="20" fillId="35" borderId="47" xfId="0" applyFont="1" applyFill="1" applyBorder="1" applyAlignment="1">
      <alignment horizontal="center" vertical="center"/>
    </xf>
    <xf numFmtId="0" fontId="20" fillId="35" borderId="34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left" vertical="center" wrapText="1"/>
    </xf>
    <xf numFmtId="0" fontId="6" fillId="0" borderId="48" xfId="42" applyFont="1" applyBorder="1" applyAlignment="1" applyProtection="1">
      <alignment horizontal="center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53" xfId="42" applyFont="1" applyBorder="1" applyAlignment="1" applyProtection="1">
      <alignment horizontal="center" vertical="center" wrapText="1"/>
      <protection/>
    </xf>
    <xf numFmtId="0" fontId="4" fillId="0" borderId="43" xfId="42" applyFont="1" applyBorder="1" applyAlignment="1" applyProtection="1">
      <alignment horizontal="left" vertical="center" wrapText="1"/>
      <protection/>
    </xf>
    <xf numFmtId="0" fontId="4" fillId="0" borderId="45" xfId="42" applyFont="1" applyBorder="1" applyAlignment="1" applyProtection="1">
      <alignment horizontal="left" vertical="center" wrapText="1"/>
      <protection/>
    </xf>
    <xf numFmtId="0" fontId="4" fillId="0" borderId="34" xfId="42" applyFont="1" applyBorder="1" applyAlignment="1" applyProtection="1">
      <alignment horizontal="left" vertical="center" wrapText="1"/>
      <protection/>
    </xf>
    <xf numFmtId="0" fontId="4" fillId="0" borderId="35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59" fillId="0" borderId="54" xfId="42" applyFont="1" applyBorder="1" applyAlignment="1" applyProtection="1">
      <alignment horizontal="center" vertical="center" wrapText="1"/>
      <protection/>
    </xf>
    <xf numFmtId="0" fontId="59" fillId="0" borderId="12" xfId="42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4" fillId="0" borderId="43" xfId="42" applyFont="1" applyBorder="1" applyAlignment="1" applyProtection="1">
      <alignment horizontal="center" vertical="center" wrapText="1"/>
      <protection/>
    </xf>
    <xf numFmtId="0" fontId="4" fillId="0" borderId="45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67" xfId="42" applyFont="1" applyBorder="1" applyAlignment="1" applyProtection="1">
      <alignment horizontal="center" vertical="center" wrapText="1"/>
      <protection/>
    </xf>
    <xf numFmtId="0" fontId="59" fillId="0" borderId="68" xfId="42" applyFont="1" applyBorder="1" applyAlignment="1" applyProtection="1">
      <alignment horizontal="center" vertical="center" wrapText="1"/>
      <protection/>
    </xf>
    <xf numFmtId="0" fontId="59" fillId="0" borderId="69" xfId="42" applyFont="1" applyBorder="1" applyAlignment="1" applyProtection="1">
      <alignment horizontal="center" vertical="center" wrapText="1"/>
      <protection/>
    </xf>
    <xf numFmtId="0" fontId="59" fillId="0" borderId="34" xfId="42" applyFont="1" applyBorder="1" applyAlignment="1" applyProtection="1">
      <alignment horizontal="center" vertical="center" wrapText="1"/>
      <protection/>
    </xf>
    <xf numFmtId="0" fontId="59" fillId="0" borderId="3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32" xfId="42" applyFont="1" applyBorder="1" applyAlignment="1" applyProtection="1">
      <alignment horizontal="center" vertical="center"/>
      <protection/>
    </xf>
    <xf numFmtId="0" fontId="1" fillId="0" borderId="33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647700</xdr:colOff>
      <xdr:row>0</xdr:row>
      <xdr:rowOff>9525</xdr:rowOff>
    </xdr:from>
    <xdr:to>
      <xdr:col>6</xdr:col>
      <xdr:colOff>1209675</xdr:colOff>
      <xdr:row>1</xdr:row>
      <xdr:rowOff>209550</xdr:rowOff>
    </xdr:to>
    <xdr:pic>
      <xdr:nvPicPr>
        <xdr:cNvPr id="2" name="Picture 6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9525"/>
          <a:ext cx="1238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0</xdr:row>
      <xdr:rowOff>76200</xdr:rowOff>
    </xdr:from>
    <xdr:to>
      <xdr:col>6</xdr:col>
      <xdr:colOff>1143000</xdr:colOff>
      <xdr:row>1</xdr:row>
      <xdr:rowOff>190500</xdr:rowOff>
    </xdr:to>
    <xdr:pic>
      <xdr:nvPicPr>
        <xdr:cNvPr id="2" name="Picture 4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76200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1047750</xdr:colOff>
      <xdr:row>0</xdr:row>
      <xdr:rowOff>95250</xdr:rowOff>
    </xdr:from>
    <xdr:to>
      <xdr:col>20</xdr:col>
      <xdr:colOff>142875</xdr:colOff>
      <xdr:row>2</xdr:row>
      <xdr:rowOff>133350</xdr:rowOff>
    </xdr:to>
    <xdr:pic>
      <xdr:nvPicPr>
        <xdr:cNvPr id="2" name="Picture 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6225" y="95250"/>
          <a:ext cx="1533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 летней Спартакиады молодежи России по самбо </v>
          </cell>
        </row>
        <row r="3">
          <cell r="A3" t="str">
            <v>10-13 июля 2010 г.                               г.Санкт-Петербург</v>
          </cell>
        </row>
        <row r="6">
          <cell r="A6" t="str">
            <v>Гл. судья, судья МК</v>
          </cell>
          <cell r="G6" t="str">
            <v>Селиванов Е.В.</v>
          </cell>
        </row>
        <row r="7">
          <cell r="G7" t="str">
            <v>/Чебоксары/</v>
          </cell>
        </row>
        <row r="8">
          <cell r="A8" t="str">
            <v>Гл. секретарь, судья МК</v>
          </cell>
          <cell r="G8" t="str">
            <v>Закиров Р.М.</v>
          </cell>
        </row>
        <row r="9">
          <cell r="G9" t="str">
            <v>/Пермь/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2"/>
  <sheetViews>
    <sheetView zoomScalePageLayoutView="0" workbookViewId="0" topLeftCell="A7">
      <selection activeCell="A31" sqref="A1:G31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04" t="s">
        <v>28</v>
      </c>
      <c r="B1" s="104"/>
      <c r="C1" s="104"/>
      <c r="D1" s="104"/>
      <c r="E1" s="104"/>
      <c r="F1" s="104"/>
      <c r="G1" s="104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7" ht="22.5" customHeight="1" thickBot="1">
      <c r="A2" s="105" t="s">
        <v>25</v>
      </c>
      <c r="B2" s="106"/>
      <c r="C2" s="106"/>
      <c r="D2" s="106"/>
      <c r="E2" s="106"/>
      <c r="F2" s="106"/>
      <c r="G2" s="106"/>
    </row>
    <row r="3" spans="1:7" ht="31.5" customHeight="1" thickBot="1">
      <c r="A3" s="107" t="str">
        <f>HYPERLINK('[1]реквизиты'!$A$2)</f>
        <v>Финал II летней Спартакиады молодежи России по самбо </v>
      </c>
      <c r="B3" s="108"/>
      <c r="C3" s="108"/>
      <c r="D3" s="108"/>
      <c r="E3" s="108"/>
      <c r="F3" s="108"/>
      <c r="G3" s="109"/>
    </row>
    <row r="4" spans="1:7" ht="21.75" customHeight="1">
      <c r="A4" s="98" t="str">
        <f>HYPERLINK('[1]реквизиты'!$A$3)</f>
        <v>10-13 июля 2010 г.                               г.Санкт-Петербург</v>
      </c>
      <c r="B4" s="98"/>
      <c r="C4" s="98"/>
      <c r="D4" s="98"/>
      <c r="E4" s="98"/>
      <c r="F4" s="98"/>
      <c r="G4" s="98"/>
    </row>
    <row r="5" spans="4:5" ht="20.25" customHeight="1">
      <c r="D5" s="99" t="str">
        <f>HYPERLINK('пр.взв.'!D4)</f>
        <v>вк Ж 80 кг</v>
      </c>
      <c r="E5" s="99"/>
    </row>
    <row r="6" spans="1:7" ht="12.75" customHeight="1">
      <c r="A6" s="100" t="s">
        <v>11</v>
      </c>
      <c r="B6" s="102" t="s">
        <v>5</v>
      </c>
      <c r="C6" s="100" t="s">
        <v>6</v>
      </c>
      <c r="D6" s="100" t="s">
        <v>7</v>
      </c>
      <c r="E6" s="100" t="s">
        <v>8</v>
      </c>
      <c r="F6" s="100" t="s">
        <v>10</v>
      </c>
      <c r="G6" s="100" t="s">
        <v>9</v>
      </c>
    </row>
    <row r="7" spans="1:7" ht="12.75">
      <c r="A7" s="101"/>
      <c r="B7" s="103"/>
      <c r="C7" s="101"/>
      <c r="D7" s="101"/>
      <c r="E7" s="101"/>
      <c r="F7" s="101"/>
      <c r="G7" s="101"/>
    </row>
    <row r="8" spans="1:7" ht="12.75" customHeight="1">
      <c r="A8" s="97">
        <v>1</v>
      </c>
      <c r="B8" s="94">
        <v>2</v>
      </c>
      <c r="C8" s="95" t="str">
        <f>VLOOKUP(B8,'пр.взв.'!B7:G22,2,FALSE)</f>
        <v>Головина Ирина Александровна</v>
      </c>
      <c r="D8" s="91" t="str">
        <f>VLOOKUP(B8,'пр.взв.'!B7:G22,3,FALSE)</f>
        <v>02.06 .91 КМС</v>
      </c>
      <c r="E8" s="91" t="str">
        <f>VLOOKUP(B8,'пр.взв.'!B7:G22,4,FALSE)</f>
        <v>ЮФО, Краснодарский кр. Анапа</v>
      </c>
      <c r="F8" s="91" t="str">
        <f>VLOOKUP(B8,'пр.взв.'!B7:G22,5,FALSE)</f>
        <v>СДЮШОР мо</v>
      </c>
      <c r="G8" s="95" t="str">
        <f>VLOOKUP(B8,'пр.взв.'!B7:G22,6,FALSE)</f>
        <v>Аскеров , Галоян СП</v>
      </c>
    </row>
    <row r="9" spans="1:7" ht="12.75">
      <c r="A9" s="97"/>
      <c r="B9" s="94"/>
      <c r="C9" s="96"/>
      <c r="D9" s="92"/>
      <c r="E9" s="92"/>
      <c r="F9" s="92"/>
      <c r="G9" s="96"/>
    </row>
    <row r="10" spans="1:7" ht="12.75" customHeight="1">
      <c r="A10" s="97">
        <v>2</v>
      </c>
      <c r="B10" s="94">
        <v>3</v>
      </c>
      <c r="C10" s="95" t="str">
        <f>VLOOKUP(B10,'пр.взв.'!B7:G22,2,FALSE)</f>
        <v>Примакова Кристина Олеговна</v>
      </c>
      <c r="D10" s="91" t="str">
        <f>VLOOKUP(B10,'пр.взв.'!B7:G22,3,FALSE)</f>
        <v>26.04.1990 К МС</v>
      </c>
      <c r="E10" s="91" t="str">
        <f>VLOOKUP(B10,'пр.взв.'!B7:G22,4,FALSE)</f>
        <v>ПФО, Р.Башкортостан, Стерлитамак</v>
      </c>
      <c r="F10" s="91" t="str">
        <f>VLOOKUP(B10,'пр.взв.'!B7:G22,5,FALSE)</f>
        <v>СДЮШОР МО</v>
      </c>
      <c r="G10" s="95" t="str">
        <f>VLOOKUP(B10,'пр.взв.'!B7:G22,6,FALSE)</f>
        <v>Нагаев Р.Ш. Зубков Ю.В.</v>
      </c>
    </row>
    <row r="11" spans="1:7" ht="12.75">
      <c r="A11" s="97"/>
      <c r="B11" s="94"/>
      <c r="C11" s="96"/>
      <c r="D11" s="92"/>
      <c r="E11" s="92"/>
      <c r="F11" s="92"/>
      <c r="G11" s="96"/>
    </row>
    <row r="12" spans="1:7" ht="12.75" customHeight="1">
      <c r="A12" s="97">
        <v>3</v>
      </c>
      <c r="B12" s="94">
        <v>4</v>
      </c>
      <c r="C12" s="95" t="str">
        <f>VLOOKUP(B12,'пр.взв.'!B7:G22,2,FALSE)</f>
        <v>Сергеева Екатерина Игоревна</v>
      </c>
      <c r="D12" s="91" t="str">
        <f>VLOOKUP(B12,'пр.взв.'!B7:G22,3,FALSE)</f>
        <v>22.11.91. КМС</v>
      </c>
      <c r="E12" s="91" t="str">
        <f>VLOOKUP(B12,'пр.взв.'!B7:G22,4,FALSE)</f>
        <v>Москва</v>
      </c>
      <c r="F12" s="91" t="str">
        <f>VLOOKUP(B12,'пр.взв.'!B7:G22,5,FALSE)</f>
        <v>СДЮСШОР</v>
      </c>
      <c r="G12" s="95" t="str">
        <f>VLOOKUP(B12,'пр.взв.'!B7:G22,6,FALSE)</f>
        <v>Шмаков ОВ,   Коржавин НВ</v>
      </c>
    </row>
    <row r="13" spans="1:7" ht="12.75">
      <c r="A13" s="97"/>
      <c r="B13" s="94"/>
      <c r="C13" s="96"/>
      <c r="D13" s="92"/>
      <c r="E13" s="92"/>
      <c r="F13" s="92"/>
      <c r="G13" s="96"/>
    </row>
    <row r="14" spans="1:7" ht="12.75" customHeight="1">
      <c r="A14" s="97">
        <v>3</v>
      </c>
      <c r="B14" s="94">
        <v>1</v>
      </c>
      <c r="C14" s="95" t="str">
        <f>VLOOKUP(B14,'пр.взв.'!B7:G22,2,FALSE)</f>
        <v>Добренко Ярослава Александровна</v>
      </c>
      <c r="D14" s="91" t="str">
        <f>VLOOKUP(B14,'пр.взв.'!B7:G22,3,FALSE)</f>
        <v>21.05.91 МС</v>
      </c>
      <c r="E14" s="91" t="str">
        <f>VLOOKUP(B14,'пр.взв.'!B7:G22,4,FALSE)</f>
        <v>ДВФО, Хабаровский кр, Хабаровск</v>
      </c>
      <c r="F14" s="91" t="str">
        <f>VLOOKUP(B14,'пр.взв.'!B7:G22,5,FALSE)</f>
        <v>Д</v>
      </c>
      <c r="G14" s="95" t="str">
        <f>VLOOKUP(B14,'пр.взв.'!B7:G22,6,FALSE)</f>
        <v>Мурашко НП</v>
      </c>
    </row>
    <row r="15" spans="1:7" ht="12.75">
      <c r="A15" s="97"/>
      <c r="B15" s="94"/>
      <c r="C15" s="96"/>
      <c r="D15" s="92"/>
      <c r="E15" s="92"/>
      <c r="F15" s="92"/>
      <c r="G15" s="96"/>
    </row>
    <row r="16" spans="1:7" ht="12.75" customHeight="1">
      <c r="A16" s="93" t="s">
        <v>75</v>
      </c>
      <c r="B16" s="94">
        <v>5</v>
      </c>
      <c r="C16" s="95" t="str">
        <f>VLOOKUP(B16,'пр.взв.'!B7:G30,2,FALSE)</f>
        <v>Жихаренко Мария Сергеевна</v>
      </c>
      <c r="D16" s="91" t="str">
        <f>VLOOKUP(B16,'пр.взв.'!B7:G22,3,FALSE)</f>
        <v>08.12. 90 КМс</v>
      </c>
      <c r="E16" s="91" t="str">
        <f>VLOOKUP(B16,'пр.взв.'!B7:G22,4,FALSE)</f>
        <v>С-Петербург</v>
      </c>
      <c r="F16" s="91" t="str">
        <f>VLOOKUP(B16,'пр.взв.'!B7:G22,5,FALSE)</f>
        <v>СДЮСШОР</v>
      </c>
      <c r="G16" s="95" t="str">
        <f>VLOOKUP(B16,'пр.взв.'!B7:G22,6,FALSE)</f>
        <v>Еремина ЕП</v>
      </c>
    </row>
    <row r="17" spans="1:7" ht="12.75">
      <c r="A17" s="93"/>
      <c r="B17" s="94"/>
      <c r="C17" s="96"/>
      <c r="D17" s="92"/>
      <c r="E17" s="92"/>
      <c r="F17" s="92"/>
      <c r="G17" s="96"/>
    </row>
    <row r="18" spans="1:7" ht="12.75" customHeight="1">
      <c r="A18" s="93" t="s">
        <v>75</v>
      </c>
      <c r="B18" s="94">
        <v>6</v>
      </c>
      <c r="C18" s="95" t="str">
        <f>VLOOKUP(B18,'пр.взв.'!B7:G22,2,FALSE)</f>
        <v>Чернавина Анастасия Владимировна</v>
      </c>
      <c r="D18" s="91" t="str">
        <f>VLOOKUP(B18,'пр.взв.'!B7:G22,3,FALSE)</f>
        <v>03.06.91 КМС</v>
      </c>
      <c r="E18" s="91" t="str">
        <f>VLOOKUP(B18,'пр.взв.'!B7:G22,4,FALSE)</f>
        <v>УФО, Курганская об, Курган</v>
      </c>
      <c r="F18" s="91" t="str">
        <f>VLOOKUP(B18,'пр.взв.'!B7:G22,5,FALSE)</f>
        <v>СДЮСШОР</v>
      </c>
      <c r="G18" s="95" t="str">
        <f>VLOOKUP(B18,'пр.взв.'!B7:G22,6,FALSE)</f>
        <v>Распопов АН</v>
      </c>
    </row>
    <row r="19" spans="1:7" ht="12.75">
      <c r="A19" s="93"/>
      <c r="B19" s="94"/>
      <c r="C19" s="96"/>
      <c r="D19" s="92"/>
      <c r="E19" s="92"/>
      <c r="F19" s="92"/>
      <c r="G19" s="96"/>
    </row>
    <row r="25" spans="1:7" ht="12.75">
      <c r="A25" s="6"/>
      <c r="B25" s="6"/>
      <c r="C25" s="6"/>
      <c r="D25" s="6"/>
      <c r="E25" s="6"/>
      <c r="F25" s="6"/>
      <c r="G25" s="6"/>
    </row>
    <row r="26" spans="1:7" ht="15">
      <c r="A26" s="61"/>
      <c r="B26" s="61"/>
      <c r="C26" s="61"/>
      <c r="D26" s="6"/>
      <c r="E26" s="6"/>
      <c r="F26" s="6"/>
      <c r="G26" s="6"/>
    </row>
    <row r="27" spans="1:7" ht="15">
      <c r="A27" s="59" t="str">
        <f>HYPERLINK('[1]реквизиты'!$A$6)</f>
        <v>Гл. судья, судья МК</v>
      </c>
      <c r="B27" s="61"/>
      <c r="C27" s="62"/>
      <c r="D27" s="58"/>
      <c r="E27" s="58"/>
      <c r="F27" s="60" t="str">
        <f>HYPERLINK('[1]реквизиты'!$G$6)</f>
        <v>Селиванов Е.В.</v>
      </c>
      <c r="G27" s="6"/>
    </row>
    <row r="28" spans="1:7" ht="15">
      <c r="A28" s="61"/>
      <c r="B28" s="61"/>
      <c r="C28" s="62"/>
      <c r="D28" s="6"/>
      <c r="E28" s="6"/>
      <c r="F28" s="5" t="str">
        <f>HYPERLINK('[1]реквизиты'!$G$7)</f>
        <v>/Чебоксары/</v>
      </c>
      <c r="G28" s="6"/>
    </row>
    <row r="29" spans="1:7" ht="15">
      <c r="A29" s="61"/>
      <c r="B29" s="61"/>
      <c r="C29" s="62"/>
      <c r="D29" s="6"/>
      <c r="E29" s="6"/>
      <c r="F29" s="6"/>
      <c r="G29" s="6"/>
    </row>
    <row r="30" spans="1:7" ht="15">
      <c r="A30" s="59" t="str">
        <f>HYPERLINK('[1]реквизиты'!$A$8)</f>
        <v>Гл. секретарь, судья МК</v>
      </c>
      <c r="B30" s="61"/>
      <c r="C30" s="62"/>
      <c r="D30" s="58"/>
      <c r="E30" s="58"/>
      <c r="F30" s="60" t="str">
        <f>HYPERLINK('[1]реквизиты'!$G$8)</f>
        <v>Закиров Р.М.</v>
      </c>
      <c r="G30" s="6"/>
    </row>
    <row r="31" spans="1:7" ht="15">
      <c r="A31" s="61"/>
      <c r="B31" s="61"/>
      <c r="C31" s="61"/>
      <c r="D31" s="6"/>
      <c r="E31" s="6"/>
      <c r="F31" s="5" t="str">
        <f>HYPERLINK('[1]реквизиты'!$G$9)</f>
        <v>/Пермь/</v>
      </c>
      <c r="G31" s="6"/>
    </row>
    <row r="32" spans="1:7" ht="12.75">
      <c r="A32" s="6"/>
      <c r="B32" s="6"/>
      <c r="C32" s="6"/>
      <c r="D32" s="6"/>
      <c r="E32" s="6"/>
      <c r="F32" s="6"/>
      <c r="G32" s="6"/>
    </row>
  </sheetData>
  <sheetProtection/>
  <mergeCells count="54">
    <mergeCell ref="A1:G1"/>
    <mergeCell ref="A2:G2"/>
    <mergeCell ref="A3:G3"/>
    <mergeCell ref="G14:G15"/>
    <mergeCell ref="G16:G17"/>
    <mergeCell ref="G18:G19"/>
    <mergeCell ref="G6:G7"/>
    <mergeCell ref="G8:G9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8:A9"/>
    <mergeCell ref="B8:B9"/>
    <mergeCell ref="C8:C9"/>
    <mergeCell ref="D8:D9"/>
    <mergeCell ref="A4:G4"/>
    <mergeCell ref="D5:E5"/>
    <mergeCell ref="A6:A7"/>
    <mergeCell ref="B6:B7"/>
    <mergeCell ref="C6:C7"/>
    <mergeCell ref="D6:D7"/>
    <mergeCell ref="C12:C13"/>
    <mergeCell ref="D12:D13"/>
    <mergeCell ref="A10:A11"/>
    <mergeCell ref="B10:B11"/>
    <mergeCell ref="C10:C11"/>
    <mergeCell ref="D10:D11"/>
    <mergeCell ref="C16:C17"/>
    <mergeCell ref="D16:D17"/>
    <mergeCell ref="E14:E15"/>
    <mergeCell ref="F14:F15"/>
    <mergeCell ref="A12:A13"/>
    <mergeCell ref="B12:B13"/>
    <mergeCell ref="A14:A15"/>
    <mergeCell ref="B14:B15"/>
    <mergeCell ref="C14:C15"/>
    <mergeCell ref="D14:D15"/>
    <mergeCell ref="E16:E17"/>
    <mergeCell ref="F16:F17"/>
    <mergeCell ref="E18:E19"/>
    <mergeCell ref="F18:F19"/>
    <mergeCell ref="A18:A19"/>
    <mergeCell ref="B18:B19"/>
    <mergeCell ref="C18:C19"/>
    <mergeCell ref="D18:D19"/>
    <mergeCell ref="A16:A17"/>
    <mergeCell ref="B16:B1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A39" sqref="A27:H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10" t="str">
        <f>HYPERLINK('[1]реквизиты'!$A$2)</f>
        <v>Финал II летней Спартакиады молодежи России по самбо </v>
      </c>
      <c r="B1" s="111"/>
      <c r="C1" s="111"/>
      <c r="D1" s="111"/>
      <c r="E1" s="111"/>
      <c r="F1" s="111"/>
      <c r="G1" s="111"/>
      <c r="H1" s="111"/>
    </row>
    <row r="2" spans="4:5" ht="27.75" customHeight="1">
      <c r="D2" s="52" t="s">
        <v>20</v>
      </c>
      <c r="E2" s="69" t="str">
        <f>HYPERLINK('пр.взв.'!D4)</f>
        <v>вк Ж 80 кг</v>
      </c>
    </row>
    <row r="3" ht="12.75">
      <c r="C3" s="12" t="s">
        <v>23</v>
      </c>
    </row>
    <row r="4" ht="12.75">
      <c r="C4" s="50" t="s">
        <v>12</v>
      </c>
    </row>
    <row r="5" spans="1:8" ht="12.75">
      <c r="A5" s="97" t="s">
        <v>13</v>
      </c>
      <c r="B5" s="97" t="s">
        <v>5</v>
      </c>
      <c r="C5" s="101" t="s">
        <v>6</v>
      </c>
      <c r="D5" s="97" t="s">
        <v>14</v>
      </c>
      <c r="E5" s="97" t="s">
        <v>15</v>
      </c>
      <c r="F5" s="97" t="s">
        <v>16</v>
      </c>
      <c r="G5" s="97" t="s">
        <v>17</v>
      </c>
      <c r="H5" s="97" t="s">
        <v>18</v>
      </c>
    </row>
    <row r="6" spans="1:8" ht="12.75">
      <c r="A6" s="100"/>
      <c r="B6" s="100"/>
      <c r="C6" s="100"/>
      <c r="D6" s="100"/>
      <c r="E6" s="100"/>
      <c r="F6" s="100"/>
      <c r="G6" s="100"/>
      <c r="H6" s="100"/>
    </row>
    <row r="7" spans="1:8" ht="12.75">
      <c r="A7" s="116"/>
      <c r="B7" s="115"/>
      <c r="C7" s="117" t="e">
        <f>VLOOKUP(B7,'пр.взв.'!B7:D22,2,FALSE)</f>
        <v>#N/A</v>
      </c>
      <c r="D7" s="117" t="e">
        <f>VLOOKUP(B7,'пр.взв.'!B7:E22,3,FALSE)</f>
        <v>#N/A</v>
      </c>
      <c r="E7" s="117" t="e">
        <f>VLOOKUP(B7,'пр.взв.'!B7:F22,4,FALSE)</f>
        <v>#N/A</v>
      </c>
      <c r="F7" s="113"/>
      <c r="G7" s="93"/>
      <c r="H7" s="97"/>
    </row>
    <row r="8" spans="1:8" ht="12.75">
      <c r="A8" s="116"/>
      <c r="B8" s="97"/>
      <c r="C8" s="118"/>
      <c r="D8" s="118"/>
      <c r="E8" s="118"/>
      <c r="F8" s="113"/>
      <c r="G8" s="93"/>
      <c r="H8" s="97"/>
    </row>
    <row r="9" spans="1:8" ht="12.75">
      <c r="A9" s="114"/>
      <c r="B9" s="115"/>
      <c r="C9" s="117" t="e">
        <f>VLOOKUP(B9,'пр.взв.'!B7:D24,2,FALSE)</f>
        <v>#N/A</v>
      </c>
      <c r="D9" s="117" t="e">
        <f>VLOOKUP(B9,'пр.взв.'!B7:E24,3,FALSE)</f>
        <v>#N/A</v>
      </c>
      <c r="E9" s="117" t="e">
        <f>VLOOKUP(B9,'пр.взв.'!B7:F24,4,FALSE)</f>
        <v>#N/A</v>
      </c>
      <c r="F9" s="113"/>
      <c r="G9" s="97"/>
      <c r="H9" s="97"/>
    </row>
    <row r="10" spans="1:8" ht="12.75">
      <c r="A10" s="114"/>
      <c r="B10" s="97"/>
      <c r="C10" s="118"/>
      <c r="D10" s="118"/>
      <c r="E10" s="118"/>
      <c r="F10" s="113"/>
      <c r="G10" s="97"/>
      <c r="H10" s="97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23</v>
      </c>
    </row>
    <row r="16" spans="3:5" ht="24" customHeight="1">
      <c r="C16" s="50" t="s">
        <v>22</v>
      </c>
      <c r="E16" s="69" t="str">
        <f>HYPERLINK('пр.взв.'!D4)</f>
        <v>вк Ж 80 кг</v>
      </c>
    </row>
    <row r="17" spans="1:8" ht="12.75">
      <c r="A17" s="97" t="s">
        <v>13</v>
      </c>
      <c r="B17" s="97" t="s">
        <v>5</v>
      </c>
      <c r="C17" s="101" t="s">
        <v>6</v>
      </c>
      <c r="D17" s="97" t="s">
        <v>14</v>
      </c>
      <c r="E17" s="97" t="s">
        <v>15</v>
      </c>
      <c r="F17" s="97" t="s">
        <v>16</v>
      </c>
      <c r="G17" s="97" t="s">
        <v>17</v>
      </c>
      <c r="H17" s="97" t="s">
        <v>18</v>
      </c>
    </row>
    <row r="18" spans="1:8" ht="12.75">
      <c r="A18" s="100"/>
      <c r="B18" s="100"/>
      <c r="C18" s="100"/>
      <c r="D18" s="100"/>
      <c r="E18" s="100"/>
      <c r="F18" s="100"/>
      <c r="G18" s="100"/>
      <c r="H18" s="100"/>
    </row>
    <row r="19" spans="1:8" ht="12.75" customHeight="1">
      <c r="A19" s="116"/>
      <c r="B19" s="115"/>
      <c r="C19" s="112" t="e">
        <f>VLOOKUP(B19,'пр.взв.'!B7:E22,2,FALSE)</f>
        <v>#N/A</v>
      </c>
      <c r="D19" s="112" t="e">
        <f>VLOOKUP(B19,'пр.взв.'!B7:F22,3,FALSE)</f>
        <v>#N/A</v>
      </c>
      <c r="E19" s="112" t="e">
        <f>VLOOKUP(B19,'пр.взв.'!B7:G22,4,FALSE)</f>
        <v>#N/A</v>
      </c>
      <c r="F19" s="113"/>
      <c r="G19" s="93"/>
      <c r="H19" s="97"/>
    </row>
    <row r="20" spans="1:8" ht="12.75">
      <c r="A20" s="116"/>
      <c r="B20" s="97"/>
      <c r="C20" s="112"/>
      <c r="D20" s="112"/>
      <c r="E20" s="112"/>
      <c r="F20" s="113"/>
      <c r="G20" s="93"/>
      <c r="H20" s="97"/>
    </row>
    <row r="21" spans="1:8" ht="12.75" customHeight="1">
      <c r="A21" s="114"/>
      <c r="B21" s="115"/>
      <c r="C21" s="112" t="e">
        <f>VLOOKUP(B21,'пр.взв.'!B7:E24,2,FALSE)</f>
        <v>#N/A</v>
      </c>
      <c r="D21" s="112" t="e">
        <f>VLOOKUP(B21,'пр.взв.'!B7:F24,3,FALSE)</f>
        <v>#N/A</v>
      </c>
      <c r="E21" s="112" t="e">
        <f>VLOOKUP(B21,'пр.взв.'!B7:G24,4,FALSE)</f>
        <v>#N/A</v>
      </c>
      <c r="F21" s="113"/>
      <c r="G21" s="97"/>
      <c r="H21" s="97"/>
    </row>
    <row r="22" spans="1:8" ht="12.75">
      <c r="A22" s="114"/>
      <c r="B22" s="97"/>
      <c r="C22" s="112"/>
      <c r="D22" s="112"/>
      <c r="E22" s="112"/>
      <c r="F22" s="113"/>
      <c r="G22" s="97"/>
      <c r="H22" s="97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>
      <c r="C27" s="86" t="s">
        <v>67</v>
      </c>
    </row>
    <row r="28" ht="7.5" customHeight="1"/>
    <row r="29" spans="3:5" ht="23.25" customHeight="1">
      <c r="C29" s="53" t="s">
        <v>19</v>
      </c>
      <c r="E29" s="69" t="str">
        <f>HYPERLINK('пр.взв.'!D4)</f>
        <v>вк Ж 80 кг</v>
      </c>
    </row>
    <row r="30" spans="1:8" ht="12.75">
      <c r="A30" s="97" t="s">
        <v>13</v>
      </c>
      <c r="B30" s="97" t="s">
        <v>5</v>
      </c>
      <c r="C30" s="101" t="s">
        <v>6</v>
      </c>
      <c r="D30" s="97" t="s">
        <v>14</v>
      </c>
      <c r="E30" s="97" t="s">
        <v>15</v>
      </c>
      <c r="F30" s="97" t="s">
        <v>16</v>
      </c>
      <c r="G30" s="97" t="s">
        <v>17</v>
      </c>
      <c r="H30" s="97" t="s">
        <v>18</v>
      </c>
    </row>
    <row r="31" spans="1:8" ht="12.75">
      <c r="A31" s="100"/>
      <c r="B31" s="100"/>
      <c r="C31" s="100"/>
      <c r="D31" s="100"/>
      <c r="E31" s="100"/>
      <c r="F31" s="100"/>
      <c r="G31" s="100"/>
      <c r="H31" s="100"/>
    </row>
    <row r="32" spans="1:8" ht="12.75" customHeight="1">
      <c r="A32" s="116"/>
      <c r="B32" s="115">
        <v>3</v>
      </c>
      <c r="C32" s="112" t="str">
        <f>VLOOKUP(B32,'пр.взв.'!B7:E35,2,FALSE)</f>
        <v>Примакова Кристина Олеговна</v>
      </c>
      <c r="D32" s="112" t="str">
        <f>VLOOKUP(B32,'пр.взв.'!B7:F35,3,FALSE)</f>
        <v>26.04.1990 К МС</v>
      </c>
      <c r="E32" s="112" t="str">
        <f>VLOOKUP(B32,'пр.взв.'!B7:G35,4,FALSE)</f>
        <v>ПФО, Р.Башкортостан, Стерлитамак</v>
      </c>
      <c r="F32" s="113"/>
      <c r="G32" s="93"/>
      <c r="H32" s="97"/>
    </row>
    <row r="33" spans="1:8" ht="12.75">
      <c r="A33" s="116"/>
      <c r="B33" s="97"/>
      <c r="C33" s="112"/>
      <c r="D33" s="112"/>
      <c r="E33" s="112"/>
      <c r="F33" s="113"/>
      <c r="G33" s="93"/>
      <c r="H33" s="97"/>
    </row>
    <row r="34" spans="1:8" ht="12.75" customHeight="1">
      <c r="A34" s="114"/>
      <c r="B34" s="115">
        <v>2</v>
      </c>
      <c r="C34" s="112" t="str">
        <f>VLOOKUP(B34,'пр.взв.'!B7:E37,2,FALSE)</f>
        <v>Головина Ирина Александровна</v>
      </c>
      <c r="D34" s="112" t="str">
        <f>VLOOKUP(B34,'пр.взв.'!B7:F37,3,FALSE)</f>
        <v>02.06 .91 КМС</v>
      </c>
      <c r="E34" s="112" t="str">
        <f>VLOOKUP(B34,'пр.взв.'!B7:G37,4,FALSE)</f>
        <v>ЮФО, Краснодарский кр. Анапа</v>
      </c>
      <c r="F34" s="113"/>
      <c r="G34" s="97"/>
      <c r="H34" s="97"/>
    </row>
    <row r="35" spans="1:8" ht="12.75">
      <c r="A35" s="114"/>
      <c r="B35" s="97"/>
      <c r="C35" s="112"/>
      <c r="D35" s="112"/>
      <c r="E35" s="112"/>
      <c r="F35" s="113"/>
      <c r="G35" s="97"/>
      <c r="H35" s="97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30:E31"/>
    <mergeCell ref="F30:F31"/>
    <mergeCell ref="G30:G31"/>
    <mergeCell ref="H30:H31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D4" sqref="D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05" t="s">
        <v>24</v>
      </c>
      <c r="B1" s="106"/>
      <c r="C1" s="106"/>
      <c r="D1" s="106"/>
      <c r="E1" s="106"/>
      <c r="F1" s="106"/>
      <c r="G1" s="106"/>
    </row>
    <row r="2" spans="1:7" ht="33.75" customHeight="1" thickBot="1">
      <c r="A2" s="110" t="str">
        <f>HYPERLINK('[1]реквизиты'!$A$2)</f>
        <v>Финал II летней Спартакиады молодежи России по самбо </v>
      </c>
      <c r="B2" s="139"/>
      <c r="C2" s="139"/>
      <c r="D2" s="139"/>
      <c r="E2" s="139"/>
      <c r="F2" s="139"/>
      <c r="G2" s="140"/>
    </row>
    <row r="3" spans="1:11" ht="17.25" customHeight="1">
      <c r="A3" s="98" t="str">
        <f>HYPERLINK('[1]реквизиты'!$A$3)</f>
        <v>10-13 июля 2010 г.                               г.Санкт-Петербург</v>
      </c>
      <c r="B3" s="98"/>
      <c r="C3" s="98"/>
      <c r="D3" s="98"/>
      <c r="E3" s="98"/>
      <c r="F3" s="98"/>
      <c r="G3" s="98"/>
      <c r="H3" s="13"/>
      <c r="I3" s="13"/>
      <c r="J3" s="13"/>
      <c r="K3" s="14"/>
    </row>
    <row r="4" spans="4:10" ht="19.5" customHeight="1">
      <c r="D4" s="136" t="s">
        <v>66</v>
      </c>
      <c r="E4" s="136"/>
      <c r="H4" s="15"/>
      <c r="I4" s="15"/>
      <c r="J4" s="15"/>
    </row>
    <row r="5" spans="1:7" ht="12.75" customHeight="1">
      <c r="A5" s="100" t="s">
        <v>4</v>
      </c>
      <c r="B5" s="121" t="s">
        <v>5</v>
      </c>
      <c r="C5" s="100" t="s">
        <v>6</v>
      </c>
      <c r="D5" s="100" t="s">
        <v>7</v>
      </c>
      <c r="E5" s="100" t="s">
        <v>8</v>
      </c>
      <c r="F5" s="100" t="s">
        <v>10</v>
      </c>
      <c r="G5" s="100" t="s">
        <v>9</v>
      </c>
    </row>
    <row r="6" spans="1:7" ht="12.75">
      <c r="A6" s="101"/>
      <c r="B6" s="122"/>
      <c r="C6" s="101"/>
      <c r="D6" s="101"/>
      <c r="E6" s="101"/>
      <c r="F6" s="101"/>
      <c r="G6" s="101"/>
    </row>
    <row r="7" spans="1:7" ht="12.75" customHeight="1">
      <c r="A7" s="97"/>
      <c r="B7" s="125">
        <v>1</v>
      </c>
      <c r="C7" s="126" t="s">
        <v>38</v>
      </c>
      <c r="D7" s="123" t="s">
        <v>39</v>
      </c>
      <c r="E7" s="129" t="s">
        <v>40</v>
      </c>
      <c r="F7" s="119" t="s">
        <v>41</v>
      </c>
      <c r="G7" s="137" t="s">
        <v>42</v>
      </c>
    </row>
    <row r="8" spans="1:7" ht="12.75">
      <c r="A8" s="97"/>
      <c r="B8" s="125"/>
      <c r="C8" s="127"/>
      <c r="D8" s="124"/>
      <c r="E8" s="130"/>
      <c r="F8" s="120"/>
      <c r="G8" s="138"/>
    </row>
    <row r="9" spans="1:7" ht="12.75" customHeight="1">
      <c r="A9" s="97"/>
      <c r="B9" s="125">
        <v>2</v>
      </c>
      <c r="C9" s="126" t="s">
        <v>43</v>
      </c>
      <c r="D9" s="123" t="s">
        <v>44</v>
      </c>
      <c r="E9" s="129" t="s">
        <v>45</v>
      </c>
      <c r="F9" s="119" t="s">
        <v>46</v>
      </c>
      <c r="G9" s="137" t="s">
        <v>47</v>
      </c>
    </row>
    <row r="10" spans="1:7" ht="12.75" customHeight="1">
      <c r="A10" s="97"/>
      <c r="B10" s="125"/>
      <c r="C10" s="127"/>
      <c r="D10" s="124"/>
      <c r="E10" s="130"/>
      <c r="F10" s="120"/>
      <c r="G10" s="138"/>
    </row>
    <row r="11" spans="1:7" ht="12.75" customHeight="1">
      <c r="A11" s="97"/>
      <c r="B11" s="125">
        <v>3</v>
      </c>
      <c r="C11" s="126" t="s">
        <v>48</v>
      </c>
      <c r="D11" s="123" t="s">
        <v>49</v>
      </c>
      <c r="E11" s="129" t="s">
        <v>50</v>
      </c>
      <c r="F11" s="119" t="s">
        <v>51</v>
      </c>
      <c r="G11" s="137" t="s">
        <v>52</v>
      </c>
    </row>
    <row r="12" spans="1:7" ht="15" customHeight="1">
      <c r="A12" s="97"/>
      <c r="B12" s="125"/>
      <c r="C12" s="127"/>
      <c r="D12" s="128"/>
      <c r="E12" s="130"/>
      <c r="F12" s="120"/>
      <c r="G12" s="138"/>
    </row>
    <row r="13" spans="1:7" ht="12.75" customHeight="1">
      <c r="A13" s="97"/>
      <c r="B13" s="125">
        <v>4</v>
      </c>
      <c r="C13" s="126" t="s">
        <v>53</v>
      </c>
      <c r="D13" s="131" t="s">
        <v>54</v>
      </c>
      <c r="E13" s="129" t="s">
        <v>55</v>
      </c>
      <c r="F13" s="132" t="s">
        <v>56</v>
      </c>
      <c r="G13" s="137" t="s">
        <v>57</v>
      </c>
    </row>
    <row r="14" spans="1:7" ht="15" customHeight="1">
      <c r="A14" s="97"/>
      <c r="B14" s="125"/>
      <c r="C14" s="127"/>
      <c r="D14" s="101"/>
      <c r="E14" s="130"/>
      <c r="F14" s="133"/>
      <c r="G14" s="138"/>
    </row>
    <row r="15" spans="1:7" ht="15" customHeight="1">
      <c r="A15" s="97"/>
      <c r="B15" s="125">
        <v>5</v>
      </c>
      <c r="C15" s="126" t="s">
        <v>58</v>
      </c>
      <c r="D15" s="131" t="s">
        <v>59</v>
      </c>
      <c r="E15" s="129" t="s">
        <v>60</v>
      </c>
      <c r="F15" s="132" t="s">
        <v>56</v>
      </c>
      <c r="G15" s="137" t="s">
        <v>61</v>
      </c>
    </row>
    <row r="16" spans="1:7" ht="15.75" customHeight="1">
      <c r="A16" s="97"/>
      <c r="B16" s="125"/>
      <c r="C16" s="127"/>
      <c r="D16" s="101"/>
      <c r="E16" s="130"/>
      <c r="F16" s="133"/>
      <c r="G16" s="138"/>
    </row>
    <row r="17" spans="1:7" ht="12.75" customHeight="1">
      <c r="A17" s="97"/>
      <c r="B17" s="125">
        <v>6</v>
      </c>
      <c r="C17" s="126" t="s">
        <v>62</v>
      </c>
      <c r="D17" s="123" t="s">
        <v>63</v>
      </c>
      <c r="E17" s="129" t="s">
        <v>64</v>
      </c>
      <c r="F17" s="132" t="s">
        <v>56</v>
      </c>
      <c r="G17" s="137" t="s">
        <v>65</v>
      </c>
    </row>
    <row r="18" spans="1:7" ht="15" customHeight="1">
      <c r="A18" s="97"/>
      <c r="B18" s="125"/>
      <c r="C18" s="127"/>
      <c r="D18" s="124"/>
      <c r="E18" s="130"/>
      <c r="F18" s="133"/>
      <c r="G18" s="138"/>
    </row>
    <row r="19" spans="1:7" ht="12.75" customHeight="1">
      <c r="A19" s="97"/>
      <c r="B19" s="125">
        <v>7</v>
      </c>
      <c r="C19" s="134"/>
      <c r="D19" s="135"/>
      <c r="E19" s="135"/>
      <c r="F19" s="93"/>
      <c r="G19" s="135"/>
    </row>
    <row r="20" spans="1:7" ht="15" customHeight="1">
      <c r="A20" s="97"/>
      <c r="B20" s="125"/>
      <c r="C20" s="134"/>
      <c r="D20" s="135"/>
      <c r="E20" s="135"/>
      <c r="F20" s="93"/>
      <c r="G20" s="135"/>
    </row>
    <row r="21" spans="1:7" ht="12.75" customHeight="1">
      <c r="A21" s="97"/>
      <c r="B21" s="125">
        <v>8</v>
      </c>
      <c r="C21" s="134"/>
      <c r="D21" s="135"/>
      <c r="E21" s="135"/>
      <c r="F21" s="93"/>
      <c r="G21" s="135"/>
    </row>
    <row r="22" spans="1:7" ht="15" customHeight="1">
      <c r="A22" s="97"/>
      <c r="B22" s="125"/>
      <c r="C22" s="134"/>
      <c r="D22" s="135"/>
      <c r="E22" s="135"/>
      <c r="F22" s="93"/>
      <c r="G22" s="135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7:E18"/>
    <mergeCell ref="F17:F18"/>
    <mergeCell ref="E13:E14"/>
    <mergeCell ref="F13:F14"/>
    <mergeCell ref="E15:E16"/>
    <mergeCell ref="F15:F16"/>
    <mergeCell ref="A15:A16"/>
    <mergeCell ref="B15:B16"/>
    <mergeCell ref="C15:C16"/>
    <mergeCell ref="D15:D16"/>
    <mergeCell ref="F11:F12"/>
    <mergeCell ref="A13:A14"/>
    <mergeCell ref="B13:B14"/>
    <mergeCell ref="C13:C14"/>
    <mergeCell ref="D13:D14"/>
    <mergeCell ref="B11:B12"/>
    <mergeCell ref="C11:C12"/>
    <mergeCell ref="D11:D12"/>
    <mergeCell ref="A11:A12"/>
    <mergeCell ref="C7:C8"/>
    <mergeCell ref="D7:D8"/>
    <mergeCell ref="E11:E12"/>
    <mergeCell ref="E9:E10"/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A36" sqref="A1:R36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58" t="s">
        <v>26</v>
      </c>
      <c r="D1" s="159"/>
      <c r="E1" s="159"/>
      <c r="F1" s="159"/>
      <c r="G1" s="159"/>
      <c r="H1" s="159"/>
      <c r="I1" s="159"/>
      <c r="J1" s="160"/>
    </row>
    <row r="2" spans="1:36" ht="26.25" customHeight="1" thickBot="1">
      <c r="A2" s="6"/>
      <c r="B2" s="6"/>
      <c r="C2" s="110" t="str">
        <f>HYPERLINK('[1]реквизиты'!$A$2)</f>
        <v>Финал II летней Спартакиады молодежи России по самбо </v>
      </c>
      <c r="D2" s="111"/>
      <c r="E2" s="111"/>
      <c r="F2" s="111"/>
      <c r="G2" s="111"/>
      <c r="H2" s="111"/>
      <c r="I2" s="111"/>
      <c r="J2" s="143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7"/>
      <c r="B4" s="67"/>
      <c r="C4" s="67"/>
      <c r="D4" s="67"/>
      <c r="E4" s="67"/>
      <c r="F4" s="69" t="str">
        <f>HYPERLINK('пр.взв.'!D4)</f>
        <v>вк Ж 80 кг</v>
      </c>
      <c r="G4" s="68"/>
      <c r="H4" s="68"/>
      <c r="I4" s="68"/>
      <c r="J4" s="68"/>
      <c r="K4" s="68"/>
      <c r="L4" s="67"/>
      <c r="M4" s="67"/>
    </row>
    <row r="5" spans="1:13" ht="16.5" thickBot="1">
      <c r="A5" s="142" t="s">
        <v>0</v>
      </c>
      <c r="B5" s="142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44">
        <v>1</v>
      </c>
      <c r="B6" s="146" t="str">
        <f>VLOOKUP('стартвый '!A6:A7,'пр.взв.'!B6:C21,2,FALSE)</f>
        <v>Добренко Ярослава Александровна</v>
      </c>
      <c r="C6" s="148" t="str">
        <f>VLOOKUP(A6,'пр.взв.'!B6:G21,3,FALSE)</f>
        <v>21.05.91 МС</v>
      </c>
      <c r="D6" s="148" t="str">
        <f>VLOOKUP(A6,'пр.взв.'!B6:G21,4,FALSE)</f>
        <v>ДВФО, Хабаровский кр, Хабаровск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45"/>
      <c r="B7" s="147"/>
      <c r="C7" s="149"/>
      <c r="D7" s="149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50">
        <v>5</v>
      </c>
      <c r="B8" s="151" t="str">
        <f>VLOOKUP('стартвый '!A8:A9,'пр.взв.'!B8:C23,2,FALSE)</f>
        <v>Жихаренко Мария Сергеевна</v>
      </c>
      <c r="C8" s="152" t="str">
        <f>VLOOKUP(A8,'пр.взв.'!B6:G21,3,FALSE)</f>
        <v>08.12. 90 КМс</v>
      </c>
      <c r="D8" s="152" t="str">
        <f>VLOOKUP(A8,'пр.взв.'!B6:G21,4,FALSE)</f>
        <v>С-Петербург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45"/>
      <c r="B9" s="147"/>
      <c r="C9" s="149"/>
      <c r="D9" s="149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44">
        <v>3</v>
      </c>
      <c r="B10" s="146" t="str">
        <f>VLOOKUP('стартвый '!A10:A11,'пр.взв.'!B10:C25,2,FALSE)</f>
        <v>Примакова Кристина Олеговна</v>
      </c>
      <c r="C10" s="148" t="str">
        <f>VLOOKUP(A10,'пр.взв.'!B6:G21,3,FALSE)</f>
        <v>26.04.1990 К МС</v>
      </c>
      <c r="D10" s="148" t="str">
        <f>VLOOKUP(A10,'пр.взв.'!B6:G21,4,FALSE)</f>
        <v>ПФО, Р.Башкортостан, Стерлитамак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45"/>
      <c r="B11" s="147"/>
      <c r="C11" s="149"/>
      <c r="D11" s="149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50">
        <v>7</v>
      </c>
      <c r="B12" s="154">
        <f>VLOOKUP('стартвый '!A12:A13,'пр.взв.'!B12:C27,2,FALSE)</f>
        <v>0</v>
      </c>
      <c r="C12" s="156">
        <f>VLOOKUP(A12,'пр.взв.'!B6:G21,3,FALSE)</f>
        <v>0</v>
      </c>
      <c r="D12" s="156">
        <f>VLOOKUP(A12,'пр.взв.'!B6:G21,4,FALSE)</f>
        <v>0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53"/>
      <c r="B13" s="155"/>
      <c r="C13" s="157"/>
      <c r="D13" s="157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42" t="s">
        <v>1</v>
      </c>
      <c r="B16" s="142"/>
      <c r="E16" s="23"/>
      <c r="F16" s="23"/>
      <c r="G16" s="23"/>
      <c r="H16" s="23"/>
      <c r="I16" s="47"/>
      <c r="J16" s="3"/>
    </row>
    <row r="17" spans="1:10" ht="13.5" thickBot="1">
      <c r="A17" s="144">
        <v>2</v>
      </c>
      <c r="B17" s="146" t="str">
        <f>VLOOKUP(A17,'пр.взв.'!B7:G22,2,FALSE)</f>
        <v>Головина Ирина Александровна</v>
      </c>
      <c r="C17" s="148" t="str">
        <f>VLOOKUP(A17,'пр.взв.'!B7:G22,3,FALSE)</f>
        <v>02.06 .91 КМС</v>
      </c>
      <c r="D17" s="148" t="str">
        <f>VLOOKUP(A17,'пр.взв.'!B7:G22,4,FALSE)</f>
        <v>ЮФО, Краснодарский кр. Анапа</v>
      </c>
      <c r="E17" s="23"/>
      <c r="F17" s="23"/>
      <c r="G17" s="23"/>
      <c r="H17" s="23"/>
      <c r="I17" s="40"/>
      <c r="J17" s="3"/>
    </row>
    <row r="18" spans="1:10" ht="12.75">
      <c r="A18" s="145"/>
      <c r="B18" s="147"/>
      <c r="C18" s="149"/>
      <c r="D18" s="149"/>
      <c r="E18" s="25"/>
      <c r="F18" s="23"/>
      <c r="G18" s="30"/>
      <c r="H18" s="27"/>
      <c r="I18" s="40"/>
      <c r="J18" s="3"/>
    </row>
    <row r="19" spans="1:10" ht="13.5" thickBot="1">
      <c r="A19" s="150">
        <v>6</v>
      </c>
      <c r="B19" s="151" t="str">
        <f>VLOOKUP('стартвый '!A19:A20,'пр.взв.'!B7:G22,2,FALSE)</f>
        <v>Чернавина Анастасия Владимировна</v>
      </c>
      <c r="C19" s="152" t="str">
        <f>VLOOKUP(A19,'пр.взв.'!B7:G22,3,FALSE)</f>
        <v>03.06.91 КМС</v>
      </c>
      <c r="D19" s="152" t="str">
        <f>VLOOKUP(A19,'пр.взв.'!B7:G22,4,FALSE)</f>
        <v>УФО, Курганская об, Курган</v>
      </c>
      <c r="E19" s="24"/>
      <c r="F19" s="26"/>
      <c r="G19" s="29"/>
      <c r="H19" s="27"/>
      <c r="I19" s="40"/>
      <c r="J19" s="3"/>
    </row>
    <row r="20" spans="1:10" ht="13.5" thickBot="1">
      <c r="A20" s="145"/>
      <c r="B20" s="147"/>
      <c r="C20" s="149"/>
      <c r="D20" s="149"/>
      <c r="E20" s="23"/>
      <c r="F20" s="27"/>
      <c r="G20" s="25"/>
      <c r="H20" s="31"/>
      <c r="I20" s="40"/>
      <c r="J20" s="3"/>
    </row>
    <row r="21" spans="1:8" ht="13.5" thickBot="1">
      <c r="A21" s="144">
        <v>4</v>
      </c>
      <c r="B21" s="146" t="str">
        <f>VLOOKUP('стартвый '!A21:A22,'пр.взв.'!B7:G22,2,FALSE)</f>
        <v>Сергеева Екатерина Игоревна</v>
      </c>
      <c r="C21" s="148" t="str">
        <f>VLOOKUP(A21,'пр.взв.'!B7:G22,3,FALSE)</f>
        <v>22.11.91. КМС</v>
      </c>
      <c r="D21" s="148" t="str">
        <f>VLOOKUP(A21,'пр.взв.'!B7:G22,4,FALSE)</f>
        <v>Москва</v>
      </c>
      <c r="E21" s="23"/>
      <c r="F21" s="27"/>
      <c r="G21" s="24"/>
      <c r="H21" s="3"/>
    </row>
    <row r="22" spans="1:8" ht="12.75">
      <c r="A22" s="145"/>
      <c r="B22" s="147"/>
      <c r="C22" s="149"/>
      <c r="D22" s="149"/>
      <c r="E22" s="25"/>
      <c r="F22" s="28"/>
      <c r="G22" s="29"/>
      <c r="H22" s="27"/>
    </row>
    <row r="23" spans="1:8" ht="13.5" thickBot="1">
      <c r="A23" s="150">
        <v>8</v>
      </c>
      <c r="B23" s="154">
        <f>VLOOKUP('стартвый '!A23:A24,'пр.взв.'!B7:G22,2,FALSE)</f>
        <v>0</v>
      </c>
      <c r="C23" s="156">
        <f>VLOOKUP(A23,'пр.взв.'!B7:G22,3,FALSE)</f>
        <v>0</v>
      </c>
      <c r="D23" s="156">
        <f>VLOOKUP(A23,'пр.взв.'!B7:G22,4,FALSE)</f>
        <v>0</v>
      </c>
      <c r="E23" s="24"/>
      <c r="F23" s="23"/>
      <c r="G23" s="30"/>
      <c r="H23" s="27"/>
    </row>
    <row r="24" spans="1:8" ht="13.5" thickBot="1">
      <c r="A24" s="153"/>
      <c r="B24" s="155"/>
      <c r="C24" s="157"/>
      <c r="D24" s="157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A23:A24"/>
    <mergeCell ref="B23:B24"/>
    <mergeCell ref="C23:C24"/>
    <mergeCell ref="D23:D24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1:A22"/>
    <mergeCell ref="B21:B22"/>
    <mergeCell ref="C21:C22"/>
    <mergeCell ref="D21:D22"/>
    <mergeCell ref="A17:A18"/>
    <mergeCell ref="A16:B16"/>
    <mergeCell ref="B17:B18"/>
    <mergeCell ref="C17:C18"/>
    <mergeCell ref="A8:A9"/>
    <mergeCell ref="B8:B9"/>
    <mergeCell ref="C8:C9"/>
    <mergeCell ref="D8:D9"/>
    <mergeCell ref="A10:A11"/>
    <mergeCell ref="B10:B11"/>
    <mergeCell ref="C10:C11"/>
    <mergeCell ref="D10:D11"/>
    <mergeCell ref="C3:R3"/>
    <mergeCell ref="A5:B5"/>
    <mergeCell ref="C2:J2"/>
    <mergeCell ref="A6:A7"/>
    <mergeCell ref="B6:B7"/>
    <mergeCell ref="C6:C7"/>
    <mergeCell ref="D6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36" sqref="A1:I36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07" t="str">
        <f>HYPERLINK('[1]реквизиты'!$A$2)</f>
        <v>Финал II летней Спартакиады молодежи России по самбо </v>
      </c>
      <c r="B1" s="177"/>
      <c r="C1" s="177"/>
      <c r="D1" s="177"/>
      <c r="E1" s="177"/>
      <c r="F1" s="177"/>
      <c r="G1" s="177"/>
      <c r="H1" s="178"/>
    </row>
    <row r="2" spans="1:8" ht="12.75">
      <c r="A2" s="179" t="str">
        <f>HYPERLINK('[1]реквизиты'!$A$3)</f>
        <v>10-13 июля 2010 г.                               г.Санкт-Петербург</v>
      </c>
      <c r="B2" s="179"/>
      <c r="C2" s="179"/>
      <c r="D2" s="179"/>
      <c r="E2" s="179"/>
      <c r="F2" s="179"/>
      <c r="G2" s="179"/>
      <c r="H2" s="179"/>
    </row>
    <row r="3" spans="1:8" ht="18.75" thickBot="1">
      <c r="A3" s="180" t="s">
        <v>32</v>
      </c>
      <c r="B3" s="180"/>
      <c r="C3" s="180"/>
      <c r="D3" s="180"/>
      <c r="E3" s="180"/>
      <c r="F3" s="180"/>
      <c r="G3" s="180"/>
      <c r="H3" s="180"/>
    </row>
    <row r="4" spans="2:8" ht="18.75" thickBot="1">
      <c r="B4" s="80"/>
      <c r="C4" s="81"/>
      <c r="D4" s="181" t="str">
        <f>HYPERLINK('пр.взв.'!D4)</f>
        <v>вк Ж 80 кг</v>
      </c>
      <c r="E4" s="182"/>
      <c r="F4" s="183"/>
      <c r="G4" s="81"/>
      <c r="H4" s="81"/>
    </row>
    <row r="5" spans="1:8" ht="18.75" thickBot="1">
      <c r="A5" s="81"/>
      <c r="B5" s="81"/>
      <c r="C5" s="81"/>
      <c r="D5" s="81"/>
      <c r="E5" s="81"/>
      <c r="F5" s="81"/>
      <c r="G5" s="81"/>
      <c r="H5" s="81"/>
    </row>
    <row r="6" spans="1:10" ht="18">
      <c r="A6" s="184" t="s">
        <v>33</v>
      </c>
      <c r="B6" s="172" t="str">
        <f>VLOOKUP(J6,'пр.взв.'!B6:G133,2,FALSE)</f>
        <v>Головина Ирина Александровна</v>
      </c>
      <c r="C6" s="172"/>
      <c r="D6" s="172"/>
      <c r="E6" s="172"/>
      <c r="F6" s="172"/>
      <c r="G6" s="172"/>
      <c r="H6" s="161" t="str">
        <f>VLOOKUP(J6,'пр.взв.'!B6:G133,3,FALSE)</f>
        <v>02.06 .91 КМС</v>
      </c>
      <c r="I6" s="81"/>
      <c r="J6" s="82">
        <v>2</v>
      </c>
    </row>
    <row r="7" spans="1:10" ht="9.75" customHeight="1">
      <c r="A7" s="185"/>
      <c r="B7" s="173"/>
      <c r="C7" s="173"/>
      <c r="D7" s="173"/>
      <c r="E7" s="173"/>
      <c r="F7" s="173"/>
      <c r="G7" s="173"/>
      <c r="H7" s="162"/>
      <c r="I7" s="81"/>
      <c r="J7" s="82"/>
    </row>
    <row r="8" spans="1:10" ht="18">
      <c r="A8" s="185"/>
      <c r="B8" s="163" t="str">
        <f>VLOOKUP(J6,'пр.взв.'!B6:G133,4,FALSE)</f>
        <v>ЮФО, Краснодарский кр. Анапа</v>
      </c>
      <c r="C8" s="163"/>
      <c r="D8" s="163"/>
      <c r="E8" s="163"/>
      <c r="F8" s="163"/>
      <c r="G8" s="163"/>
      <c r="H8" s="162"/>
      <c r="I8" s="81"/>
      <c r="J8" s="82"/>
    </row>
    <row r="9" spans="1:10" ht="9" customHeight="1" thickBot="1">
      <c r="A9" s="186"/>
      <c r="B9" s="164"/>
      <c r="C9" s="164"/>
      <c r="D9" s="164"/>
      <c r="E9" s="164"/>
      <c r="F9" s="164"/>
      <c r="G9" s="164"/>
      <c r="H9" s="165"/>
      <c r="I9" s="81"/>
      <c r="J9" s="82"/>
    </row>
    <row r="10" spans="1:10" ht="18.75" thickBot="1">
      <c r="A10" s="81"/>
      <c r="B10" s="81"/>
      <c r="C10" s="81"/>
      <c r="D10" s="81"/>
      <c r="E10" s="81"/>
      <c r="F10" s="81"/>
      <c r="G10" s="81"/>
      <c r="H10" s="81"/>
      <c r="I10" s="81"/>
      <c r="J10" s="82"/>
    </row>
    <row r="11" spans="1:10" ht="18">
      <c r="A11" s="174" t="s">
        <v>34</v>
      </c>
      <c r="B11" s="172" t="str">
        <f>VLOOKUP(J11,'пр.взв.'!B6:G133,2,FALSE)</f>
        <v>Примакова Кристина Олеговна</v>
      </c>
      <c r="C11" s="172"/>
      <c r="D11" s="172"/>
      <c r="E11" s="172"/>
      <c r="F11" s="172"/>
      <c r="G11" s="172"/>
      <c r="H11" s="161" t="str">
        <f>VLOOKUP(J11,'пр.взв.'!B6:G133,3,FALSE)</f>
        <v>26.04.1990 К МС</v>
      </c>
      <c r="I11" s="81"/>
      <c r="J11" s="82">
        <v>3</v>
      </c>
    </row>
    <row r="12" spans="1:10" ht="11.25" customHeight="1">
      <c r="A12" s="175"/>
      <c r="B12" s="173"/>
      <c r="C12" s="173"/>
      <c r="D12" s="173"/>
      <c r="E12" s="173"/>
      <c r="F12" s="173"/>
      <c r="G12" s="173"/>
      <c r="H12" s="162"/>
      <c r="I12" s="81"/>
      <c r="J12" s="82"/>
    </row>
    <row r="13" spans="1:10" ht="18">
      <c r="A13" s="175"/>
      <c r="B13" s="163" t="str">
        <f>VLOOKUP(J11,'пр.взв.'!B6:G133,4,FALSE)</f>
        <v>ПФО, Р.Башкортостан, Стерлитамак</v>
      </c>
      <c r="C13" s="163"/>
      <c r="D13" s="163"/>
      <c r="E13" s="163"/>
      <c r="F13" s="163"/>
      <c r="G13" s="163"/>
      <c r="H13" s="162"/>
      <c r="I13" s="81"/>
      <c r="J13" s="82"/>
    </row>
    <row r="14" spans="1:10" ht="9" customHeight="1" thickBot="1">
      <c r="A14" s="176"/>
      <c r="B14" s="164"/>
      <c r="C14" s="164"/>
      <c r="D14" s="164"/>
      <c r="E14" s="164"/>
      <c r="F14" s="164"/>
      <c r="G14" s="164"/>
      <c r="H14" s="165"/>
      <c r="I14" s="81"/>
      <c r="J14" s="82"/>
    </row>
    <row r="15" spans="1:10" ht="18.75" thickBot="1">
      <c r="A15" s="81"/>
      <c r="B15" s="81"/>
      <c r="C15" s="81"/>
      <c r="D15" s="81"/>
      <c r="E15" s="81"/>
      <c r="F15" s="81"/>
      <c r="G15" s="81"/>
      <c r="H15" s="81"/>
      <c r="I15" s="81"/>
      <c r="J15" s="82"/>
    </row>
    <row r="16" spans="1:10" ht="18">
      <c r="A16" s="169" t="s">
        <v>35</v>
      </c>
      <c r="B16" s="172" t="str">
        <f>VLOOKUP(J16,'пр.взв.'!B6:G133,2,FALSE)</f>
        <v>Сергеева Екатерина Игоревна</v>
      </c>
      <c r="C16" s="172"/>
      <c r="D16" s="172"/>
      <c r="E16" s="172"/>
      <c r="F16" s="172"/>
      <c r="G16" s="172"/>
      <c r="H16" s="161" t="str">
        <f>VLOOKUP(J16,'пр.взв.'!B6:G133,3,FALSE)</f>
        <v>22.11.91. КМС</v>
      </c>
      <c r="I16" s="81"/>
      <c r="J16" s="82">
        <v>4</v>
      </c>
    </row>
    <row r="17" spans="1:10" ht="10.5" customHeight="1">
      <c r="A17" s="170"/>
      <c r="B17" s="173"/>
      <c r="C17" s="173"/>
      <c r="D17" s="173"/>
      <c r="E17" s="173"/>
      <c r="F17" s="173"/>
      <c r="G17" s="173"/>
      <c r="H17" s="162"/>
      <c r="I17" s="81"/>
      <c r="J17" s="82"/>
    </row>
    <row r="18" spans="1:10" ht="18">
      <c r="A18" s="170"/>
      <c r="B18" s="163" t="str">
        <f>VLOOKUP(J16,'пр.взв.'!B6:G133,4,FALSE)</f>
        <v>Москва</v>
      </c>
      <c r="C18" s="163"/>
      <c r="D18" s="163"/>
      <c r="E18" s="163"/>
      <c r="F18" s="163"/>
      <c r="G18" s="163"/>
      <c r="H18" s="162"/>
      <c r="I18" s="81"/>
      <c r="J18" s="82"/>
    </row>
    <row r="19" spans="1:10" ht="9" customHeight="1" thickBot="1">
      <c r="A19" s="171"/>
      <c r="B19" s="164"/>
      <c r="C19" s="164"/>
      <c r="D19" s="164"/>
      <c r="E19" s="164"/>
      <c r="F19" s="164"/>
      <c r="G19" s="164"/>
      <c r="H19" s="165"/>
      <c r="I19" s="81"/>
      <c r="J19" s="82"/>
    </row>
    <row r="20" spans="1:10" ht="18.75" thickBot="1">
      <c r="A20" s="81"/>
      <c r="B20" s="81"/>
      <c r="C20" s="81"/>
      <c r="D20" s="81"/>
      <c r="E20" s="81"/>
      <c r="F20" s="81"/>
      <c r="G20" s="81"/>
      <c r="H20" s="81"/>
      <c r="I20" s="81"/>
      <c r="J20" s="82"/>
    </row>
    <row r="21" spans="1:10" ht="18">
      <c r="A21" s="169" t="s">
        <v>35</v>
      </c>
      <c r="B21" s="172" t="str">
        <f>VLOOKUP(J21,'пр.взв.'!B6:G133,2,FALSE)</f>
        <v>Добренко Ярослава Александровна</v>
      </c>
      <c r="C21" s="172"/>
      <c r="D21" s="172"/>
      <c r="E21" s="172"/>
      <c r="F21" s="172"/>
      <c r="G21" s="172"/>
      <c r="H21" s="161" t="str">
        <f>VLOOKUP(J21,'пр.взв.'!B7:G138,3,FALSE)</f>
        <v>21.05.91 МС</v>
      </c>
      <c r="I21" s="81"/>
      <c r="J21" s="82">
        <v>1</v>
      </c>
    </row>
    <row r="22" spans="1:10" ht="11.25" customHeight="1">
      <c r="A22" s="170"/>
      <c r="B22" s="173"/>
      <c r="C22" s="173"/>
      <c r="D22" s="173"/>
      <c r="E22" s="173"/>
      <c r="F22" s="173"/>
      <c r="G22" s="173"/>
      <c r="H22" s="162"/>
      <c r="I22" s="81"/>
      <c r="J22" s="82"/>
    </row>
    <row r="23" spans="1:9" ht="18">
      <c r="A23" s="170"/>
      <c r="B23" s="163" t="str">
        <f>VLOOKUP(J21,'пр.взв.'!B6:G133,4,FALSE)</f>
        <v>ДВФО, Хабаровский кр, Хабаровск</v>
      </c>
      <c r="C23" s="163"/>
      <c r="D23" s="163"/>
      <c r="E23" s="163"/>
      <c r="F23" s="163"/>
      <c r="G23" s="163"/>
      <c r="H23" s="162"/>
      <c r="I23" s="81"/>
    </row>
    <row r="24" spans="1:9" ht="9" customHeight="1" thickBot="1">
      <c r="A24" s="171"/>
      <c r="B24" s="164"/>
      <c r="C24" s="164"/>
      <c r="D24" s="164"/>
      <c r="E24" s="164"/>
      <c r="F24" s="164"/>
      <c r="G24" s="164"/>
      <c r="H24" s="165"/>
      <c r="I24" s="81"/>
    </row>
    <row r="25" spans="1:8" ht="9.75" customHeight="1">
      <c r="A25" s="81"/>
      <c r="B25" s="81"/>
      <c r="C25" s="81"/>
      <c r="D25" s="81"/>
      <c r="E25" s="81"/>
      <c r="F25" s="81"/>
      <c r="G25" s="81"/>
      <c r="H25" s="81"/>
    </row>
    <row r="26" spans="1:8" ht="18">
      <c r="A26" s="81" t="s">
        <v>36</v>
      </c>
      <c r="B26" s="81"/>
      <c r="C26" s="81"/>
      <c r="D26" s="81"/>
      <c r="E26" s="81"/>
      <c r="F26" s="81"/>
      <c r="G26" s="81"/>
      <c r="H26" s="81"/>
    </row>
    <row r="27" ht="13.5" thickBot="1"/>
    <row r="28" spans="1:10" ht="12.75">
      <c r="A28" s="166" t="str">
        <f>VLOOKUP(J28,'пр.взв.'!B7:G133,6,FALSE)</f>
        <v>Аскеров , Галоян СП</v>
      </c>
      <c r="B28" s="167"/>
      <c r="C28" s="167"/>
      <c r="D28" s="167"/>
      <c r="E28" s="167"/>
      <c r="F28" s="167"/>
      <c r="G28" s="167"/>
      <c r="H28" s="161"/>
      <c r="J28">
        <v>2</v>
      </c>
    </row>
    <row r="29" spans="1:8" ht="13.5" thickBot="1">
      <c r="A29" s="168"/>
      <c r="B29" s="164"/>
      <c r="C29" s="164"/>
      <c r="D29" s="164"/>
      <c r="E29" s="164"/>
      <c r="F29" s="164"/>
      <c r="G29" s="164"/>
      <c r="H29" s="165"/>
    </row>
    <row r="31" ht="2.25" customHeight="1"/>
    <row r="32" spans="1:8" ht="18">
      <c r="A32" s="81" t="s">
        <v>37</v>
      </c>
      <c r="B32" s="81"/>
      <c r="C32" s="81"/>
      <c r="D32" s="81"/>
      <c r="E32" s="81"/>
      <c r="F32" s="81"/>
      <c r="G32" s="81"/>
      <c r="H32" s="81"/>
    </row>
    <row r="33" spans="1:8" ht="7.5" customHeight="1">
      <c r="A33" s="81"/>
      <c r="B33" s="81"/>
      <c r="C33" s="81"/>
      <c r="D33" s="81"/>
      <c r="E33" s="81"/>
      <c r="F33" s="81"/>
      <c r="G33" s="81"/>
      <c r="H33" s="81"/>
    </row>
    <row r="34" spans="1:8" ht="18">
      <c r="A34" s="81"/>
      <c r="B34" s="81"/>
      <c r="C34" s="81"/>
      <c r="D34" s="81"/>
      <c r="E34" s="81"/>
      <c r="F34" s="81"/>
      <c r="G34" s="81"/>
      <c r="H34" s="81"/>
    </row>
    <row r="35" spans="1:8" ht="18">
      <c r="A35" s="83"/>
      <c r="B35" s="83"/>
      <c r="C35" s="83"/>
      <c r="D35" s="83"/>
      <c r="E35" s="83"/>
      <c r="F35" s="83"/>
      <c r="G35" s="83"/>
      <c r="H35" s="83"/>
    </row>
    <row r="36" spans="1:8" ht="18">
      <c r="A36" s="84"/>
      <c r="B36" s="84"/>
      <c r="C36" s="84"/>
      <c r="D36" s="84"/>
      <c r="E36" s="84"/>
      <c r="F36" s="84"/>
      <c r="G36" s="84"/>
      <c r="H36" s="84"/>
    </row>
    <row r="37" spans="1:8" ht="18">
      <c r="A37" s="83"/>
      <c r="B37" s="83"/>
      <c r="C37" s="83"/>
      <c r="D37" s="83"/>
      <c r="E37" s="83"/>
      <c r="F37" s="83"/>
      <c r="G37" s="83"/>
      <c r="H37" s="83"/>
    </row>
    <row r="38" spans="1:8" ht="18">
      <c r="A38" s="85"/>
      <c r="B38" s="85"/>
      <c r="C38" s="85"/>
      <c r="D38" s="85"/>
      <c r="E38" s="85"/>
      <c r="F38" s="85"/>
      <c r="G38" s="85"/>
      <c r="H38" s="85"/>
    </row>
    <row r="39" spans="1:8" ht="18">
      <c r="A39" s="83"/>
      <c r="B39" s="83"/>
      <c r="C39" s="83"/>
      <c r="D39" s="83"/>
      <c r="E39" s="83"/>
      <c r="F39" s="83"/>
      <c r="G39" s="83"/>
      <c r="H39" s="83"/>
    </row>
    <row r="40" spans="1:8" ht="18">
      <c r="A40" s="85"/>
      <c r="B40" s="85"/>
      <c r="C40" s="85"/>
      <c r="D40" s="85"/>
      <c r="E40" s="85"/>
      <c r="F40" s="85"/>
      <c r="G40" s="85"/>
      <c r="H40" s="85"/>
    </row>
    <row r="41" spans="1:8" ht="18">
      <c r="A41" s="83"/>
      <c r="B41" s="83"/>
      <c r="C41" s="83"/>
      <c r="D41" s="83"/>
      <c r="E41" s="83"/>
      <c r="F41" s="83"/>
      <c r="G41" s="83"/>
      <c r="H41" s="83"/>
    </row>
    <row r="42" spans="1:8" ht="18">
      <c r="A42" s="85"/>
      <c r="B42" s="85"/>
      <c r="C42" s="85"/>
      <c r="D42" s="85"/>
      <c r="E42" s="85"/>
      <c r="F42" s="85"/>
      <c r="G42" s="85"/>
      <c r="H42" s="85"/>
    </row>
    <row r="43" spans="1:8" ht="18">
      <c r="A43" s="83"/>
      <c r="B43" s="83"/>
      <c r="C43" s="83"/>
      <c r="D43" s="83"/>
      <c r="E43" s="83"/>
      <c r="F43" s="83"/>
      <c r="G43" s="83"/>
      <c r="H43" s="83"/>
    </row>
    <row r="44" spans="1:8" ht="18">
      <c r="A44" s="85"/>
      <c r="B44" s="85"/>
      <c r="C44" s="85"/>
      <c r="D44" s="85"/>
      <c r="E44" s="85"/>
      <c r="F44" s="85"/>
      <c r="G44" s="85"/>
      <c r="H44" s="85"/>
    </row>
  </sheetData>
  <sheetProtection/>
  <mergeCells count="21"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10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4" t="s">
        <v>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3:18" ht="26.25" customHeight="1" thickBot="1">
      <c r="C2" s="105" t="s">
        <v>27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30.75" customHeight="1" thickBot="1">
      <c r="A3" s="6"/>
      <c r="B3" s="6"/>
      <c r="C3" s="107" t="str">
        <f>HYPERLINK('[1]реквизиты'!$A$2)</f>
        <v>Финал II летней Спартакиады молодежи России по самбо 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8"/>
    </row>
    <row r="4" spans="1:18" ht="26.25" customHeight="1" thickBot="1">
      <c r="A4" s="43"/>
      <c r="B4" s="43"/>
      <c r="C4" s="141" t="str">
        <f>HYPERLINK('[1]реквизиты'!$A$3)</f>
        <v>10-13 июля 2010 г.                               г.Санкт-Петербург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8:14" ht="27.75" customHeight="1" thickBot="1">
      <c r="H5" s="229" t="str">
        <f>HYPERLINK('пр.взв.'!D4)</f>
        <v>вк Ж 80 кг</v>
      </c>
      <c r="I5" s="230"/>
      <c r="J5" s="230"/>
      <c r="K5" s="230"/>
      <c r="L5" s="230"/>
      <c r="M5" s="230"/>
      <c r="N5" s="231"/>
    </row>
    <row r="6" spans="8:13" ht="15" customHeight="1">
      <c r="H6" s="69"/>
      <c r="I6" s="76"/>
      <c r="J6" s="76"/>
      <c r="K6" s="76"/>
      <c r="L6" s="76"/>
      <c r="M6" s="76"/>
    </row>
    <row r="7" spans="1:21" ht="18" customHeight="1" thickBot="1">
      <c r="A7" s="142" t="s">
        <v>0</v>
      </c>
      <c r="B7" s="142"/>
      <c r="E7" s="23"/>
      <c r="F7" s="23"/>
      <c r="G7" s="23"/>
      <c r="H7" s="23"/>
      <c r="I7" s="232" t="s">
        <v>19</v>
      </c>
      <c r="J7" s="232"/>
      <c r="K7" s="232"/>
      <c r="L7" s="232"/>
      <c r="M7" s="232"/>
      <c r="N7" s="23"/>
      <c r="O7" s="23"/>
      <c r="P7" s="23"/>
      <c r="Q7" s="33"/>
      <c r="R7" s="32"/>
      <c r="S7" s="23"/>
      <c r="T7" s="213" t="s">
        <v>1</v>
      </c>
      <c r="U7" s="213"/>
    </row>
    <row r="8" spans="1:21" ht="12.75" customHeight="1" thickBot="1">
      <c r="A8" s="144">
        <v>1</v>
      </c>
      <c r="B8" s="146" t="str">
        <f>VLOOKUP('пр.хода'!A8,'пр.взв.'!B7:C22,2,FALSE)</f>
        <v>Добренко Ярослава Александровна</v>
      </c>
      <c r="C8" s="148" t="str">
        <f>VLOOKUP(A8,'пр.взв.'!B7:G22,3,FALSE)</f>
        <v>21.05.91 МС</v>
      </c>
      <c r="D8" s="148" t="str">
        <f>VLOOKUP(A8,'пр.взв.'!B7:G22,4,FALSE)</f>
        <v>ДВФО, Хабаровский кр, Хабаровск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46" t="str">
        <f>VLOOKUP(U8,'пр.взв.'!B7:E22,2,FALSE)</f>
        <v>Головина Ирина Александровна</v>
      </c>
      <c r="S8" s="148" t="str">
        <f>VLOOKUP(U8,'пр.взв.'!B7:E22,3,FALSE)</f>
        <v>02.06 .91 КМС</v>
      </c>
      <c r="T8" s="148" t="str">
        <f>VLOOKUP(U8,'пр.взв.'!B7:E22,4,FALSE)</f>
        <v>ЮФО, Краснодарский кр. Анапа</v>
      </c>
      <c r="U8" s="201">
        <v>2</v>
      </c>
    </row>
    <row r="9" spans="1:21" ht="12.75" customHeight="1">
      <c r="A9" s="145"/>
      <c r="B9" s="147"/>
      <c r="C9" s="149"/>
      <c r="D9" s="149"/>
      <c r="E9" s="25" t="s">
        <v>68</v>
      </c>
      <c r="F9" s="23"/>
      <c r="G9" s="30"/>
      <c r="H9" s="79">
        <v>2</v>
      </c>
      <c r="I9" s="203" t="str">
        <f>VLOOKUP(H9,'пр.взв.'!B7:E22,2,FALSE)</f>
        <v>Головина Ирина Александровна</v>
      </c>
      <c r="J9" s="204"/>
      <c r="K9" s="204"/>
      <c r="L9" s="204"/>
      <c r="M9" s="205"/>
      <c r="N9" s="23"/>
      <c r="O9" s="23"/>
      <c r="P9" s="23"/>
      <c r="Q9" s="25" t="s">
        <v>72</v>
      </c>
      <c r="R9" s="147"/>
      <c r="S9" s="149"/>
      <c r="T9" s="149"/>
      <c r="U9" s="202"/>
    </row>
    <row r="10" spans="1:21" ht="12.75" customHeight="1" thickBot="1">
      <c r="A10" s="150">
        <v>5</v>
      </c>
      <c r="B10" s="151" t="str">
        <f>VLOOKUP('пр.хода'!A10,'пр.взв.'!B9:C24,2,FALSE)</f>
        <v>Жихаренко Мария Сергеевна</v>
      </c>
      <c r="C10" s="152" t="str">
        <f>VLOOKUP(A10,'пр.взв.'!B7:G22,3,FALSE)</f>
        <v>08.12. 90 КМс</v>
      </c>
      <c r="D10" s="152" t="str">
        <f>VLOOKUP(A10,'пр.взв.'!B7:G22,4,FALSE)</f>
        <v>С-Петербург</v>
      </c>
      <c r="E10" s="87" t="s">
        <v>69</v>
      </c>
      <c r="F10" s="26"/>
      <c r="G10" s="29"/>
      <c r="H10" s="27"/>
      <c r="I10" s="206"/>
      <c r="J10" s="207"/>
      <c r="K10" s="207"/>
      <c r="L10" s="207"/>
      <c r="M10" s="208"/>
      <c r="N10" s="23"/>
      <c r="O10" s="34"/>
      <c r="P10" s="26"/>
      <c r="Q10" s="87" t="s">
        <v>71</v>
      </c>
      <c r="R10" s="151" t="str">
        <f>VLOOKUP(U10,'пр.взв.'!B9:E24,2,FALSE)</f>
        <v>Чернавина Анастасия Владимировна</v>
      </c>
      <c r="S10" s="152" t="str">
        <f>VLOOKUP(U10,'пр.взв.'!B9:E24,3,FALSE)</f>
        <v>03.06.91 КМС</v>
      </c>
      <c r="T10" s="152" t="str">
        <f>VLOOKUP(U10,'пр.взв.'!B9:E24,4,FALSE)</f>
        <v>УФО, Курганская об, Курган</v>
      </c>
      <c r="U10" s="201">
        <v>6</v>
      </c>
    </row>
    <row r="11" spans="1:21" ht="12.75" customHeight="1" thickBot="1">
      <c r="A11" s="145"/>
      <c r="B11" s="147"/>
      <c r="C11" s="149"/>
      <c r="D11" s="149"/>
      <c r="E11" s="23"/>
      <c r="F11" s="27"/>
      <c r="G11" s="25" t="s">
        <v>70</v>
      </c>
      <c r="H11" s="3"/>
      <c r="I11" s="23"/>
      <c r="J11" s="23"/>
      <c r="K11" s="90" t="s">
        <v>71</v>
      </c>
      <c r="L11" s="23"/>
      <c r="M11" s="23"/>
      <c r="N11" s="27"/>
      <c r="O11" s="25" t="s">
        <v>72</v>
      </c>
      <c r="P11" s="27"/>
      <c r="Q11" s="23"/>
      <c r="R11" s="147"/>
      <c r="S11" s="149"/>
      <c r="T11" s="149"/>
      <c r="U11" s="202"/>
    </row>
    <row r="12" spans="1:21" ht="12.75" customHeight="1" thickBot="1">
      <c r="A12" s="144">
        <v>3</v>
      </c>
      <c r="B12" s="146" t="str">
        <f>VLOOKUP('пр.хода'!A12,'пр.взв.'!B11:C26,2,FALSE)</f>
        <v>Примакова Кристина Олеговна</v>
      </c>
      <c r="C12" s="148" t="str">
        <f>VLOOKUP(A12,'пр.взв.'!B7:G22,3,FALSE)</f>
        <v>26.04.1990 К МС</v>
      </c>
      <c r="D12" s="148" t="str">
        <f>VLOOKUP(A12,'пр.взв.'!B7:G22,4,FALSE)</f>
        <v>ПФО, Р.Башкортостан, Стерлитамак</v>
      </c>
      <c r="E12" s="23"/>
      <c r="F12" s="27"/>
      <c r="G12" s="87" t="s">
        <v>71</v>
      </c>
      <c r="H12" s="3"/>
      <c r="I12" s="23"/>
      <c r="J12" s="23"/>
      <c r="K12" s="23"/>
      <c r="L12" s="23"/>
      <c r="M12" s="23"/>
      <c r="N12" s="27"/>
      <c r="O12" s="87" t="s">
        <v>71</v>
      </c>
      <c r="P12" s="27"/>
      <c r="Q12" s="23"/>
      <c r="R12" s="146" t="str">
        <f>VLOOKUP(U12,'пр.взв.'!B11:E26,2,FALSE)</f>
        <v>Сергеева Екатерина Игоревна</v>
      </c>
      <c r="S12" s="148" t="str">
        <f>VLOOKUP(U12,'пр.взв.'!B11:E26,3,FALSE)</f>
        <v>22.11.91. КМС</v>
      </c>
      <c r="T12" s="148" t="str">
        <f>VLOOKUP(U12,'пр.взв.'!B11:E26,4,FALSE)</f>
        <v>Москва</v>
      </c>
      <c r="U12" s="212">
        <v>4</v>
      </c>
    </row>
    <row r="13" spans="1:21" ht="12.75" customHeight="1" thickBot="1">
      <c r="A13" s="145"/>
      <c r="B13" s="147"/>
      <c r="C13" s="149"/>
      <c r="D13" s="149"/>
      <c r="E13" s="25" t="s">
        <v>70</v>
      </c>
      <c r="F13" s="28"/>
      <c r="G13" s="29"/>
      <c r="H13" s="27"/>
      <c r="I13" s="23" t="s">
        <v>31</v>
      </c>
      <c r="J13" s="23"/>
      <c r="K13" s="23"/>
      <c r="L13" s="23"/>
      <c r="M13" s="23"/>
      <c r="N13" s="27"/>
      <c r="O13" s="34"/>
      <c r="P13" s="28"/>
      <c r="Q13" s="25" t="s">
        <v>73</v>
      </c>
      <c r="R13" s="147"/>
      <c r="S13" s="149"/>
      <c r="T13" s="149"/>
      <c r="U13" s="202"/>
    </row>
    <row r="14" spans="1:21" ht="12.75" customHeight="1" thickBot="1">
      <c r="A14" s="150">
        <v>7</v>
      </c>
      <c r="B14" s="154">
        <f>VLOOKUP('пр.хода'!A14,'пр.взв.'!B13:C28,2,FALSE)</f>
        <v>0</v>
      </c>
      <c r="C14" s="156">
        <f>VLOOKUP(A14,'пр.взв.'!B7:G22,3,FALSE)</f>
        <v>0</v>
      </c>
      <c r="D14" s="156">
        <f>VLOOKUP(A14,'пр.взв.'!B7:G22,4,FALSE)</f>
        <v>0</v>
      </c>
      <c r="E14" s="24"/>
      <c r="F14" s="23"/>
      <c r="G14" s="30"/>
      <c r="H14" s="79">
        <v>3</v>
      </c>
      <c r="I14" s="214" t="str">
        <f>VLOOKUP(H14,'пр.взв.'!B5:E27,2,FALSE)</f>
        <v>Примакова Кристина Олеговна</v>
      </c>
      <c r="J14" s="215"/>
      <c r="K14" s="215"/>
      <c r="L14" s="215"/>
      <c r="M14" s="216"/>
      <c r="N14" s="23"/>
      <c r="O14" s="23"/>
      <c r="P14" s="23"/>
      <c r="Q14" s="24"/>
      <c r="R14" s="154">
        <f>VLOOKUP(U14,'пр.взв.'!B13:E28,2,FALSE)</f>
        <v>0</v>
      </c>
      <c r="S14" s="156">
        <f>VLOOKUP(U14,'пр.взв.'!B13:E28,3,FALSE)</f>
        <v>0</v>
      </c>
      <c r="T14" s="156">
        <f>VLOOKUP(U14,'пр.взв.'!B13:E28,4,FALSE)</f>
        <v>0</v>
      </c>
      <c r="U14" s="201">
        <v>8</v>
      </c>
    </row>
    <row r="15" spans="1:21" ht="12.75" customHeight="1" thickBot="1">
      <c r="A15" s="153"/>
      <c r="B15" s="155"/>
      <c r="C15" s="157"/>
      <c r="D15" s="157"/>
      <c r="E15" s="23"/>
      <c r="F15" s="23"/>
      <c r="G15" s="30"/>
      <c r="H15" s="27"/>
      <c r="I15" s="217"/>
      <c r="J15" s="218"/>
      <c r="K15" s="218"/>
      <c r="L15" s="218"/>
      <c r="M15" s="219"/>
      <c r="N15" s="23"/>
      <c r="O15" s="23"/>
      <c r="P15" s="23"/>
      <c r="Q15" s="23"/>
      <c r="R15" s="155"/>
      <c r="S15" s="157"/>
      <c r="T15" s="157"/>
      <c r="U15" s="211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09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10" t="s">
        <v>3</v>
      </c>
    </row>
    <row r="18" spans="1:21" ht="12.75" customHeight="1">
      <c r="A18" s="209"/>
      <c r="G18" s="228" t="s">
        <v>29</v>
      </c>
      <c r="H18" s="228"/>
      <c r="I18" s="228"/>
      <c r="J18" s="228"/>
      <c r="K18" s="228"/>
      <c r="L18" s="228"/>
      <c r="M18" s="228"/>
      <c r="N18" s="228"/>
      <c r="O18" s="228"/>
      <c r="R18" s="23"/>
      <c r="S18" s="23"/>
      <c r="T18" s="23"/>
      <c r="U18" s="210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77">
        <v>5</v>
      </c>
      <c r="B21" s="198" t="str">
        <f>VLOOKUP(A21,'пр.взв.'!B7:E22,2,FALSE)</f>
        <v>Жихаренко Мария Сергеевна</v>
      </c>
      <c r="R21" s="23"/>
      <c r="S21" s="220" t="str">
        <f>VLOOKUP(U21,'пр.взв.'!B7:E22,2,FALSE)</f>
        <v>Чернавина Анастасия Владимировна</v>
      </c>
      <c r="T21" s="221"/>
      <c r="U21" s="70">
        <v>6</v>
      </c>
    </row>
    <row r="22" spans="1:21" ht="12.75" customHeight="1">
      <c r="A22" s="77"/>
      <c r="B22" s="152"/>
      <c r="C22" s="88">
        <v>5</v>
      </c>
      <c r="D22" s="2"/>
      <c r="R22" s="89" t="s">
        <v>74</v>
      </c>
      <c r="S22" s="222"/>
      <c r="T22" s="223"/>
      <c r="U22" s="70"/>
    </row>
    <row r="23" spans="1:21" ht="12.75" customHeight="1">
      <c r="A23" s="77">
        <v>0</v>
      </c>
      <c r="B23" s="199" t="e">
        <f>VLOOKUP(A23,'пр.взв.'!B7:E22,2,FALSE)</f>
        <v>#N/A</v>
      </c>
      <c r="C23" s="40"/>
      <c r="D23" s="38"/>
      <c r="R23" s="75"/>
      <c r="S23" s="224" t="e">
        <f>VLOOKUP(U23,'пр.взв.'!B7:E22,2,FALSE)</f>
        <v>#N/A</v>
      </c>
      <c r="T23" s="225"/>
      <c r="U23" s="70">
        <v>0</v>
      </c>
    </row>
    <row r="24" spans="1:21" ht="13.5" thickBot="1">
      <c r="A24" s="77"/>
      <c r="B24" s="200"/>
      <c r="C24" s="3"/>
      <c r="D24" s="38"/>
      <c r="R24" s="40"/>
      <c r="S24" s="226"/>
      <c r="T24" s="227"/>
      <c r="U24" s="70"/>
    </row>
    <row r="25" spans="3:18" ht="12.75">
      <c r="C25" s="3"/>
      <c r="D25" s="38"/>
      <c r="E25" s="73">
        <v>4</v>
      </c>
      <c r="F25" s="189" t="str">
        <f>VLOOKUP(E25,'пр.взв.'!B7:D22,2,FALSE)</f>
        <v>Сергеева Екатерина Игоревна</v>
      </c>
      <c r="G25" s="189"/>
      <c r="H25" s="189"/>
      <c r="I25" s="190"/>
      <c r="M25" s="188" t="str">
        <f>VLOOKUP(Q25,'пр.взв.'!B7:C22,2,FALSE)</f>
        <v>Добренко Ярослава Александровна</v>
      </c>
      <c r="N25" s="189"/>
      <c r="O25" s="189"/>
      <c r="P25" s="190"/>
      <c r="Q25" s="74">
        <v>1</v>
      </c>
      <c r="R25" s="40"/>
    </row>
    <row r="26" spans="1:18" ht="13.5" thickBot="1">
      <c r="A26" s="27"/>
      <c r="C26" s="3"/>
      <c r="D26" s="38"/>
      <c r="F26" s="191"/>
      <c r="G26" s="192"/>
      <c r="H26" s="192"/>
      <c r="I26" s="193"/>
      <c r="J26" s="56"/>
      <c r="K26" s="56"/>
      <c r="L26" s="56"/>
      <c r="M26" s="191"/>
      <c r="N26" s="192"/>
      <c r="O26" s="192"/>
      <c r="P26" s="193"/>
      <c r="Q26" s="72"/>
      <c r="R26" s="3"/>
    </row>
    <row r="27" spans="1:19" ht="12.75">
      <c r="A27" s="36"/>
      <c r="B27">
        <v>4</v>
      </c>
      <c r="C27" s="194" t="str">
        <f>VLOOKUP(B27,'пр.взв.'!B7:E22,2,FALSE)</f>
        <v>Сергеева Екатерина Игоревна</v>
      </c>
      <c r="D27" s="195"/>
      <c r="F27" s="71"/>
      <c r="G27" s="71"/>
      <c r="H27" s="71"/>
      <c r="I27" s="71"/>
      <c r="J27" s="56"/>
      <c r="K27" s="56"/>
      <c r="L27" s="56"/>
      <c r="M27" s="71"/>
      <c r="N27" s="71"/>
      <c r="O27" s="71"/>
      <c r="P27" s="71"/>
      <c r="R27" s="146" t="str">
        <f>VLOOKUP(S27,'пр.взв.'!B7:E22,2,FALSE)</f>
        <v>Добренко Ярослава Александровна</v>
      </c>
      <c r="S27" s="9">
        <v>1</v>
      </c>
    </row>
    <row r="28" spans="1:18" ht="13.5" thickBot="1">
      <c r="A28" s="3"/>
      <c r="C28" s="196"/>
      <c r="D28" s="197"/>
      <c r="F28" s="3"/>
      <c r="G28" s="3"/>
      <c r="H28" s="3"/>
      <c r="I28" s="3"/>
      <c r="R28" s="187"/>
    </row>
    <row r="29" spans="6:9" ht="12.75">
      <c r="F29" s="3"/>
      <c r="G29" s="3"/>
      <c r="H29" s="3"/>
      <c r="I29" s="3"/>
    </row>
    <row r="31" spans="2:18" ht="15">
      <c r="B31" s="59" t="str">
        <f>HYPERLINK('[1]реквизиты'!$A$6)</f>
        <v>Гл. судья, судья МК</v>
      </c>
      <c r="C31" s="61"/>
      <c r="D31" s="62"/>
      <c r="E31" s="57"/>
      <c r="F31" s="57"/>
      <c r="L31" s="17">
        <f>HYPERLINK('[1]реквизиты'!$G$20)</f>
      </c>
      <c r="N31" s="60" t="str">
        <f>HYPERLINK('[1]реквизиты'!$G$6)</f>
        <v>Селиванов Е.В.</v>
      </c>
      <c r="O31" s="6"/>
      <c r="P31" s="3"/>
      <c r="Q31" s="3"/>
      <c r="R31" s="5" t="str">
        <f>HYPERLINK('[1]реквизиты'!$G$7)</f>
        <v>/Чебоксары/</v>
      </c>
    </row>
    <row r="32" spans="2:18" ht="15">
      <c r="B32" s="61"/>
      <c r="C32" s="61"/>
      <c r="D32" s="62"/>
      <c r="E32" s="63"/>
      <c r="F32" s="63"/>
      <c r="G32" s="7"/>
      <c r="H32" s="7"/>
      <c r="I32" s="7"/>
      <c r="J32" s="7"/>
      <c r="K32" s="7"/>
      <c r="L32" s="64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61"/>
      <c r="C33" s="61"/>
      <c r="D33" s="62"/>
      <c r="E33" s="57"/>
      <c r="F33" s="57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9" t="str">
        <f>HYPERLINK('[1]реквизиты'!$A$8)</f>
        <v>Гл. секретарь, судья МК</v>
      </c>
      <c r="C34" s="61"/>
      <c r="D34" s="62"/>
      <c r="E34" s="58"/>
      <c r="F34" s="58"/>
      <c r="G34" s="2"/>
      <c r="H34" s="2"/>
      <c r="I34" s="2"/>
      <c r="J34" s="2"/>
      <c r="K34" s="2"/>
      <c r="L34" s="65"/>
      <c r="M34" s="65"/>
      <c r="N34" s="60" t="str">
        <f>HYPERLINK('[1]реквизиты'!$G$8)</f>
        <v>Закиров Р.М.</v>
      </c>
      <c r="O34" s="6"/>
      <c r="P34" s="14"/>
      <c r="Q34" s="14"/>
      <c r="R34" s="5" t="str">
        <f>HYPERLINK('[1]реквизиты'!$G$9)</f>
        <v>/Пермь/</v>
      </c>
    </row>
    <row r="35" spans="2:18" ht="15">
      <c r="B35" s="61"/>
      <c r="C35" s="61"/>
      <c r="D35" s="61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8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3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2010-07-11T15:36:41Z</cp:lastPrinted>
  <dcterms:created xsi:type="dcterms:W3CDTF">1996-10-08T23:32:33Z</dcterms:created>
  <dcterms:modified xsi:type="dcterms:W3CDTF">2010-07-12T13:12:21Z</dcterms:modified>
  <cp:category/>
  <cp:version/>
  <cp:contentType/>
  <cp:contentStatus/>
</cp:coreProperties>
</file>