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хода" sheetId="3" r:id="rId3"/>
    <sheet name="круги" sheetId="4" r:id="rId4"/>
    <sheet name="пф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<sst xmlns="http://schemas.openxmlformats.org/spreadsheetml/2006/main" count="259" uniqueCount="91">
  <si>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</si>
  <si>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</si>
  <si>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</si>
  <si>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</si>
  <si>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</si>
  <si>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</si>
  <si>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</si>
  <si>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</si>
  <si>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</si>
  <si>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</si>
  <si>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</si>
  <si>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</si>
  <si>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</si>
  <si>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</si>
  <si>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</si>
  <si>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</si>
  <si>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</si>
  <si>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</si>
  <si>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</si>
  <si>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</si>
  <si>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</si>
  <si>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</si>
  <si>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</si>
  <si>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</si>
  <si>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</si>
  <si>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</si>
  <si>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</si>
  <si>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</si>
  <si>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</si>
  <si>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</si>
  <si>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</si>
  <si>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</si>
  <si>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А2</t>
  </si>
  <si>
    <t>А1</t>
  </si>
  <si>
    <t>Б1</t>
  </si>
  <si>
    <t>Б2</t>
  </si>
  <si>
    <t>ИТОГОВЫЙ ПРОТОКОЛ</t>
  </si>
  <si>
    <t>Занятое место</t>
  </si>
  <si>
    <t>1</t>
  </si>
  <si>
    <t>2</t>
  </si>
  <si>
    <t>3</t>
  </si>
  <si>
    <t>5</t>
  </si>
  <si>
    <t>6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</si>
  <si>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</si>
  <si>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</si>
  <si>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</si>
  <si>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</si>
  <si>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</si>
  <si>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</si>
  <si>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</si>
  <si>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</si>
  <si>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Балаева Анастасия Юрьевна</t>
  </si>
  <si>
    <t>1988, КМС</t>
  </si>
  <si>
    <t>УФО, Свердловская обл.</t>
  </si>
  <si>
    <t>Пляшкун Н.В.</t>
  </si>
  <si>
    <t>Большедворова Яна Юрьевна</t>
  </si>
  <si>
    <t>09.07.1993, I р.</t>
  </si>
  <si>
    <t>Фефелов Ю.А.</t>
  </si>
  <si>
    <t>Забанных Ольга Игоревна</t>
  </si>
  <si>
    <t>16.01.1986 ,КМС</t>
  </si>
  <si>
    <t>Матвеев С.В.</t>
  </si>
  <si>
    <t>Шариева Валентина Эдгардовна</t>
  </si>
  <si>
    <t>03.05.1991, I р</t>
  </si>
  <si>
    <t>УФО, Челябинская обл.</t>
  </si>
  <si>
    <t>Кадолин В.И.</t>
  </si>
  <si>
    <t>Гиниятуллина Люция Вариовна</t>
  </si>
  <si>
    <t>28.04.1981, МСМК</t>
  </si>
  <si>
    <t>УФО, ХМАО</t>
  </si>
  <si>
    <t>Моисеев И.В. Теслин Д.Г.</t>
  </si>
  <si>
    <t>Новожилова Анастасия Евгеньевна</t>
  </si>
  <si>
    <t>27.09.1992, КМС</t>
  </si>
  <si>
    <t>Перминов О.Р.</t>
  </si>
  <si>
    <t>Шаманаева Мария Михайловна</t>
  </si>
  <si>
    <t>20.09.1992, КМС</t>
  </si>
  <si>
    <t>Перминова Екатерина Дмитриевна</t>
  </si>
  <si>
    <t>23.04.1993, КМС</t>
  </si>
  <si>
    <t>Постовалова Мария Юрьевна</t>
  </si>
  <si>
    <t>17.05.1987, МС</t>
  </si>
  <si>
    <t>УФО, ЯНАО</t>
  </si>
  <si>
    <t>Шайхутдинов Р.Р.</t>
  </si>
  <si>
    <t>Гумерова Эльмира Наильевна</t>
  </si>
  <si>
    <t>06.05.1991, КМС</t>
  </si>
  <si>
    <t>Брызгалов В.А.  Аккуин Д.</t>
  </si>
  <si>
    <t>в.к.       48      кг.</t>
  </si>
  <si>
    <t>3:0</t>
  </si>
  <si>
    <t>3:1</t>
  </si>
  <si>
    <t>Гл. секретарь ,судья РК</t>
  </si>
  <si>
    <t>4:0</t>
  </si>
  <si>
    <t>9-10</t>
  </si>
  <si>
    <t>7-8</t>
  </si>
  <si>
    <t>Гл. судья,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</si>
</sst>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9"/>
      <name val="BrushScriptUkrain"/>
      <family val="1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10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5" fillId="0" borderId="0" xfId="42" applyFont="1" applyAlignment="1" applyProtection="1">
      <alignment horizontal="center"/>
      <protection/>
    </xf>
    <xf numFmtId="0" fontId="0" fillId="0" borderId="0" xfId="0" applyNumberFormat="1" applyAlignment="1">
      <alignment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42" applyFont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0" fillId="0" borderId="22" xfId="42" applyNumberFormat="1" applyFont="1" applyBorder="1" applyAlignment="1" applyProtection="1">
      <alignment horizontal="center"/>
      <protection/>
    </xf>
    <xf numFmtId="0" fontId="2" fillId="0" borderId="23" xfId="42" applyNumberFormat="1" applyFont="1" applyBorder="1" applyAlignment="1" applyProtection="1">
      <alignment horizontal="center"/>
      <protection/>
    </xf>
    <xf numFmtId="0" fontId="2" fillId="33" borderId="24" xfId="0" applyNumberFormat="1" applyFont="1" applyFill="1" applyBorder="1" applyAlignment="1">
      <alignment horizontal="center"/>
    </xf>
    <xf numFmtId="0" fontId="2" fillId="0" borderId="25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31" xfId="42" applyNumberFormat="1" applyFont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2" fillId="0" borderId="33" xfId="42" applyNumberFormat="1" applyFont="1" applyBorder="1" applyAlignment="1" applyProtection="1">
      <alignment horizontal="center"/>
      <protection/>
    </xf>
    <xf numFmtId="0" fontId="0" fillId="33" borderId="34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33" borderId="3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/>
    </xf>
    <xf numFmtId="0" fontId="2" fillId="0" borderId="36" xfId="42" applyNumberFormat="1" applyFont="1" applyBorder="1" applyAlignment="1" applyProtection="1">
      <alignment horizontal="center"/>
      <protection/>
    </xf>
    <xf numFmtId="0" fontId="2" fillId="0" borderId="37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>
      <alignment horizontal="center"/>
    </xf>
    <xf numFmtId="0" fontId="2" fillId="0" borderId="0" xfId="42" applyNumberFormat="1" applyFont="1" applyBorder="1" applyAlignment="1" applyProtection="1">
      <alignment horizontal="center"/>
      <protection/>
    </xf>
    <xf numFmtId="0" fontId="0" fillId="0" borderId="39" xfId="42" applyNumberFormat="1" applyFont="1" applyBorder="1" applyAlignment="1" applyProtection="1">
      <alignment horizontal="center"/>
      <protection/>
    </xf>
    <xf numFmtId="0" fontId="0" fillId="33" borderId="38" xfId="0" applyNumberFormat="1" applyFont="1" applyFill="1" applyBorder="1" applyAlignment="1">
      <alignment horizontal="center"/>
    </xf>
    <xf numFmtId="0" fontId="2" fillId="0" borderId="33" xfId="42" applyNumberFormat="1" applyFont="1" applyBorder="1" applyAlignment="1" applyProtection="1">
      <alignment horizontal="center"/>
      <protection/>
    </xf>
    <xf numFmtId="0" fontId="2" fillId="0" borderId="24" xfId="42" applyNumberFormat="1" applyFont="1" applyBorder="1" applyAlignment="1" applyProtection="1">
      <alignment horizontal="center"/>
      <protection/>
    </xf>
    <xf numFmtId="0" fontId="2" fillId="33" borderId="27" xfId="0" applyNumberFormat="1" applyFont="1" applyFill="1" applyBorder="1" applyAlignment="1">
      <alignment horizontal="center"/>
    </xf>
    <xf numFmtId="0" fontId="2" fillId="0" borderId="40" xfId="42" applyNumberFormat="1" applyFont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 horizontal="center"/>
    </xf>
    <xf numFmtId="0" fontId="0" fillId="0" borderId="41" xfId="42" applyNumberFormat="1" applyFont="1" applyBorder="1" applyAlignment="1" applyProtection="1">
      <alignment horizontal="center"/>
      <protection/>
    </xf>
    <xf numFmtId="0" fontId="0" fillId="0" borderId="42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2" fillId="0" borderId="13" xfId="42" applyFont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 wrapText="1"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0" xfId="42" applyNumberFormat="1" applyAlignment="1" applyProtection="1">
      <alignment/>
      <protection/>
    </xf>
    <xf numFmtId="49" fontId="0" fillId="0" borderId="43" xfId="0" applyNumberFormat="1" applyFont="1" applyBorder="1" applyAlignment="1">
      <alignment horizontal="center" vertical="center"/>
    </xf>
    <xf numFmtId="0" fontId="1" fillId="0" borderId="0" xfId="42" applyNumberFormat="1" applyFont="1" applyAlignment="1" applyProtection="1">
      <alignment/>
      <protection/>
    </xf>
    <xf numFmtId="49" fontId="0" fillId="0" borderId="44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1" fillId="0" borderId="0" xfId="42" applyFont="1" applyBorder="1" applyAlignment="1" applyProtection="1">
      <alignment/>
      <protection/>
    </xf>
    <xf numFmtId="0" fontId="1" fillId="34" borderId="45" xfId="42" applyNumberFormat="1" applyFont="1" applyFill="1" applyBorder="1" applyAlignment="1" applyProtection="1">
      <alignment horizontal="center" vertical="center" wrapText="1"/>
      <protection/>
    </xf>
    <xf numFmtId="0" fontId="5" fillId="34" borderId="46" xfId="42" applyNumberFormat="1" applyFont="1" applyFill="1" applyBorder="1" applyAlignment="1" applyProtection="1">
      <alignment horizontal="center" vertical="center" wrapText="1"/>
      <protection/>
    </xf>
    <xf numFmtId="0" fontId="5" fillId="34" borderId="47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35" borderId="28" xfId="42" applyFont="1" applyFill="1" applyBorder="1" applyAlignment="1" applyProtection="1">
      <alignment horizontal="center" vertical="center"/>
      <protection/>
    </xf>
    <xf numFmtId="0" fontId="15" fillId="35" borderId="43" xfId="42" applyFont="1" applyFill="1" applyBorder="1" applyAlignment="1" applyProtection="1">
      <alignment horizontal="center" vertic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36" borderId="45" xfId="42" applyFont="1" applyFill="1" applyBorder="1" applyAlignment="1" applyProtection="1">
      <alignment horizontal="center" vertical="center" wrapText="1"/>
      <protection/>
    </xf>
    <xf numFmtId="0" fontId="10" fillId="36" borderId="46" xfId="42" applyFont="1" applyFill="1" applyBorder="1" applyAlignment="1" applyProtection="1">
      <alignment horizontal="center" vertical="center" wrapText="1"/>
      <protection/>
    </xf>
    <xf numFmtId="0" fontId="10" fillId="36" borderId="47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37" borderId="45" xfId="42" applyFont="1" applyFill="1" applyBorder="1" applyAlignment="1" applyProtection="1">
      <alignment horizontal="center" vertical="center"/>
      <protection/>
    </xf>
    <xf numFmtId="0" fontId="11" fillId="37" borderId="46" xfId="42" applyFont="1" applyFill="1" applyBorder="1" applyAlignment="1" applyProtection="1">
      <alignment horizontal="center" vertical="center"/>
      <protection/>
    </xf>
    <xf numFmtId="0" fontId="11" fillId="37" borderId="47" xfId="42" applyFont="1" applyFill="1" applyBorder="1" applyAlignment="1" applyProtection="1">
      <alignment horizontal="center" vertical="center"/>
      <protection/>
    </xf>
    <xf numFmtId="0" fontId="22" fillId="37" borderId="19" xfId="0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2" fillId="38" borderId="19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2" fillId="39" borderId="19" xfId="0" applyFont="1" applyFill="1" applyBorder="1" applyAlignment="1">
      <alignment horizontal="center" vertical="center"/>
    </xf>
    <xf numFmtId="0" fontId="22" fillId="39" borderId="23" xfId="0" applyFont="1" applyFill="1" applyBorder="1" applyAlignment="1">
      <alignment horizontal="center" vertical="center"/>
    </xf>
    <xf numFmtId="0" fontId="22" fillId="39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" fillId="34" borderId="45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5" fillId="35" borderId="45" xfId="42" applyFont="1" applyFill="1" applyBorder="1" applyAlignment="1" applyProtection="1">
      <alignment horizontal="center" vertical="center"/>
      <protection/>
    </xf>
    <xf numFmtId="0" fontId="15" fillId="35" borderId="46" xfId="0" applyFont="1" applyFill="1" applyBorder="1" applyAlignment="1">
      <alignment horizontal="center" vertical="center"/>
    </xf>
    <xf numFmtId="0" fontId="15" fillId="35" borderId="47" xfId="0" applyFont="1" applyFill="1" applyBorder="1" applyAlignment="1">
      <alignment horizontal="center" vertical="center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3" fillId="0" borderId="53" xfId="42" applyNumberFormat="1" applyFont="1" applyBorder="1" applyAlignment="1" applyProtection="1">
      <alignment horizontal="left" vertical="center" wrapText="1"/>
      <protection/>
    </xf>
    <xf numFmtId="0" fontId="7" fillId="0" borderId="56" xfId="0" applyNumberFormat="1" applyFont="1" applyBorder="1" applyAlignment="1">
      <alignment horizontal="left" vertical="center" wrapText="1"/>
    </xf>
    <xf numFmtId="0" fontId="3" fillId="0" borderId="17" xfId="42" applyNumberFormat="1" applyFont="1" applyBorder="1" applyAlignment="1" applyProtection="1">
      <alignment horizontal="center" vertical="center" wrapText="1"/>
      <protection/>
    </xf>
    <xf numFmtId="0" fontId="7" fillId="0" borderId="57" xfId="0" applyNumberFormat="1" applyFont="1" applyBorder="1" applyAlignment="1">
      <alignment horizontal="center" vertical="center" wrapText="1"/>
    </xf>
    <xf numFmtId="0" fontId="3" fillId="0" borderId="32" xfId="42" applyNumberFormat="1" applyFont="1" applyBorder="1" applyAlignment="1" applyProtection="1">
      <alignment horizontal="center" vertical="center" wrapText="1"/>
      <protection/>
    </xf>
    <xf numFmtId="0" fontId="7" fillId="0" borderId="58" xfId="0" applyNumberFormat="1" applyFont="1" applyBorder="1" applyAlignment="1">
      <alignment horizontal="center" vertical="center" wrapText="1"/>
    </xf>
    <xf numFmtId="0" fontId="0" fillId="0" borderId="59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3" fillId="0" borderId="63" xfId="42" applyNumberFormat="1" applyFont="1" applyBorder="1" applyAlignment="1" applyProtection="1">
      <alignment horizontal="left" vertical="center" wrapText="1"/>
      <protection/>
    </xf>
    <xf numFmtId="0" fontId="7" fillId="0" borderId="64" xfId="0" applyNumberFormat="1" applyFont="1" applyBorder="1" applyAlignment="1">
      <alignment horizontal="left" vertical="center" wrapText="1"/>
    </xf>
    <xf numFmtId="0" fontId="3" fillId="0" borderId="59" xfId="42" applyNumberFormat="1" applyFont="1" applyBorder="1" applyAlignment="1" applyProtection="1">
      <alignment horizontal="left" vertical="center" wrapText="1"/>
      <protection/>
    </xf>
    <xf numFmtId="0" fontId="7" fillId="0" borderId="59" xfId="0" applyNumberFormat="1" applyFont="1" applyBorder="1" applyAlignment="1">
      <alignment horizontal="left" vertical="center" wrapText="1"/>
    </xf>
    <xf numFmtId="0" fontId="3" fillId="0" borderId="65" xfId="42" applyNumberFormat="1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3" fillId="0" borderId="66" xfId="42" applyNumberFormat="1" applyFont="1" applyBorder="1" applyAlignment="1" applyProtection="1">
      <alignment horizontal="center" vertical="center" wrapText="1"/>
      <protection/>
    </xf>
    <xf numFmtId="0" fontId="7" fillId="0" borderId="66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3" fillId="0" borderId="67" xfId="42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3" fillId="0" borderId="68" xfId="42" applyNumberFormat="1" applyFont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3" fillId="0" borderId="64" xfId="42" applyNumberFormat="1" applyFont="1" applyBorder="1" applyAlignment="1" applyProtection="1">
      <alignment horizontal="left" vertical="center" wrapText="1"/>
      <protection/>
    </xf>
    <xf numFmtId="0" fontId="2" fillId="0" borderId="55" xfId="0" applyNumberFormat="1" applyFont="1" applyBorder="1" applyAlignment="1">
      <alignment horizontal="center" vertical="center" wrapText="1"/>
    </xf>
    <xf numFmtId="0" fontId="0" fillId="0" borderId="53" xfId="42" applyNumberFormat="1" applyFont="1" applyBorder="1" applyAlignment="1" applyProtection="1">
      <alignment horizontal="left" vertical="center" wrapText="1"/>
      <protection/>
    </xf>
    <xf numFmtId="0" fontId="2" fillId="0" borderId="56" xfId="0" applyNumberFormat="1" applyFont="1" applyBorder="1" applyAlignment="1">
      <alignment horizontal="left" vertical="center" wrapText="1"/>
    </xf>
    <xf numFmtId="0" fontId="0" fillId="0" borderId="39" xfId="42" applyNumberFormat="1" applyFont="1" applyBorder="1" applyAlignment="1" applyProtection="1">
      <alignment horizontal="center" vertical="center" wrapText="1"/>
      <protection/>
    </xf>
    <xf numFmtId="0" fontId="2" fillId="0" borderId="69" xfId="0" applyNumberFormat="1" applyFont="1" applyBorder="1" applyAlignment="1">
      <alignment horizontal="center" vertical="center" wrapText="1"/>
    </xf>
    <xf numFmtId="0" fontId="0" fillId="0" borderId="70" xfId="42" applyNumberFormat="1" applyFont="1" applyBorder="1" applyAlignment="1" applyProtection="1">
      <alignment horizontal="center" vertical="center" wrapText="1"/>
      <protection/>
    </xf>
    <xf numFmtId="0" fontId="2" fillId="0" borderId="61" xfId="0" applyNumberFormat="1" applyFont="1" applyBorder="1" applyAlignment="1">
      <alignment horizontal="center" vertical="center" wrapText="1"/>
    </xf>
    <xf numFmtId="0" fontId="0" fillId="0" borderId="63" xfId="42" applyNumberFormat="1" applyFont="1" applyBorder="1" applyAlignment="1" applyProtection="1">
      <alignment horizontal="left" vertical="center" wrapText="1"/>
      <protection/>
    </xf>
    <xf numFmtId="0" fontId="2" fillId="0" borderId="59" xfId="0" applyNumberFormat="1" applyFont="1" applyBorder="1" applyAlignment="1">
      <alignment horizontal="left" vertical="center" wrapText="1"/>
    </xf>
    <xf numFmtId="0" fontId="0" fillId="0" borderId="71" xfId="42" applyNumberFormat="1" applyFont="1" applyBorder="1" applyAlignment="1" applyProtection="1">
      <alignment horizontal="center" vertical="center" wrapText="1"/>
      <protection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73" xfId="0" applyNumberFormat="1" applyFont="1" applyBorder="1" applyAlignment="1">
      <alignment horizontal="left" vertical="center" wrapText="1"/>
    </xf>
    <xf numFmtId="0" fontId="0" fillId="0" borderId="39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0" fillId="0" borderId="72" xfId="42" applyNumberFormat="1" applyFont="1" applyBorder="1" applyAlignment="1" applyProtection="1">
      <alignment horizontal="center" vertical="center" wrapText="1"/>
      <protection/>
    </xf>
    <xf numFmtId="0" fontId="0" fillId="0" borderId="60" xfId="42" applyNumberFormat="1" applyFont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72" xfId="0" applyNumberFormat="1" applyFont="1" applyBorder="1" applyAlignment="1">
      <alignment horizontal="left" vertical="center" wrapText="1"/>
    </xf>
    <xf numFmtId="0" fontId="0" fillId="0" borderId="69" xfId="0" applyNumberFormat="1" applyFont="1" applyBorder="1" applyAlignment="1">
      <alignment horizontal="left" vertical="center" wrapText="1"/>
    </xf>
    <xf numFmtId="0" fontId="0" fillId="0" borderId="48" xfId="0" applyNumberFormat="1" applyFont="1" applyBorder="1" applyAlignment="1">
      <alignment horizontal="left" vertical="center" wrapText="1"/>
    </xf>
    <xf numFmtId="0" fontId="0" fillId="0" borderId="75" xfId="0" applyNumberFormat="1" applyFont="1" applyBorder="1" applyAlignment="1">
      <alignment horizontal="left" vertical="center" wrapText="1"/>
    </xf>
    <xf numFmtId="0" fontId="0" fillId="0" borderId="66" xfId="0" applyNumberFormat="1" applyFon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left" vertical="center" wrapText="1"/>
    </xf>
    <xf numFmtId="0" fontId="0" fillId="0" borderId="59" xfId="42" applyNumberFormat="1" applyFont="1" applyBorder="1" applyAlignment="1" applyProtection="1">
      <alignment horizontal="left" vertical="center" wrapText="1"/>
      <protection/>
    </xf>
    <xf numFmtId="0" fontId="2" fillId="0" borderId="70" xfId="0" applyNumberFormat="1" applyFont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0" fillId="0" borderId="59" xfId="42" applyNumberFormat="1" applyFont="1" applyBorder="1" applyAlignment="1" applyProtection="1">
      <alignment horizontal="left" vertical="center" wrapText="1"/>
      <protection/>
    </xf>
    <xf numFmtId="0" fontId="2" fillId="0" borderId="59" xfId="0" applyNumberFormat="1" applyFont="1" applyBorder="1" applyAlignment="1">
      <alignment horizontal="left" vertical="center" wrapText="1"/>
    </xf>
    <xf numFmtId="0" fontId="0" fillId="0" borderId="65" xfId="42" applyNumberFormat="1" applyFont="1" applyBorder="1" applyAlignment="1" applyProtection="1">
      <alignment horizontal="center" vertical="center" wrapText="1"/>
      <protection/>
    </xf>
    <xf numFmtId="0" fontId="2" fillId="0" borderId="65" xfId="0" applyNumberFormat="1" applyFont="1" applyBorder="1" applyAlignment="1">
      <alignment horizontal="center" vertical="center" wrapText="1"/>
    </xf>
    <xf numFmtId="0" fontId="0" fillId="0" borderId="66" xfId="42" applyNumberFormat="1" applyFont="1" applyBorder="1" applyAlignment="1" applyProtection="1">
      <alignment horizontal="center" vertical="center" wrapText="1"/>
      <protection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Font="1" applyBorder="1" applyAlignment="1">
      <alignment/>
    </xf>
    <xf numFmtId="49" fontId="7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37" borderId="48" xfId="0" applyFont="1" applyFill="1" applyBorder="1" applyAlignment="1">
      <alignment horizontal="center" vertical="center" wrapText="1"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0" fillId="0" borderId="48" xfId="42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209550</xdr:rowOff>
    </xdr:from>
    <xdr:to>
      <xdr:col>1</xdr:col>
      <xdr:colOff>209550</xdr:colOff>
      <xdr:row>2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428625</xdr:colOff>
      <xdr:row>3</xdr:row>
      <xdr:rowOff>66675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90</xdr:row>
      <xdr:rowOff>66675</xdr:rowOff>
    </xdr:from>
    <xdr:to>
      <xdr:col>10</xdr:col>
      <xdr:colOff>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154495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91</xdr:row>
      <xdr:rowOff>57150</xdr:rowOff>
    </xdr:from>
    <xdr:to>
      <xdr:col>10</xdr:col>
      <xdr:colOff>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156019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УФО по самбо среди женщин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2" width="7.28125" style="0" customWidth="1"/>
    <col min="3" max="3" width="26.140625" style="0" customWidth="1"/>
    <col min="5" max="5" width="20.7109375" style="0" customWidth="1"/>
    <col min="7" max="7" width="18.57421875" style="0" customWidth="1"/>
  </cols>
  <sheetData>
    <row r="1" spans="1:7" ht="18">
      <c r="A1" s="110" t="s">
        <v>31</v>
      </c>
      <c r="B1" s="110"/>
      <c r="C1" s="110"/>
      <c r="D1" s="110"/>
      <c r="E1" s="110"/>
      <c r="F1" s="110"/>
      <c r="G1" s="110"/>
    </row>
    <row r="2" spans="1:7" ht="30" customHeight="1" thickBot="1">
      <c r="A2" s="113" t="s">
        <v>36</v>
      </c>
      <c r="B2" s="113"/>
      <c r="C2" s="113"/>
      <c r="D2" s="113"/>
      <c r="E2" s="113"/>
      <c r="F2" s="113"/>
      <c r="G2" s="113"/>
    </row>
    <row r="3" spans="2:8" ht="30" customHeight="1" thickBot="1">
      <c r="B3" s="81"/>
      <c r="C3" s="99" t="str">
        <f>HYPERLINK('[1]реквизиты'!$A$2)</f>
        <v>Чемпионат УФО по самбо среди женщин  </v>
      </c>
      <c r="D3" s="100"/>
      <c r="E3" s="100"/>
      <c r="F3" s="101"/>
      <c r="G3" s="84"/>
      <c r="H3" s="2"/>
    </row>
    <row r="4" spans="1:7" ht="20.25" customHeight="1">
      <c r="A4" s="102" t="str">
        <f>HYPERLINK('[1]реквизиты'!$A$3)</f>
        <v>10-13 декабря  2010 года.      г. Курган.          
</v>
      </c>
      <c r="B4" s="103"/>
      <c r="C4" s="103"/>
      <c r="D4" s="103"/>
      <c r="E4" s="103"/>
      <c r="F4" s="103"/>
      <c r="G4" s="103"/>
    </row>
    <row r="5" spans="1:7" ht="24.75" customHeight="1" thickBot="1">
      <c r="A5" s="82"/>
      <c r="B5" s="83"/>
      <c r="C5" s="83"/>
      <c r="D5" s="83"/>
      <c r="E5" s="83"/>
      <c r="F5" s="111" t="str">
        <f>HYPERLINK('пр.взвешивания'!D3)</f>
        <v>в.к.       48      кг.</v>
      </c>
      <c r="G5" s="112"/>
    </row>
    <row r="6" spans="1:7" ht="12.75">
      <c r="A6" s="108" t="s">
        <v>37</v>
      </c>
      <c r="B6" s="108" t="s">
        <v>1</v>
      </c>
      <c r="C6" s="108" t="s">
        <v>8</v>
      </c>
      <c r="D6" s="108" t="s">
        <v>3</v>
      </c>
      <c r="E6" s="108" t="s">
        <v>4</v>
      </c>
      <c r="F6" s="108" t="s">
        <v>5</v>
      </c>
      <c r="G6" s="108" t="s">
        <v>6</v>
      </c>
    </row>
    <row r="7" spans="1:7" ht="12.75">
      <c r="A7" s="109"/>
      <c r="B7" s="109"/>
      <c r="C7" s="109"/>
      <c r="D7" s="109"/>
      <c r="E7" s="109"/>
      <c r="F7" s="109"/>
      <c r="G7" s="109"/>
    </row>
    <row r="8" spans="1:7" ht="12.75">
      <c r="A8" s="105" t="s">
        <v>38</v>
      </c>
      <c r="B8" s="106">
        <v>5</v>
      </c>
      <c r="C8" s="104" t="str">
        <f>VLOOKUP(B8,'пр.взвешивания'!B6:G70,2,FALSE)</f>
        <v>Гиниятуллина Люция Вариовна</v>
      </c>
      <c r="D8" s="104" t="str">
        <f>VLOOKUP(B8,'пр.взвешивания'!B6:H70,3,FALSE)</f>
        <v>28.04.1981, МСМК</v>
      </c>
      <c r="E8" s="104" t="str">
        <f>VLOOKUP(B8,'пр.взвешивания'!B6:I70,4,FALSE)</f>
        <v>УФО, ХМАО</v>
      </c>
      <c r="F8" s="104"/>
      <c r="G8" s="104" t="str">
        <f>VLOOKUP(B8,'пр.взвешивания'!B6:K70,6,FALSE)</f>
        <v>Моисеев И.В. Теслин Д.Г.</v>
      </c>
    </row>
    <row r="9" spans="1:7" ht="12.75">
      <c r="A9" s="105"/>
      <c r="B9" s="107"/>
      <c r="C9" s="104"/>
      <c r="D9" s="104"/>
      <c r="E9" s="104"/>
      <c r="F9" s="104"/>
      <c r="G9" s="104"/>
    </row>
    <row r="10" spans="1:7" ht="12.75">
      <c r="A10" s="105" t="s">
        <v>39</v>
      </c>
      <c r="B10" s="106">
        <v>3</v>
      </c>
      <c r="C10" s="104" t="str">
        <f>VLOOKUP(B10,'пр.взвешивания'!B3:G72,2,FALSE)</f>
        <v>Забанных Ольга Игоревна</v>
      </c>
      <c r="D10" s="104" t="str">
        <f>VLOOKUP(B10,'пр.взвешивания'!B2:H72,3,FALSE)</f>
        <v>16.01.1986 ,КМС</v>
      </c>
      <c r="E10" s="104" t="str">
        <f>VLOOKUP(B10,'пр.взвешивания'!B3:I72,4,FALSE)</f>
        <v>УФО, Свердловская обл.</v>
      </c>
      <c r="F10" s="104"/>
      <c r="G10" s="104" t="str">
        <f>VLOOKUP(B10,'пр.взвешивания'!B3:K72,6,FALSE)</f>
        <v>Матвеев С.В.</v>
      </c>
    </row>
    <row r="11" spans="1:7" ht="12.75">
      <c r="A11" s="105"/>
      <c r="B11" s="107"/>
      <c r="C11" s="104"/>
      <c r="D11" s="104"/>
      <c r="E11" s="104"/>
      <c r="F11" s="104"/>
      <c r="G11" s="104"/>
    </row>
    <row r="12" spans="1:7" ht="12.75">
      <c r="A12" s="105" t="s">
        <v>40</v>
      </c>
      <c r="B12" s="106">
        <v>6</v>
      </c>
      <c r="C12" s="104" t="str">
        <f>VLOOKUP(B12,'пр.взвешивания'!B1:G74,2,FALSE)</f>
        <v>Новожилова Анастасия Евгеньевна</v>
      </c>
      <c r="D12" s="104" t="str">
        <f>VLOOKUP(B12,'пр.взвешивания'!B1:H74,3,FALSE)</f>
        <v>27.09.1992, КМС</v>
      </c>
      <c r="E12" s="104" t="str">
        <f>VLOOKUP(B12,'пр.взвешивания'!B1:I74,4,FALSE)</f>
        <v>УФО, Свердловская обл.</v>
      </c>
      <c r="F12" s="104"/>
      <c r="G12" s="104" t="str">
        <f>VLOOKUP(B12,'пр.взвешивания'!B1:K74,6,FALSE)</f>
        <v>Перминов О.Р.</v>
      </c>
    </row>
    <row r="13" spans="1:7" ht="12.75">
      <c r="A13" s="105"/>
      <c r="B13" s="107"/>
      <c r="C13" s="104"/>
      <c r="D13" s="104"/>
      <c r="E13" s="104"/>
      <c r="F13" s="104"/>
      <c r="G13" s="104"/>
    </row>
    <row r="14" spans="1:7" ht="12.75">
      <c r="A14" s="105" t="s">
        <v>40</v>
      </c>
      <c r="B14" s="106">
        <v>10</v>
      </c>
      <c r="C14" s="104" t="str">
        <f>VLOOKUP(B14,'пр.взвешивания'!B1:G76,2,FALSE)</f>
        <v>Гумерова Эльмира Наильевна</v>
      </c>
      <c r="D14" s="104" t="str">
        <f>VLOOKUP(B14,'пр.взвешивания'!B1:H76,3,FALSE)</f>
        <v>06.05.1991, КМС</v>
      </c>
      <c r="E14" s="104" t="str">
        <f>VLOOKUP(B14,'пр.взвешивания'!B1:I76,4,FALSE)</f>
        <v>УФО, Челябинская обл.</v>
      </c>
      <c r="F14" s="104"/>
      <c r="G14" s="104" t="str">
        <f>VLOOKUP(B14,'пр.взвешивания'!B1:K76,6,FALSE)</f>
        <v>Брызгалов В.А.  Аккуин Д.</v>
      </c>
    </row>
    <row r="15" spans="1:7" ht="12.75">
      <c r="A15" s="105"/>
      <c r="B15" s="107"/>
      <c r="C15" s="104"/>
      <c r="D15" s="104"/>
      <c r="E15" s="104"/>
      <c r="F15" s="104"/>
      <c r="G15" s="104"/>
    </row>
    <row r="16" spans="1:7" ht="12.75">
      <c r="A16" s="105" t="s">
        <v>41</v>
      </c>
      <c r="B16" s="106">
        <v>9</v>
      </c>
      <c r="C16" s="104" t="str">
        <f>VLOOKUP(B16,'пр.взвешивания'!B1:G78,2,FALSE)</f>
        <v>Балаева Анастасия Юрьевна</v>
      </c>
      <c r="D16" s="104" t="str">
        <f>VLOOKUP(B16,'пр.взвешивания'!B1:H78,3,FALSE)</f>
        <v>1988, КМС</v>
      </c>
      <c r="E16" s="104" t="str">
        <f>VLOOKUP(B16,'пр.взвешивания'!B1:I78,4,FALSE)</f>
        <v>УФО, Свердловская обл.</v>
      </c>
      <c r="F16" s="104"/>
      <c r="G16" s="104" t="str">
        <f>VLOOKUP(B16,'пр.взвешивания'!B1:K78,6,FALSE)</f>
        <v>Пляшкун Н.В.</v>
      </c>
    </row>
    <row r="17" spans="1:7" ht="12.75">
      <c r="A17" s="105"/>
      <c r="B17" s="107"/>
      <c r="C17" s="104"/>
      <c r="D17" s="104"/>
      <c r="E17" s="104"/>
      <c r="F17" s="104"/>
      <c r="G17" s="104"/>
    </row>
    <row r="18" spans="1:7" ht="12.75">
      <c r="A18" s="105" t="s">
        <v>42</v>
      </c>
      <c r="B18" s="106">
        <v>4</v>
      </c>
      <c r="C18" s="104" t="str">
        <f>VLOOKUP(B18,'пр.взвешивания'!B1:G80,2,FALSE)</f>
        <v>Шариева Валентина Эдгардовна</v>
      </c>
      <c r="D18" s="104" t="str">
        <f>VLOOKUP(B18,'пр.взвешивания'!B1:H80,3,FALSE)</f>
        <v>03.05.1991, I р</v>
      </c>
      <c r="E18" s="104" t="str">
        <f>VLOOKUP(B18,'пр.взвешивания'!B1:I80,4,FALSE)</f>
        <v>УФО, Челябинская обл.</v>
      </c>
      <c r="F18" s="104"/>
      <c r="G18" s="104" t="str">
        <f>VLOOKUP(B18,'пр.взвешивания'!B1:K80,6,FALSE)</f>
        <v>Кадолин В.И.</v>
      </c>
    </row>
    <row r="19" spans="1:7" ht="12.75">
      <c r="A19" s="105"/>
      <c r="B19" s="107"/>
      <c r="C19" s="104"/>
      <c r="D19" s="104"/>
      <c r="E19" s="104"/>
      <c r="F19" s="104"/>
      <c r="G19" s="104"/>
    </row>
    <row r="20" spans="1:7" ht="12.75">
      <c r="A20" s="105" t="s">
        <v>89</v>
      </c>
      <c r="B20" s="106">
        <v>8</v>
      </c>
      <c r="C20" s="104" t="str">
        <f>VLOOKUP(B20,'пр.взвешивания'!B1:G82,2,FALSE)</f>
        <v>Перминова Екатерина Дмитриевна</v>
      </c>
      <c r="D20" s="104" t="str">
        <f>VLOOKUP(B20,'пр.взвешивания'!B1:H82,3,FALSE)</f>
        <v>23.04.1993, КМС</v>
      </c>
      <c r="E20" s="104" t="str">
        <f>VLOOKUP(B20,'пр.взвешивания'!B1:I82,4,FALSE)</f>
        <v>УФО, Свердловская обл.</v>
      </c>
      <c r="F20" s="104"/>
      <c r="G20" s="104" t="str">
        <f>VLOOKUP(B20,'пр.взвешивания'!B1:K82,6,FALSE)</f>
        <v>Пляшкун Н.В.</v>
      </c>
    </row>
    <row r="21" spans="1:7" ht="12.75">
      <c r="A21" s="105"/>
      <c r="B21" s="107"/>
      <c r="C21" s="104"/>
      <c r="D21" s="104"/>
      <c r="E21" s="104"/>
      <c r="F21" s="104"/>
      <c r="G21" s="104"/>
    </row>
    <row r="22" spans="1:7" ht="12.75">
      <c r="A22" s="105" t="s">
        <v>89</v>
      </c>
      <c r="B22" s="106">
        <v>1</v>
      </c>
      <c r="C22" s="104" t="str">
        <f>VLOOKUP(B22,'пр.взвешивания'!B2:G84,2,FALSE)</f>
        <v>Постовалова Мария Юрьевна</v>
      </c>
      <c r="D22" s="104" t="str">
        <f>VLOOKUP(B22,'пр.взвешивания'!B2:H84,3,FALSE)</f>
        <v>17.05.1987, МС</v>
      </c>
      <c r="E22" s="104" t="str">
        <f>VLOOKUP(B22,'пр.взвешивания'!B2:I84,4,FALSE)</f>
        <v>УФО, ЯНАО</v>
      </c>
      <c r="F22" s="104"/>
      <c r="G22" s="104" t="str">
        <f>VLOOKUP(B22,'пр.взвешивания'!B2:K84,6,FALSE)</f>
        <v>Шайхутдинов Р.Р.</v>
      </c>
    </row>
    <row r="23" spans="1:7" ht="12.75">
      <c r="A23" s="105"/>
      <c r="B23" s="107"/>
      <c r="C23" s="104"/>
      <c r="D23" s="104"/>
      <c r="E23" s="104"/>
      <c r="F23" s="104"/>
      <c r="G23" s="104"/>
    </row>
    <row r="24" spans="1:7" ht="12.75">
      <c r="A24" s="105" t="s">
        <v>88</v>
      </c>
      <c r="B24" s="106">
        <v>7</v>
      </c>
      <c r="C24" s="104" t="str">
        <f>VLOOKUP(B24,'пр.взвешивания'!B2:G86,2,FALSE)</f>
        <v>Шаманаева Мария Михайловна</v>
      </c>
      <c r="D24" s="104" t="str">
        <f>VLOOKUP(B24,'пр.взвешивания'!B2:H86,3,FALSE)</f>
        <v>20.09.1992, КМС</v>
      </c>
      <c r="E24" s="104" t="str">
        <f>VLOOKUP(B24,'пр.взвешивания'!B2:I86,4,FALSE)</f>
        <v>УФО, Свердловская обл.</v>
      </c>
      <c r="F24" s="104"/>
      <c r="G24" s="104" t="str">
        <f>VLOOKUP(B24,'пр.взвешивания'!B2:K86,6,FALSE)</f>
        <v>Пляшкун Н.В.</v>
      </c>
    </row>
    <row r="25" spans="1:7" ht="12.75">
      <c r="A25" s="105"/>
      <c r="B25" s="107"/>
      <c r="C25" s="104"/>
      <c r="D25" s="104"/>
      <c r="E25" s="104"/>
      <c r="F25" s="104"/>
      <c r="G25" s="104"/>
    </row>
    <row r="26" spans="1:7" ht="12.75">
      <c r="A26" s="105" t="s">
        <v>88</v>
      </c>
      <c r="B26" s="106">
        <v>2</v>
      </c>
      <c r="C26" s="104" t="str">
        <f>VLOOKUP(B26,'пр.взвешивания'!B2:G88,2,FALSE)</f>
        <v>Большедворова Яна Юрьевна</v>
      </c>
      <c r="D26" s="104" t="str">
        <f>VLOOKUP(B26,'пр.взвешивания'!B2:H88,3,FALSE)</f>
        <v>09.07.1993, I р.</v>
      </c>
      <c r="E26" s="104" t="str">
        <f>VLOOKUP(B26,'пр.взвешивания'!B2:I88,4,FALSE)</f>
        <v>УФО, Свердловская обл.</v>
      </c>
      <c r="F26" s="104"/>
      <c r="G26" s="104" t="str">
        <f>VLOOKUP(B26,'пр.взвешивания'!B2:K88,6,FALSE)</f>
        <v>Фефелов Ю.А.</v>
      </c>
    </row>
    <row r="27" spans="1:7" ht="12.75">
      <c r="A27" s="105"/>
      <c r="B27" s="107"/>
      <c r="C27" s="104"/>
      <c r="D27" s="104"/>
      <c r="E27" s="104"/>
      <c r="F27" s="104"/>
      <c r="G27" s="104"/>
    </row>
    <row r="28" ht="12.75">
      <c r="A28" s="76"/>
    </row>
    <row r="33" spans="1:7" ht="12.75">
      <c r="A33" s="8"/>
      <c r="B33" s="8"/>
      <c r="C33" s="8"/>
      <c r="D33" s="8"/>
      <c r="E33" s="8"/>
      <c r="F33" s="8"/>
      <c r="G33" s="8"/>
    </row>
    <row r="34" spans="1:7" ht="15.75">
      <c r="A34" s="97" t="str">
        <f>HYPERLINK('[1]реквизиты'!$A$6)</f>
        <v>Гл. судья, судья МК</v>
      </c>
      <c r="B34" s="77"/>
      <c r="C34" s="77"/>
      <c r="D34" s="8"/>
      <c r="E34" s="78"/>
      <c r="F34" s="78"/>
      <c r="G34" s="97" t="str">
        <f>HYPERLINK('[1]реквизиты'!$G$6)</f>
        <v>Стенников М.Г.</v>
      </c>
    </row>
    <row r="35" spans="1:7" ht="15.75">
      <c r="A35" s="77"/>
      <c r="B35" s="77"/>
      <c r="C35" s="85"/>
      <c r="D35" s="80"/>
      <c r="E35" s="86"/>
      <c r="F35" s="86"/>
      <c r="G35" s="98" t="str">
        <f>HYPERLINK('[1]реквизиты'!$G$7)</f>
        <v>г.Курган</v>
      </c>
    </row>
    <row r="36" spans="1:7" ht="12.75">
      <c r="A36" s="76"/>
      <c r="B36" s="76"/>
      <c r="C36" s="79"/>
      <c r="D36" s="80"/>
      <c r="E36" s="80"/>
      <c r="F36" s="80"/>
      <c r="G36" s="80"/>
    </row>
    <row r="37" spans="1:7" ht="15.75">
      <c r="A37" s="97" t="s">
        <v>90</v>
      </c>
      <c r="B37" s="77"/>
      <c r="C37" s="85"/>
      <c r="D37" s="80"/>
      <c r="E37" s="86"/>
      <c r="F37" s="86"/>
      <c r="G37" s="98" t="str">
        <f>HYPERLINK('[1]реквизиты'!$G$8)</f>
        <v>Матвеев С.В.</v>
      </c>
    </row>
    <row r="38" spans="1:7" ht="12.75">
      <c r="A38" s="76"/>
      <c r="B38" s="76"/>
      <c r="C38" s="79"/>
      <c r="D38" s="80"/>
      <c r="E38" s="80"/>
      <c r="F38" s="80"/>
      <c r="G38" s="98" t="str">
        <f>HYPERLINK('[1]реквизиты'!$G$9)</f>
        <v>г.Нижний Тагил</v>
      </c>
    </row>
    <row r="39" spans="3:7" ht="12.75">
      <c r="C39" s="2"/>
      <c r="D39" s="2"/>
      <c r="E39" s="2"/>
      <c r="F39" s="2"/>
      <c r="G39" s="2"/>
    </row>
    <row r="40" spans="3:7" ht="12.75">
      <c r="C40" s="2"/>
      <c r="D40" s="2"/>
      <c r="E40" s="2"/>
      <c r="F40" s="2"/>
      <c r="G40" s="2"/>
    </row>
    <row r="41" spans="3:7" ht="12.75">
      <c r="C41" s="2"/>
      <c r="D41" s="2"/>
      <c r="E41" s="2"/>
      <c r="F41" s="2"/>
      <c r="G41" s="2"/>
    </row>
    <row r="42" spans="3:7" ht="12.75">
      <c r="C42" s="2"/>
      <c r="D42" s="2"/>
      <c r="E42" s="2"/>
      <c r="F42" s="2"/>
      <c r="G42" s="2"/>
    </row>
    <row r="43" spans="3:7" ht="12.75">
      <c r="C43" s="2"/>
      <c r="D43" s="2"/>
      <c r="E43" s="2"/>
      <c r="F43" s="2"/>
      <c r="G43" s="2"/>
    </row>
    <row r="44" spans="3:7" ht="12.75">
      <c r="C44" s="2"/>
      <c r="D44" s="2"/>
      <c r="E44" s="2"/>
      <c r="F44" s="2"/>
      <c r="G44" s="2"/>
    </row>
  </sheetData>
  <sheetProtection/>
  <mergeCells count="82">
    <mergeCell ref="E6:E7"/>
    <mergeCell ref="F6:F7"/>
    <mergeCell ref="G6:G7"/>
    <mergeCell ref="A1:G1"/>
    <mergeCell ref="F5:G5"/>
    <mergeCell ref="A6:A7"/>
    <mergeCell ref="B6:B7"/>
    <mergeCell ref="C6:C7"/>
    <mergeCell ref="D6:D7"/>
    <mergeCell ref="A2:G2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8:G19"/>
    <mergeCell ref="A16:A17"/>
    <mergeCell ref="B16:B17"/>
    <mergeCell ref="C16:C17"/>
    <mergeCell ref="D16:D17"/>
    <mergeCell ref="E16:E17"/>
    <mergeCell ref="F16:F17"/>
    <mergeCell ref="A26:A27"/>
    <mergeCell ref="B26:B27"/>
    <mergeCell ref="C26:C27"/>
    <mergeCell ref="G16:G17"/>
    <mergeCell ref="A18:A19"/>
    <mergeCell ref="B18:B19"/>
    <mergeCell ref="C18:C19"/>
    <mergeCell ref="D18:D19"/>
    <mergeCell ref="E18:E19"/>
    <mergeCell ref="F18:F19"/>
    <mergeCell ref="B24:B25"/>
    <mergeCell ref="C24:C25"/>
    <mergeCell ref="D24:D25"/>
    <mergeCell ref="A20:A21"/>
    <mergeCell ref="B20:B21"/>
    <mergeCell ref="C20:C21"/>
    <mergeCell ref="D20:D21"/>
    <mergeCell ref="E26:E27"/>
    <mergeCell ref="F26:F27"/>
    <mergeCell ref="G26:G27"/>
    <mergeCell ref="G22:G23"/>
    <mergeCell ref="A22:A23"/>
    <mergeCell ref="D26:D27"/>
    <mergeCell ref="F22:F23"/>
    <mergeCell ref="B22:B23"/>
    <mergeCell ref="C22:C23"/>
    <mergeCell ref="D22:D23"/>
    <mergeCell ref="C3:F3"/>
    <mergeCell ref="A4:G4"/>
    <mergeCell ref="E24:E25"/>
    <mergeCell ref="F24:F25"/>
    <mergeCell ref="G24:G25"/>
    <mergeCell ref="E20:E21"/>
    <mergeCell ref="F20:F21"/>
    <mergeCell ref="G20:G21"/>
    <mergeCell ref="E22:E23"/>
    <mergeCell ref="A24:A25"/>
  </mergeCells>
  <printOptions/>
  <pageMargins left="0" right="0" top="0.984251968503937" bottom="0.984251968503937" header="0.5118110236220472" footer="0.511811023622047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A30" sqref="A30"/>
    </sheetView>
  </sheetViews>
  <sheetFormatPr defaultColWidth="9.140625" defaultRowHeight="12.75"/>
  <sheetData>
    <row r="1" spans="1:8" ht="15.75" thickBot="1">
      <c r="A1" s="114" t="str">
        <f>'[1]реквизиты'!$A$2</f>
        <v>Название соревнования </v>
      </c>
      <c r="B1" s="115"/>
      <c r="C1" s="115"/>
      <c r="D1" s="115"/>
      <c r="E1" s="115"/>
      <c r="F1" s="115"/>
      <c r="G1" s="115"/>
      <c r="H1" s="116"/>
    </row>
    <row r="2" spans="1:8" ht="12.75">
      <c r="A2" s="117" t="str">
        <f>'[1]реквизиты'!$A$3</f>
        <v>дата место проведения</v>
      </c>
      <c r="B2" s="117"/>
      <c r="C2" s="117"/>
      <c r="D2" s="117"/>
      <c r="E2" s="117"/>
      <c r="F2" s="117"/>
      <c r="G2" s="117"/>
      <c r="H2" s="117"/>
    </row>
    <row r="3" spans="1:8" ht="18.75" thickBot="1">
      <c r="A3" s="118" t="s">
        <v>45</v>
      </c>
      <c r="B3" s="118"/>
      <c r="C3" s="118"/>
      <c r="D3" s="118"/>
      <c r="E3" s="118"/>
      <c r="F3" s="118"/>
      <c r="G3" s="118"/>
      <c r="H3" s="118"/>
    </row>
    <row r="4" spans="2:8" ht="18.75" thickBot="1">
      <c r="B4" s="87"/>
      <c r="C4" s="88"/>
      <c r="D4" s="119" t="str">
        <f>'пр.взвешивания'!D3</f>
        <v>в.к.       48      кг.</v>
      </c>
      <c r="E4" s="120"/>
      <c r="F4" s="121"/>
      <c r="G4" s="88"/>
      <c r="H4" s="88"/>
    </row>
    <row r="5" spans="1:8" ht="18.75" thickBot="1">
      <c r="A5" s="88"/>
      <c r="B5" s="88"/>
      <c r="C5" s="88"/>
      <c r="D5" s="88"/>
      <c r="E5" s="88"/>
      <c r="F5" s="88"/>
      <c r="G5" s="88"/>
      <c r="H5" s="88"/>
    </row>
    <row r="6" spans="1:10" ht="18">
      <c r="A6" s="132" t="s">
        <v>46</v>
      </c>
      <c r="B6" s="125" t="e">
        <f>VLOOKUP(J6,'пр.взвешивания'!B6:G71,2,FALSE)</f>
        <v>#N/A</v>
      </c>
      <c r="C6" s="125"/>
      <c r="D6" s="125"/>
      <c r="E6" s="125"/>
      <c r="F6" s="125"/>
      <c r="G6" s="125"/>
      <c r="H6" s="127" t="e">
        <f>VLOOKUP(J6,'пр.взвешивания'!B6:G71,3,FALSE)</f>
        <v>#N/A</v>
      </c>
      <c r="I6" s="88"/>
      <c r="J6" s="89">
        <v>0</v>
      </c>
    </row>
    <row r="7" spans="1:10" ht="18">
      <c r="A7" s="133"/>
      <c r="B7" s="126"/>
      <c r="C7" s="126"/>
      <c r="D7" s="126"/>
      <c r="E7" s="126"/>
      <c r="F7" s="126"/>
      <c r="G7" s="126"/>
      <c r="H7" s="128"/>
      <c r="I7" s="88"/>
      <c r="J7" s="89"/>
    </row>
    <row r="8" spans="1:10" ht="18">
      <c r="A8" s="133"/>
      <c r="B8" s="129" t="e">
        <f>VLOOKUP(J6,'пр.взвешивания'!B6:G71,4,FALSE)</f>
        <v>#N/A</v>
      </c>
      <c r="C8" s="129"/>
      <c r="D8" s="129"/>
      <c r="E8" s="129"/>
      <c r="F8" s="129"/>
      <c r="G8" s="129"/>
      <c r="H8" s="128"/>
      <c r="I8" s="88"/>
      <c r="J8" s="89"/>
    </row>
    <row r="9" spans="1:10" ht="18.75" thickBot="1">
      <c r="A9" s="134"/>
      <c r="B9" s="130"/>
      <c r="C9" s="130"/>
      <c r="D9" s="130"/>
      <c r="E9" s="130"/>
      <c r="F9" s="130"/>
      <c r="G9" s="130"/>
      <c r="H9" s="131"/>
      <c r="I9" s="88"/>
      <c r="J9" s="89"/>
    </row>
    <row r="10" spans="1:10" ht="18.75" thickBot="1">
      <c r="A10" s="88"/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8" customHeight="1">
      <c r="A11" s="122" t="s">
        <v>47</v>
      </c>
      <c r="B11" s="125" t="e">
        <f>VLOOKUP(J11,'пр.взвешивания'!B1:G76,2,FALSE)</f>
        <v>#N/A</v>
      </c>
      <c r="C11" s="125"/>
      <c r="D11" s="125"/>
      <c r="E11" s="125"/>
      <c r="F11" s="125"/>
      <c r="G11" s="125"/>
      <c r="H11" s="127" t="e">
        <f>VLOOKUP(J11,'пр.взвешивания'!B1:G76,3,FALSE)</f>
        <v>#N/A</v>
      </c>
      <c r="I11" s="88"/>
      <c r="J11" s="89">
        <v>0</v>
      </c>
    </row>
    <row r="12" spans="1:10" ht="18" customHeight="1">
      <c r="A12" s="123"/>
      <c r="B12" s="126"/>
      <c r="C12" s="126"/>
      <c r="D12" s="126"/>
      <c r="E12" s="126"/>
      <c r="F12" s="126"/>
      <c r="G12" s="126"/>
      <c r="H12" s="128"/>
      <c r="I12" s="88"/>
      <c r="J12" s="89"/>
    </row>
    <row r="13" spans="1:10" ht="18">
      <c r="A13" s="123"/>
      <c r="B13" s="129" t="e">
        <f>VLOOKUP(J11,'пр.взвешивания'!B1:G76,4,FALSE)</f>
        <v>#N/A</v>
      </c>
      <c r="C13" s="129"/>
      <c r="D13" s="129"/>
      <c r="E13" s="129"/>
      <c r="F13" s="129"/>
      <c r="G13" s="129"/>
      <c r="H13" s="128"/>
      <c r="I13" s="88"/>
      <c r="J13" s="89"/>
    </row>
    <row r="14" spans="1:10" ht="18.75" thickBot="1">
      <c r="A14" s="124"/>
      <c r="B14" s="130"/>
      <c r="C14" s="130"/>
      <c r="D14" s="130"/>
      <c r="E14" s="130"/>
      <c r="F14" s="130"/>
      <c r="G14" s="130"/>
      <c r="H14" s="131"/>
      <c r="I14" s="88"/>
      <c r="J14" s="89"/>
    </row>
    <row r="15" spans="1:10" ht="18.75" thickBot="1">
      <c r="A15" s="88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8" customHeight="1">
      <c r="A16" s="138" t="s">
        <v>48</v>
      </c>
      <c r="B16" s="125" t="e">
        <f>VLOOKUP(J16,'пр.взвешивания'!B1:G81,2,FALSE)</f>
        <v>#N/A</v>
      </c>
      <c r="C16" s="125"/>
      <c r="D16" s="125"/>
      <c r="E16" s="125"/>
      <c r="F16" s="125"/>
      <c r="G16" s="125"/>
      <c r="H16" s="127" t="e">
        <f>VLOOKUP(J16,'пр.взвешивания'!B1:G81,3,FALSE)</f>
        <v>#N/A</v>
      </c>
      <c r="I16" s="88"/>
      <c r="J16" s="89">
        <v>0</v>
      </c>
    </row>
    <row r="17" spans="1:10" ht="18" customHeight="1">
      <c r="A17" s="139"/>
      <c r="B17" s="126"/>
      <c r="C17" s="126"/>
      <c r="D17" s="126"/>
      <c r="E17" s="126"/>
      <c r="F17" s="126"/>
      <c r="G17" s="126"/>
      <c r="H17" s="128"/>
      <c r="I17" s="88"/>
      <c r="J17" s="89"/>
    </row>
    <row r="18" spans="1:10" ht="18">
      <c r="A18" s="139"/>
      <c r="B18" s="129" t="e">
        <f>VLOOKUP(J16,'пр.взвешивания'!B1:G81,4,FALSE)</f>
        <v>#N/A</v>
      </c>
      <c r="C18" s="129"/>
      <c r="D18" s="129"/>
      <c r="E18" s="129"/>
      <c r="F18" s="129"/>
      <c r="G18" s="129"/>
      <c r="H18" s="128"/>
      <c r="I18" s="88"/>
      <c r="J18" s="89"/>
    </row>
    <row r="19" spans="1:10" ht="18.75" thickBot="1">
      <c r="A19" s="140"/>
      <c r="B19" s="130"/>
      <c r="C19" s="130"/>
      <c r="D19" s="130"/>
      <c r="E19" s="130"/>
      <c r="F19" s="130"/>
      <c r="G19" s="130"/>
      <c r="H19" s="131"/>
      <c r="I19" s="88"/>
      <c r="J19" s="89"/>
    </row>
    <row r="20" spans="1:10" ht="18.75" thickBot="1">
      <c r="A20" s="88"/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18" customHeight="1">
      <c r="A21" s="138" t="s">
        <v>48</v>
      </c>
      <c r="B21" s="125" t="e">
        <f>VLOOKUP(J21,'пр.взвешивания'!B1:G86,2,FALSE)</f>
        <v>#N/A</v>
      </c>
      <c r="C21" s="125"/>
      <c r="D21" s="125"/>
      <c r="E21" s="125"/>
      <c r="F21" s="125"/>
      <c r="G21" s="125"/>
      <c r="H21" s="127" t="e">
        <f>VLOOKUP(J21,'пр.взвешивания'!B1:G86,3,FALSE)</f>
        <v>#N/A</v>
      </c>
      <c r="I21" s="88"/>
      <c r="J21" s="89">
        <v>0</v>
      </c>
    </row>
    <row r="22" spans="1:10" ht="18" customHeight="1">
      <c r="A22" s="139"/>
      <c r="B22" s="126"/>
      <c r="C22" s="126"/>
      <c r="D22" s="126"/>
      <c r="E22" s="126"/>
      <c r="F22" s="126"/>
      <c r="G22" s="126"/>
      <c r="H22" s="128"/>
      <c r="I22" s="88"/>
      <c r="J22" s="89"/>
    </row>
    <row r="23" spans="1:9" ht="18">
      <c r="A23" s="139"/>
      <c r="B23" s="129" t="e">
        <f>VLOOKUP(J21,'пр.взвешивания'!B1:G86,4,FALSE)</f>
        <v>#N/A</v>
      </c>
      <c r="C23" s="129"/>
      <c r="D23" s="129"/>
      <c r="E23" s="129"/>
      <c r="F23" s="129"/>
      <c r="G23" s="129"/>
      <c r="H23" s="128"/>
      <c r="I23" s="88"/>
    </row>
    <row r="24" spans="1:9" ht="18.75" thickBot="1">
      <c r="A24" s="140"/>
      <c r="B24" s="130"/>
      <c r="C24" s="130"/>
      <c r="D24" s="130"/>
      <c r="E24" s="130"/>
      <c r="F24" s="130"/>
      <c r="G24" s="130"/>
      <c r="H24" s="131"/>
      <c r="I24" s="88"/>
    </row>
    <row r="25" spans="1:8" ht="18">
      <c r="A25" s="88"/>
      <c r="B25" s="88"/>
      <c r="C25" s="88"/>
      <c r="D25" s="88"/>
      <c r="E25" s="88"/>
      <c r="F25" s="88"/>
      <c r="G25" s="88"/>
      <c r="H25" s="88"/>
    </row>
    <row r="26" spans="1:8" ht="18">
      <c r="A26" s="88" t="s">
        <v>49</v>
      </c>
      <c r="B26" s="88"/>
      <c r="C26" s="88"/>
      <c r="D26" s="88"/>
      <c r="E26" s="88"/>
      <c r="F26" s="88"/>
      <c r="G26" s="88"/>
      <c r="H26" s="88"/>
    </row>
    <row r="27" ht="13.5" thickBot="1"/>
    <row r="28" spans="1:10" ht="12.75">
      <c r="A28" s="135" t="e">
        <f>VLOOKUP(J28,'пр.взвешивания'!B6:G71,6,FALSE)</f>
        <v>#N/A</v>
      </c>
      <c r="B28" s="136"/>
      <c r="C28" s="136"/>
      <c r="D28" s="136"/>
      <c r="E28" s="136"/>
      <c r="F28" s="136"/>
      <c r="G28" s="136"/>
      <c r="H28" s="127"/>
      <c r="J28">
        <v>0</v>
      </c>
    </row>
    <row r="29" spans="1:8" ht="13.5" thickBot="1">
      <c r="A29" s="137"/>
      <c r="B29" s="130"/>
      <c r="C29" s="130"/>
      <c r="D29" s="130"/>
      <c r="E29" s="130"/>
      <c r="F29" s="130"/>
      <c r="G29" s="130"/>
      <c r="H29" s="131"/>
    </row>
    <row r="32" spans="1:8" ht="18">
      <c r="A32" s="88" t="s">
        <v>50</v>
      </c>
      <c r="B32" s="88"/>
      <c r="C32" s="88"/>
      <c r="D32" s="88"/>
      <c r="E32" s="88"/>
      <c r="F32" s="88"/>
      <c r="G32" s="88"/>
      <c r="H32" s="88"/>
    </row>
    <row r="33" spans="1:8" ht="18">
      <c r="A33" s="88"/>
      <c r="B33" s="88"/>
      <c r="C33" s="88"/>
      <c r="D33" s="88"/>
      <c r="E33" s="88"/>
      <c r="F33" s="88"/>
      <c r="G33" s="88"/>
      <c r="H33" s="88"/>
    </row>
    <row r="34" spans="1:8" ht="18">
      <c r="A34" s="88"/>
      <c r="B34" s="88"/>
      <c r="C34" s="88"/>
      <c r="D34" s="88"/>
      <c r="E34" s="88"/>
      <c r="F34" s="88"/>
      <c r="G34" s="88"/>
      <c r="H34" s="88"/>
    </row>
    <row r="35" spans="1:8" ht="18">
      <c r="A35" s="90"/>
      <c r="B35" s="90"/>
      <c r="C35" s="90"/>
      <c r="D35" s="90"/>
      <c r="E35" s="90"/>
      <c r="F35" s="90"/>
      <c r="G35" s="90"/>
      <c r="H35" s="90"/>
    </row>
    <row r="36" spans="1:8" ht="18">
      <c r="A36" s="91"/>
      <c r="B36" s="91"/>
      <c r="C36" s="91"/>
      <c r="D36" s="91"/>
      <c r="E36" s="91"/>
      <c r="F36" s="91"/>
      <c r="G36" s="91"/>
      <c r="H36" s="91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2"/>
      <c r="B38" s="92"/>
      <c r="C38" s="92"/>
      <c r="D38" s="92"/>
      <c r="E38" s="92"/>
      <c r="F38" s="92"/>
      <c r="G38" s="92"/>
      <c r="H38" s="92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2"/>
  <sheetViews>
    <sheetView tabSelected="1" zoomScalePageLayoutView="0" workbookViewId="0" topLeftCell="A10">
      <selection activeCell="T29" sqref="T29"/>
    </sheetView>
  </sheetViews>
  <sheetFormatPr defaultColWidth="9.140625" defaultRowHeight="12.75"/>
  <cols>
    <col min="1" max="1" width="5.28125" style="0" customWidth="1"/>
    <col min="2" max="2" width="19.140625" style="0" customWidth="1"/>
    <col min="5" max="9" width="5.7109375" style="0" customWidth="1"/>
    <col min="10" max="10" width="1.57421875" style="0" customWidth="1"/>
    <col min="11" max="11" width="6.00390625" style="0" customWidth="1"/>
    <col min="12" max="12" width="15.00390625" style="0" customWidth="1"/>
    <col min="15" max="20" width="5.7109375" style="0" customWidth="1"/>
  </cols>
  <sheetData>
    <row r="1" spans="1:20" ht="19.5" customHeight="1">
      <c r="A1" s="143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15.75" customHeight="1" thickBot="1">
      <c r="A2" s="144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14" ht="18.75" customHeight="1" thickBot="1">
      <c r="A3" s="8"/>
      <c r="B3" s="18"/>
      <c r="C3" s="18"/>
      <c r="D3" s="145" t="str">
        <f>HYPERLINK('[1]реквизиты'!$A$2)</f>
        <v>Чемпионат УФО по самбо среди женщин  </v>
      </c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20" ht="21" customHeight="1" thickBot="1">
      <c r="A4" s="146" t="str">
        <f>HYPERLINK('[1]реквизиты'!$A$3)</f>
        <v>10-13 декабря  2010 года.      г. Курган.          
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ht="18.75" customHeight="1" thickBot="1">
      <c r="A5" s="3" t="s">
        <v>7</v>
      </c>
      <c r="D5" s="3"/>
      <c r="G5" s="224"/>
      <c r="H5" s="224"/>
      <c r="I5" s="224"/>
      <c r="J5" s="2"/>
      <c r="Q5" s="148" t="str">
        <f>HYPERLINK('пр.взвешивания'!D3)</f>
        <v>в.к.       48      кг.</v>
      </c>
      <c r="R5" s="149"/>
      <c r="S5" s="149"/>
      <c r="T5" s="150"/>
    </row>
    <row r="6" spans="1:20" ht="13.5" customHeight="1" thickBot="1">
      <c r="A6" s="141" t="s">
        <v>1</v>
      </c>
      <c r="B6" s="141" t="s">
        <v>8</v>
      </c>
      <c r="C6" s="141" t="s">
        <v>9</v>
      </c>
      <c r="D6" s="141" t="s">
        <v>10</v>
      </c>
      <c r="E6" s="217" t="s">
        <v>11</v>
      </c>
      <c r="F6" s="218"/>
      <c r="G6" s="218"/>
      <c r="H6" s="141" t="s">
        <v>12</v>
      </c>
      <c r="I6" s="141" t="s">
        <v>13</v>
      </c>
      <c r="J6" s="2"/>
      <c r="K6" s="186" t="s">
        <v>1</v>
      </c>
      <c r="L6" s="186" t="s">
        <v>8</v>
      </c>
      <c r="M6" s="186" t="s">
        <v>9</v>
      </c>
      <c r="N6" s="186" t="s">
        <v>10</v>
      </c>
      <c r="O6" s="189" t="s">
        <v>11</v>
      </c>
      <c r="P6" s="190"/>
      <c r="Q6" s="190"/>
      <c r="R6" s="191"/>
      <c r="S6" s="186" t="s">
        <v>12</v>
      </c>
      <c r="T6" s="184" t="s">
        <v>13</v>
      </c>
    </row>
    <row r="7" spans="1:20" ht="13.5" thickBot="1">
      <c r="A7" s="142"/>
      <c r="B7" s="142"/>
      <c r="C7" s="142"/>
      <c r="D7" s="216"/>
      <c r="E7" s="4">
        <v>1</v>
      </c>
      <c r="F7" s="5">
        <v>2</v>
      </c>
      <c r="G7" s="7">
        <v>3</v>
      </c>
      <c r="H7" s="219"/>
      <c r="I7" s="207"/>
      <c r="J7" s="2"/>
      <c r="K7" s="187"/>
      <c r="L7" s="187"/>
      <c r="M7" s="187"/>
      <c r="N7" s="188"/>
      <c r="O7" s="57">
        <v>1</v>
      </c>
      <c r="P7" s="58">
        <v>2</v>
      </c>
      <c r="Q7" s="58">
        <v>3</v>
      </c>
      <c r="R7" s="59">
        <v>4</v>
      </c>
      <c r="S7" s="192"/>
      <c r="T7" s="185"/>
    </row>
    <row r="8" spans="1:20" ht="13.5" customHeight="1">
      <c r="A8" s="167">
        <v>1</v>
      </c>
      <c r="B8" s="202" t="str">
        <f>VLOOKUP(A8,'пр.взвешивания'!B6:E15,2,FALSE)</f>
        <v>Постовалова Мария Юрьевна</v>
      </c>
      <c r="C8" s="204" t="str">
        <f>VLOOKUP(A8,'пр.взвешивания'!B6:E15,3,FALSE)</f>
        <v>17.05.1987, МС</v>
      </c>
      <c r="D8" s="151" t="str">
        <f>VLOOKUP(A8,'пр.взвешивания'!B6:E15,4,FALSE)</f>
        <v>УФО, ЯНАО</v>
      </c>
      <c r="E8" s="29"/>
      <c r="F8" s="30">
        <v>3</v>
      </c>
      <c r="G8" s="30">
        <v>1</v>
      </c>
      <c r="H8" s="182">
        <f>SUM(F8:G8)</f>
        <v>4</v>
      </c>
      <c r="I8" s="232">
        <v>2</v>
      </c>
      <c r="J8" s="215"/>
      <c r="K8" s="167">
        <v>3</v>
      </c>
      <c r="L8" s="169" t="str">
        <f>VLOOKUP(K8,'пр.взвешивания'!B6:G49,2,FALSE)</f>
        <v>Забанных Ольга Игоревна</v>
      </c>
      <c r="M8" s="178" t="str">
        <f>VLOOKUP(K8,'пр.взвешивания'!B6:G111,3,FALSE)</f>
        <v>16.01.1986 ,КМС</v>
      </c>
      <c r="N8" s="180" t="str">
        <f>VLOOKUP(K8,'пр.взвешивания'!B6:G75,4,FALSE)</f>
        <v>УФО, Свердловская обл.</v>
      </c>
      <c r="O8" s="60"/>
      <c r="P8" s="61">
        <v>3</v>
      </c>
      <c r="Q8" s="62">
        <v>1</v>
      </c>
      <c r="R8" s="30">
        <v>3</v>
      </c>
      <c r="S8" s="182">
        <f>SUM(O8:R8)</f>
        <v>7</v>
      </c>
      <c r="T8" s="183">
        <v>2</v>
      </c>
    </row>
    <row r="9" spans="1:20" ht="13.5" customHeight="1">
      <c r="A9" s="168"/>
      <c r="B9" s="220"/>
      <c r="C9" s="221"/>
      <c r="D9" s="152"/>
      <c r="E9" s="31"/>
      <c r="F9" s="32"/>
      <c r="G9" s="32"/>
      <c r="H9" s="163"/>
      <c r="I9" s="177"/>
      <c r="J9" s="215"/>
      <c r="K9" s="168"/>
      <c r="L9" s="170"/>
      <c r="M9" s="179"/>
      <c r="N9" s="181"/>
      <c r="O9" s="31"/>
      <c r="P9" s="63"/>
      <c r="Q9" s="64"/>
      <c r="R9" s="32"/>
      <c r="S9" s="163"/>
      <c r="T9" s="177"/>
    </row>
    <row r="10" spans="1:20" ht="13.5" customHeight="1">
      <c r="A10" s="168">
        <v>2</v>
      </c>
      <c r="B10" s="231" t="str">
        <f>VLOOKUP(A10,'пр.взвешивания'!B8:E17,2,FALSE)</f>
        <v>Большедворова Яна Юрьевна</v>
      </c>
      <c r="C10" s="222" t="str">
        <f>VLOOKUP(A10,'пр.взвешивания'!B8:E17,3,FALSE)</f>
        <v>09.07.1993, I р.</v>
      </c>
      <c r="D10" s="223" t="str">
        <f>VLOOKUP(A10,'пр.взвешивания'!B8:E17,4,FALSE)</f>
        <v>УФО, Свердловская обл.</v>
      </c>
      <c r="E10" s="33">
        <v>1</v>
      </c>
      <c r="F10" s="34"/>
      <c r="G10" s="35">
        <v>0</v>
      </c>
      <c r="H10" s="163">
        <v>1</v>
      </c>
      <c r="I10" s="177">
        <v>3</v>
      </c>
      <c r="J10" s="215"/>
      <c r="K10" s="168">
        <v>1</v>
      </c>
      <c r="L10" s="194" t="s">
        <v>76</v>
      </c>
      <c r="M10" s="173" t="str">
        <f>VLOOKUP(K10,'пр.взвешивания'!B3:G113,3,FALSE)</f>
        <v>17.05.1987, МС</v>
      </c>
      <c r="N10" s="175" t="str">
        <f>VLOOKUP(K10,'пр.взвешивания'!B3:G77,4,FALSE)</f>
        <v>УФО, ЯНАО</v>
      </c>
      <c r="O10" s="33">
        <v>1</v>
      </c>
      <c r="P10" s="65"/>
      <c r="Q10" s="66">
        <v>1</v>
      </c>
      <c r="R10" s="35">
        <v>1</v>
      </c>
      <c r="S10" s="163">
        <f>SUM(O10:R10)</f>
        <v>3</v>
      </c>
      <c r="T10" s="177">
        <v>4</v>
      </c>
    </row>
    <row r="11" spans="1:20" ht="13.5" customHeight="1">
      <c r="A11" s="168"/>
      <c r="B11" s="203"/>
      <c r="C11" s="205"/>
      <c r="D11" s="206"/>
      <c r="E11" s="36"/>
      <c r="F11" s="37"/>
      <c r="G11" s="32"/>
      <c r="H11" s="163"/>
      <c r="I11" s="177"/>
      <c r="J11" s="215"/>
      <c r="K11" s="168"/>
      <c r="L11" s="157"/>
      <c r="M11" s="174"/>
      <c r="N11" s="176"/>
      <c r="O11" s="67"/>
      <c r="P11" s="68"/>
      <c r="Q11" s="63"/>
      <c r="R11" s="32"/>
      <c r="S11" s="163"/>
      <c r="T11" s="177"/>
    </row>
    <row r="12" spans="1:20" ht="13.5" customHeight="1">
      <c r="A12" s="168">
        <v>3</v>
      </c>
      <c r="B12" s="196" t="str">
        <f>VLOOKUP(A12,'пр.взвешивания'!B10:E19,2,FALSE)</f>
        <v>Забанных Ольга Игоревна</v>
      </c>
      <c r="C12" s="198" t="str">
        <f>VLOOKUP(A12,'пр.взвешивания'!B10:E19,3,FALSE)</f>
        <v>16.01.1986 ,КМС</v>
      </c>
      <c r="D12" s="200" t="str">
        <f>VLOOKUP(A12,'пр.взвешивания'!B10:E19,4,FALSE)</f>
        <v>УФО, Свердловская обл.</v>
      </c>
      <c r="E12" s="33">
        <v>3</v>
      </c>
      <c r="F12" s="35">
        <v>3</v>
      </c>
      <c r="G12" s="38"/>
      <c r="H12" s="163">
        <v>6</v>
      </c>
      <c r="I12" s="165">
        <v>1</v>
      </c>
      <c r="J12" s="215"/>
      <c r="K12" s="155">
        <v>5</v>
      </c>
      <c r="L12" s="171" t="str">
        <f>VLOOKUP(K12,'пр.взвешивания'!B1:G53,2,FALSE)</f>
        <v>Гиниятуллина Люция Вариовна</v>
      </c>
      <c r="M12" s="173" t="str">
        <f>VLOOKUP(K12,'пр.взвешивания'!B1:G115,3,FALSE)</f>
        <v>28.04.1981, МСМК</v>
      </c>
      <c r="N12" s="175" t="str">
        <f>VLOOKUP(K12,'пр.взвешивания'!B1:G79,4,FALSE)</f>
        <v>УФО, ХМАО</v>
      </c>
      <c r="O12" s="69">
        <v>3</v>
      </c>
      <c r="P12" s="70">
        <v>3</v>
      </c>
      <c r="Q12" s="71"/>
      <c r="R12" s="72">
        <v>4</v>
      </c>
      <c r="S12" s="163">
        <f>SUM(O12:R12)</f>
        <v>10</v>
      </c>
      <c r="T12" s="165">
        <v>1</v>
      </c>
    </row>
    <row r="13" spans="1:20" ht="13.5" customHeight="1" thickBot="1">
      <c r="A13" s="195"/>
      <c r="B13" s="197"/>
      <c r="C13" s="199"/>
      <c r="D13" s="201"/>
      <c r="E13" s="39"/>
      <c r="F13" s="40"/>
      <c r="G13" s="41"/>
      <c r="H13" s="164"/>
      <c r="I13" s="166"/>
      <c r="J13" s="215"/>
      <c r="K13" s="155"/>
      <c r="L13" s="172"/>
      <c r="M13" s="174"/>
      <c r="N13" s="176"/>
      <c r="O13" s="67"/>
      <c r="P13" s="63"/>
      <c r="Q13" s="73"/>
      <c r="R13" s="32"/>
      <c r="S13" s="163"/>
      <c r="T13" s="165"/>
    </row>
    <row r="14" spans="1:20" ht="13.5" customHeight="1" thickBot="1">
      <c r="A14" s="42" t="s">
        <v>32</v>
      </c>
      <c r="B14" s="26"/>
      <c r="C14" s="26"/>
      <c r="D14" s="26"/>
      <c r="E14" s="26"/>
      <c r="F14" s="26"/>
      <c r="G14" s="26"/>
      <c r="H14" s="26"/>
      <c r="I14" s="26"/>
      <c r="J14" s="215"/>
      <c r="K14" s="155">
        <v>4</v>
      </c>
      <c r="L14" s="157" t="str">
        <f>VLOOKUP(K14,'пр.взвешивания'!B1:G55,2,FALSE)</f>
        <v>Шариева Валентина Эдгардовна</v>
      </c>
      <c r="M14" s="159" t="str">
        <f>VLOOKUP(K14,'пр.взвешивания'!B1:G117,3,FALSE)</f>
        <v>03.05.1991, I р</v>
      </c>
      <c r="N14" s="161" t="str">
        <f>VLOOKUP(K14,'пр.взвешивания'!B1:G81,4,FALSE)</f>
        <v>УФО, Челябинская обл.</v>
      </c>
      <c r="O14" s="33">
        <v>0</v>
      </c>
      <c r="P14" s="35">
        <v>3</v>
      </c>
      <c r="Q14" s="70">
        <v>0</v>
      </c>
      <c r="R14" s="73"/>
      <c r="S14" s="163">
        <f>SUM(O14:R14)</f>
        <v>3</v>
      </c>
      <c r="T14" s="165">
        <v>3</v>
      </c>
    </row>
    <row r="15" spans="1:20" ht="13.5" customHeight="1" thickBot="1">
      <c r="A15" s="242">
        <v>4</v>
      </c>
      <c r="B15" s="202" t="str">
        <f>VLOOKUP(A15,'пр.взвешивания'!B6:E15,2,FALSE)</f>
        <v>Шариева Валентина Эдгардовна</v>
      </c>
      <c r="C15" s="204" t="str">
        <f>VLOOKUP(A15,'пр.взвешивания'!B6:E15,3,FALSE)</f>
        <v>03.05.1991, I р</v>
      </c>
      <c r="D15" s="151" t="str">
        <f>VLOOKUP(A15,'пр.взвешивания'!B6:E15,4,FALSE)</f>
        <v>УФО, Челябинская обл.</v>
      </c>
      <c r="E15" s="29"/>
      <c r="F15" s="43">
        <v>0</v>
      </c>
      <c r="G15" s="26"/>
      <c r="H15" s="153">
        <f>SUM(F15:G15)</f>
        <v>0</v>
      </c>
      <c r="I15" s="186">
        <v>2</v>
      </c>
      <c r="J15" s="215"/>
      <c r="K15" s="156"/>
      <c r="L15" s="158"/>
      <c r="M15" s="160"/>
      <c r="N15" s="162"/>
      <c r="O15" s="74"/>
      <c r="P15" s="40"/>
      <c r="Q15" s="75"/>
      <c r="R15" s="41"/>
      <c r="S15" s="164"/>
      <c r="T15" s="166"/>
    </row>
    <row r="16" spans="1:20" ht="13.5" customHeight="1" thickBot="1">
      <c r="A16" s="242"/>
      <c r="B16" s="220"/>
      <c r="C16" s="221"/>
      <c r="D16" s="152"/>
      <c r="E16" s="44"/>
      <c r="F16" s="45">
        <v>1.15</v>
      </c>
      <c r="G16" s="26"/>
      <c r="H16" s="154"/>
      <c r="I16" s="208"/>
      <c r="J16" s="215"/>
      <c r="K16" s="42" t="s">
        <v>14</v>
      </c>
      <c r="L16" s="52"/>
      <c r="M16" s="52"/>
      <c r="N16" s="52"/>
      <c r="O16" s="26"/>
      <c r="P16" s="26"/>
      <c r="Q16" s="26"/>
      <c r="R16" s="26"/>
      <c r="S16" s="26"/>
      <c r="T16" s="26"/>
    </row>
    <row r="17" spans="1:20" ht="13.5" customHeight="1">
      <c r="A17" s="241">
        <v>5</v>
      </c>
      <c r="B17" s="231" t="str">
        <f>VLOOKUP(A17,'пр.взвешивания'!B8:E17,2,FALSE)</f>
        <v>Гиниятуллина Люция Вариовна</v>
      </c>
      <c r="C17" s="222" t="str">
        <f>VLOOKUP(A17,'пр.взвешивания'!B8:E17,3,FALSE)</f>
        <v>28.04.1981, МСМК</v>
      </c>
      <c r="D17" s="223" t="str">
        <f>VLOOKUP(A17,'пр.взвешивания'!B8:E17,4,FALSE)</f>
        <v>УФО, ХМАО</v>
      </c>
      <c r="E17" s="46">
        <v>4</v>
      </c>
      <c r="F17" s="47"/>
      <c r="G17" s="26"/>
      <c r="H17" s="163">
        <v>4</v>
      </c>
      <c r="I17" s="177">
        <v>1</v>
      </c>
      <c r="J17" s="215"/>
      <c r="K17" s="167">
        <v>6</v>
      </c>
      <c r="L17" s="169" t="str">
        <f>VLOOKUP(K17,'пр.взвешивания'!B1:G58,2,FALSE)</f>
        <v>Новожилова Анастасия Евгеньевна</v>
      </c>
      <c r="M17" s="178" t="str">
        <f>VLOOKUP(K17,'пр.взвешивания'!B1:G120,3,FALSE)</f>
        <v>27.09.1992, КМС</v>
      </c>
      <c r="N17" s="180" t="str">
        <f>VLOOKUP(K17,'пр.взвешивания'!B1:G84,4,FALSE)</f>
        <v>УФО, Свердловская обл.</v>
      </c>
      <c r="O17" s="60"/>
      <c r="P17" s="61">
        <v>3</v>
      </c>
      <c r="Q17" s="62">
        <v>1</v>
      </c>
      <c r="R17" s="30">
        <v>3.5</v>
      </c>
      <c r="S17" s="182">
        <f>SUM(O17:R17)</f>
        <v>7.5</v>
      </c>
      <c r="T17" s="183">
        <v>2</v>
      </c>
    </row>
    <row r="18" spans="1:20" ht="13.5" customHeight="1" thickBot="1">
      <c r="A18" s="195"/>
      <c r="B18" s="197"/>
      <c r="C18" s="199"/>
      <c r="D18" s="201"/>
      <c r="E18" s="48">
        <v>1.15</v>
      </c>
      <c r="F18" s="49"/>
      <c r="G18" s="26"/>
      <c r="H18" s="164"/>
      <c r="I18" s="193"/>
      <c r="J18" s="26"/>
      <c r="K18" s="168"/>
      <c r="L18" s="170"/>
      <c r="M18" s="179"/>
      <c r="N18" s="181"/>
      <c r="O18" s="31"/>
      <c r="P18" s="63"/>
      <c r="Q18" s="64"/>
      <c r="R18" s="32"/>
      <c r="S18" s="163"/>
      <c r="T18" s="177"/>
    </row>
    <row r="19" spans="1:20" ht="13.5" customHeight="1" thickBot="1">
      <c r="A19" s="3" t="s">
        <v>34</v>
      </c>
      <c r="D19" s="3"/>
      <c r="G19" s="55"/>
      <c r="H19" s="55"/>
      <c r="I19" s="55"/>
      <c r="J19" s="26"/>
      <c r="K19" s="168">
        <v>8</v>
      </c>
      <c r="L19" s="171" t="str">
        <f>VLOOKUP(K19,'пр.взвешивания'!B1:G60,2,FALSE)</f>
        <v>Перминова Екатерина Дмитриевна</v>
      </c>
      <c r="M19" s="173" t="str">
        <f>VLOOKUP(K19,'пр.взвешивания'!B1:G122,3,FALSE)</f>
        <v>23.04.1993, КМС</v>
      </c>
      <c r="N19" s="175" t="str">
        <f>VLOOKUP(K19,'пр.взвешивания'!B1:G86,4,FALSE)</f>
        <v>УФО, Свердловская обл.</v>
      </c>
      <c r="O19" s="33">
        <v>1</v>
      </c>
      <c r="P19" s="65"/>
      <c r="Q19" s="66">
        <v>0</v>
      </c>
      <c r="R19" s="35">
        <v>1</v>
      </c>
      <c r="S19" s="163">
        <f>SUM(O19:R19)</f>
        <v>2</v>
      </c>
      <c r="T19" s="177">
        <v>4</v>
      </c>
    </row>
    <row r="20" spans="1:20" ht="13.5" customHeight="1" thickBot="1">
      <c r="A20" s="141" t="s">
        <v>1</v>
      </c>
      <c r="B20" s="141" t="s">
        <v>8</v>
      </c>
      <c r="C20" s="141" t="s">
        <v>9</v>
      </c>
      <c r="D20" s="141" t="s">
        <v>10</v>
      </c>
      <c r="E20" s="217" t="s">
        <v>11</v>
      </c>
      <c r="F20" s="218"/>
      <c r="G20" s="218"/>
      <c r="H20" s="141" t="s">
        <v>12</v>
      </c>
      <c r="I20" s="141" t="s">
        <v>13</v>
      </c>
      <c r="J20" s="26"/>
      <c r="K20" s="168"/>
      <c r="L20" s="172"/>
      <c r="M20" s="174"/>
      <c r="N20" s="176"/>
      <c r="O20" s="67"/>
      <c r="P20" s="68"/>
      <c r="Q20" s="63">
        <v>2.25</v>
      </c>
      <c r="R20" s="32"/>
      <c r="S20" s="163"/>
      <c r="T20" s="177"/>
    </row>
    <row r="21" spans="1:20" ht="13.5" customHeight="1" thickBot="1">
      <c r="A21" s="142"/>
      <c r="B21" s="142"/>
      <c r="C21" s="142"/>
      <c r="D21" s="216"/>
      <c r="E21" s="4">
        <v>1</v>
      </c>
      <c r="F21" s="5">
        <v>2</v>
      </c>
      <c r="G21" s="7">
        <v>3</v>
      </c>
      <c r="H21" s="219"/>
      <c r="I21" s="207"/>
      <c r="J21" s="26"/>
      <c r="K21" s="155">
        <v>10</v>
      </c>
      <c r="L21" s="171" t="str">
        <f>VLOOKUP(K21,'пр.взвешивания'!B1:G62,2,FALSE)</f>
        <v>Гумерова Эльмира Наильевна</v>
      </c>
      <c r="M21" s="173" t="str">
        <f>VLOOKUP(K21,'пр.взвешивания'!B1:G124,3,FALSE)</f>
        <v>06.05.1991, КМС</v>
      </c>
      <c r="N21" s="175" t="str">
        <f>VLOOKUP(K21,'пр.взвешивания'!B1:G88,4,FALSE)</f>
        <v>УФО, Челябинская обл.</v>
      </c>
      <c r="O21" s="69">
        <v>3</v>
      </c>
      <c r="P21" s="70">
        <v>4</v>
      </c>
      <c r="Q21" s="71"/>
      <c r="R21" s="72">
        <v>3</v>
      </c>
      <c r="S21" s="163">
        <f>SUM(O21:R21)</f>
        <v>10</v>
      </c>
      <c r="T21" s="165">
        <v>1</v>
      </c>
    </row>
    <row r="22" spans="1:20" ht="13.5" customHeight="1">
      <c r="A22" s="167">
        <v>6</v>
      </c>
      <c r="B22" s="202" t="str">
        <f>VLOOKUP(A22,'пр.взвешивания'!B2:E31,2,FALSE)</f>
        <v>Новожилова Анастасия Евгеньевна</v>
      </c>
      <c r="C22" s="204" t="str">
        <f>VLOOKUP(A22,'пр.взвешивания'!B2:E31,3,FALSE)</f>
        <v>27.09.1992, КМС</v>
      </c>
      <c r="D22" s="151" t="str">
        <f>VLOOKUP(A22,'пр.взвешивания'!B2:E31,4,FALSE)</f>
        <v>УФО, Свердловская обл.</v>
      </c>
      <c r="E22" s="29"/>
      <c r="F22" s="30">
        <v>3</v>
      </c>
      <c r="G22" s="30">
        <v>3</v>
      </c>
      <c r="H22" s="182">
        <f>SUM(F22:G22)</f>
        <v>6</v>
      </c>
      <c r="I22" s="232">
        <v>1</v>
      </c>
      <c r="K22" s="155"/>
      <c r="L22" s="172"/>
      <c r="M22" s="174"/>
      <c r="N22" s="176"/>
      <c r="O22" s="67"/>
      <c r="P22" s="63">
        <v>2.25</v>
      </c>
      <c r="Q22" s="73"/>
      <c r="R22" s="32"/>
      <c r="S22" s="163"/>
      <c r="T22" s="165"/>
    </row>
    <row r="23" spans="1:20" ht="12.75">
      <c r="A23" s="168"/>
      <c r="B23" s="220"/>
      <c r="C23" s="221"/>
      <c r="D23" s="152"/>
      <c r="E23" s="31"/>
      <c r="F23" s="32"/>
      <c r="G23" s="32"/>
      <c r="H23" s="163"/>
      <c r="I23" s="177"/>
      <c r="K23" s="155">
        <v>9</v>
      </c>
      <c r="L23" s="157" t="str">
        <f>VLOOKUP(K23,'пр.взвешивания'!B2:G64,2,FALSE)</f>
        <v>Балаева Анастасия Юрьевна</v>
      </c>
      <c r="M23" s="159" t="str">
        <f>VLOOKUP(K23,'пр.взвешивания'!B2:G126,3,FALSE)</f>
        <v>1988, КМС</v>
      </c>
      <c r="N23" s="161" t="str">
        <f>VLOOKUP(K23,'пр.взвешивания'!B2:G90,4,FALSE)</f>
        <v>УФО, Свердловская обл.</v>
      </c>
      <c r="O23" s="33">
        <v>0.5</v>
      </c>
      <c r="P23" s="35">
        <v>3</v>
      </c>
      <c r="Q23" s="70">
        <v>1</v>
      </c>
      <c r="R23" s="73"/>
      <c r="S23" s="163">
        <f>SUM(O23:R23)</f>
        <v>4.5</v>
      </c>
      <c r="T23" s="165">
        <v>3</v>
      </c>
    </row>
    <row r="24" spans="1:20" ht="13.5" thickBot="1">
      <c r="A24" s="168">
        <v>7</v>
      </c>
      <c r="B24" s="231" t="str">
        <f>VLOOKUP(A24,'пр.взвешивания'!B2:E33,2,FALSE)</f>
        <v>Шаманаева Мария Михайловна</v>
      </c>
      <c r="C24" s="222" t="str">
        <f>VLOOKUP(A24,'пр.взвешивания'!B2:E33,3,FALSE)</f>
        <v>20.09.1992, КМС</v>
      </c>
      <c r="D24" s="223" t="str">
        <f>VLOOKUP(A24,'пр.взвешивания'!B2:E33,4,FALSE)</f>
        <v>УФО, Свердловская обл.</v>
      </c>
      <c r="E24" s="33">
        <v>0</v>
      </c>
      <c r="F24" s="34"/>
      <c r="G24" s="35">
        <v>1</v>
      </c>
      <c r="H24" s="163">
        <f>SUM(F24:G24)</f>
        <v>1</v>
      </c>
      <c r="I24" s="177">
        <v>3</v>
      </c>
      <c r="K24" s="156"/>
      <c r="L24" s="158"/>
      <c r="M24" s="160"/>
      <c r="N24" s="162"/>
      <c r="O24" s="74"/>
      <c r="P24" s="40"/>
      <c r="Q24" s="75"/>
      <c r="R24" s="41"/>
      <c r="S24" s="164"/>
      <c r="T24" s="166"/>
    </row>
    <row r="25" spans="1:16" ht="13.5" thickBot="1">
      <c r="A25" s="168"/>
      <c r="B25" s="203"/>
      <c r="C25" s="205"/>
      <c r="D25" s="206"/>
      <c r="E25" s="36"/>
      <c r="F25" s="37"/>
      <c r="G25" s="32"/>
      <c r="H25" s="163"/>
      <c r="I25" s="177"/>
      <c r="L25" s="26" t="s">
        <v>15</v>
      </c>
      <c r="P25" s="26" t="s">
        <v>16</v>
      </c>
    </row>
    <row r="26" spans="1:17" ht="13.5" thickBot="1">
      <c r="A26" s="168">
        <v>8</v>
      </c>
      <c r="B26" s="196" t="str">
        <f>VLOOKUP(A26,'пр.взвешивания'!B2:E35,2,FALSE)</f>
        <v>Перминова Екатерина Дмитриевна</v>
      </c>
      <c r="C26" s="198" t="str">
        <f>VLOOKUP(A26,'пр.взвешивания'!B2:E35,3,FALSE)</f>
        <v>23.04.1993, КМС</v>
      </c>
      <c r="D26" s="200" t="str">
        <f>VLOOKUP(A26,'пр.взвешивания'!B2:E35,4,FALSE)</f>
        <v>УФО, Свердловская обл.</v>
      </c>
      <c r="E26" s="33">
        <v>1</v>
      </c>
      <c r="F26" s="35">
        <v>3</v>
      </c>
      <c r="G26" s="38"/>
      <c r="H26" s="163">
        <f>SUM(F26:G26)</f>
        <v>3</v>
      </c>
      <c r="I26" s="165">
        <v>2</v>
      </c>
      <c r="K26" s="186">
        <v>5</v>
      </c>
      <c r="L26" s="213" t="str">
        <f>VLOOKUP(K26,'пр.взвешивания'!B3:C21,2,FALSE)</f>
        <v>Гиниятуллина Люция Вариовна</v>
      </c>
      <c r="M26" s="211" t="str">
        <f>VLOOKUP(K26,'пр.взвешивания'!B6:G15,3,FALSE)</f>
        <v>28.04.1981, МСМК</v>
      </c>
      <c r="N26" s="209" t="str">
        <f>VLOOKUP(K26,'пр.взвешивания'!B6:G15,4,FALSE)</f>
        <v>УФО, ХМАО</v>
      </c>
      <c r="O26" s="21"/>
      <c r="P26" s="21"/>
      <c r="Q26" s="21"/>
    </row>
    <row r="27" spans="1:17" ht="13.5" thickBot="1">
      <c r="A27" s="195"/>
      <c r="B27" s="197"/>
      <c r="C27" s="199"/>
      <c r="D27" s="201"/>
      <c r="E27" s="39"/>
      <c r="F27" s="40"/>
      <c r="G27" s="41"/>
      <c r="H27" s="164"/>
      <c r="I27" s="166"/>
      <c r="K27" s="208"/>
      <c r="L27" s="214"/>
      <c r="M27" s="212"/>
      <c r="N27" s="210"/>
      <c r="O27" s="27">
        <v>5</v>
      </c>
      <c r="P27" s="21"/>
      <c r="Q27" s="21"/>
    </row>
    <row r="28" spans="1:17" ht="16.5" thickBot="1">
      <c r="A28" s="42" t="s">
        <v>35</v>
      </c>
      <c r="K28" s="233">
        <v>6</v>
      </c>
      <c r="L28" s="235" t="str">
        <f>VLOOKUP(K28,'пр.взвешивания'!B8:G69,2,FALSE)</f>
        <v>Новожилова Анастасия Евгеньевна</v>
      </c>
      <c r="M28" s="237" t="str">
        <f>VLOOKUP(K28,'пр.взвешивания'!B8:G131,3,FALSE)</f>
        <v>27.09.1992, КМС</v>
      </c>
      <c r="N28" s="239" t="str">
        <f>VLOOKUP(K28,'пр.взвешивания'!B8:G95,4,FALSE)</f>
        <v>УФО, Свердловская обл.</v>
      </c>
      <c r="O28" s="94" t="s">
        <v>85</v>
      </c>
      <c r="P28" s="22"/>
      <c r="Q28" s="21"/>
    </row>
    <row r="29" spans="1:20" ht="13.5" thickBot="1">
      <c r="A29" s="167">
        <v>9</v>
      </c>
      <c r="B29" s="202" t="str">
        <f>VLOOKUP(A29,'пр.взвешивания'!B2:E31,2,FALSE)</f>
        <v>Балаева Анастасия Юрьевна</v>
      </c>
      <c r="C29" s="204" t="str">
        <f>VLOOKUP(A29,'пр.взвешивания'!B2:E31,3,FALSE)</f>
        <v>1988, КМС</v>
      </c>
      <c r="D29" s="151" t="str">
        <f>VLOOKUP(A29,'пр.взвешивания'!B2:E31,4,FALSE)</f>
        <v>УФО, Свердловская обл.</v>
      </c>
      <c r="E29" s="29"/>
      <c r="F29" s="43">
        <v>0</v>
      </c>
      <c r="G29" s="26"/>
      <c r="H29" s="182">
        <f>SUM(F29:G29)</f>
        <v>0</v>
      </c>
      <c r="I29" s="183">
        <v>2</v>
      </c>
      <c r="K29" s="234"/>
      <c r="L29" s="236"/>
      <c r="M29" s="238"/>
      <c r="N29" s="240"/>
      <c r="O29" s="21"/>
      <c r="P29" s="23"/>
      <c r="Q29" s="20">
        <v>5</v>
      </c>
      <c r="R29" s="26"/>
      <c r="S29" s="26"/>
      <c r="T29" s="26"/>
    </row>
    <row r="30" spans="1:20" ht="15" customHeight="1" thickBot="1">
      <c r="A30" s="168"/>
      <c r="B30" s="203"/>
      <c r="C30" s="205"/>
      <c r="D30" s="206"/>
      <c r="E30" s="44"/>
      <c r="F30" s="45"/>
      <c r="G30" s="26"/>
      <c r="H30" s="163"/>
      <c r="I30" s="177"/>
      <c r="K30" s="186">
        <v>10</v>
      </c>
      <c r="L30" s="213" t="str">
        <f>VLOOKUP(K30,'пр.взвешивания'!B6:C25,2,FALSE)</f>
        <v>Гумерова Эльмира Наильевна</v>
      </c>
      <c r="M30" s="237" t="str">
        <f>VLOOKUP(K30,'пр.взвешивания'!B10:G133,3,FALSE)</f>
        <v>06.05.1991, КМС</v>
      </c>
      <c r="N30" s="239" t="str">
        <f>VLOOKUP(K30,'пр.взвешивания'!B10:G97,4,FALSE)</f>
        <v>УФО, Челябинская обл.</v>
      </c>
      <c r="O30" s="21"/>
      <c r="P30" s="23"/>
      <c r="Q30" s="96" t="s">
        <v>87</v>
      </c>
      <c r="R30" s="26"/>
      <c r="S30" s="26"/>
      <c r="T30" s="26"/>
    </row>
    <row r="31" spans="1:21" ht="13.5" customHeight="1">
      <c r="A31" s="168">
        <v>10</v>
      </c>
      <c r="B31" s="196" t="str">
        <f>VLOOKUP(A31,'пр.взвешивания'!B2:E33,2,FALSE)</f>
        <v>Гумерова Эльмира Наильевна</v>
      </c>
      <c r="C31" s="198" t="str">
        <f>VLOOKUP(A31,'пр.взвешивания'!B2:E33,3,FALSE)</f>
        <v>06.05.1991, КМС</v>
      </c>
      <c r="D31" s="200" t="str">
        <f>VLOOKUP(A31,'пр.взвешивания'!B2:E33,4,FALSE)</f>
        <v>УФО, Челябинская обл.</v>
      </c>
      <c r="E31" s="46">
        <v>3</v>
      </c>
      <c r="F31" s="47"/>
      <c r="G31" s="26"/>
      <c r="H31" s="163">
        <v>3</v>
      </c>
      <c r="I31" s="177">
        <v>1</v>
      </c>
      <c r="K31" s="208"/>
      <c r="L31" s="214"/>
      <c r="M31" s="238"/>
      <c r="N31" s="240"/>
      <c r="O31" s="27">
        <v>3</v>
      </c>
      <c r="P31" s="24"/>
      <c r="Q31" s="21"/>
      <c r="R31" s="26"/>
      <c r="S31" s="50"/>
      <c r="T31" s="50"/>
      <c r="U31" s="8"/>
    </row>
    <row r="32" spans="1:21" ht="16.5" thickBot="1">
      <c r="A32" s="195"/>
      <c r="B32" s="197"/>
      <c r="C32" s="199"/>
      <c r="D32" s="201"/>
      <c r="E32" s="48"/>
      <c r="F32" s="49"/>
      <c r="G32" s="26"/>
      <c r="H32" s="164"/>
      <c r="I32" s="193"/>
      <c r="K32" s="155">
        <v>3</v>
      </c>
      <c r="L32" s="225" t="str">
        <f>VLOOKUP(K32,'пр.взвешивания'!B6:C27,2,FALSE)</f>
        <v>Забанных Ольга Игоревна</v>
      </c>
      <c r="M32" s="227" t="str">
        <f>VLOOKUP(K32,'пр.взвешивания'!B6:G21,3,FALSE)</f>
        <v>16.01.1986 ,КМС</v>
      </c>
      <c r="N32" s="229" t="str">
        <f>VLOOKUP(K32,'пр.взвешивания'!B6:G21,4,FALSE)</f>
        <v>УФО, Свердловская обл.</v>
      </c>
      <c r="O32" s="94" t="s">
        <v>84</v>
      </c>
      <c r="P32" s="21"/>
      <c r="Q32" s="21"/>
      <c r="R32" s="26"/>
      <c r="T32" s="51"/>
      <c r="U32" s="11"/>
    </row>
    <row r="33" spans="11:21" ht="16.5" thickBot="1">
      <c r="K33" s="156"/>
      <c r="L33" s="226"/>
      <c r="M33" s="228"/>
      <c r="N33" s="230"/>
      <c r="O33" s="21"/>
      <c r="P33" s="21"/>
      <c r="Q33" s="21"/>
      <c r="R33" s="26"/>
      <c r="S33" s="51"/>
      <c r="T33" s="51"/>
      <c r="U33" s="11"/>
    </row>
    <row r="34" spans="10:21" ht="12.75">
      <c r="J34" s="26"/>
      <c r="R34" s="26"/>
      <c r="S34" s="53"/>
      <c r="T34" s="53"/>
      <c r="U34" s="19"/>
    </row>
    <row r="35" spans="1:21" ht="15.75">
      <c r="A35" s="93" t="str">
        <f>HYPERLINK('[1]реквизиты'!$A$6)</f>
        <v>Гл. судья, судья МК</v>
      </c>
      <c r="E35" s="26"/>
      <c r="F35" s="93" t="str">
        <f>HYPERLINK('[1]реквизиты'!$G$6)</f>
        <v>Стенников М.Г.</v>
      </c>
      <c r="K35" s="95" t="s">
        <v>86</v>
      </c>
      <c r="R35" s="95" t="str">
        <f>HYPERLINK('[1]реквизиты'!$G$8)</f>
        <v>Матвеев С.В.</v>
      </c>
      <c r="T35" s="51"/>
      <c r="U35" s="11"/>
    </row>
    <row r="36" spans="6:21" ht="12.75">
      <c r="F36" s="93" t="str">
        <f>HYPERLINK('[1]реквизиты'!$G$7)</f>
        <v>г.Курган</v>
      </c>
      <c r="R36" s="95" t="str">
        <f>HYPERLINK('[1]реквизиты'!$G$9)</f>
        <v>г.Нижний Тагил</v>
      </c>
      <c r="S36" s="53"/>
      <c r="T36" s="53"/>
      <c r="U36" s="19"/>
    </row>
    <row r="37" ht="12.75">
      <c r="F37" s="50"/>
    </row>
    <row r="38" spans="5:6" ht="12.75">
      <c r="E38" s="50"/>
      <c r="F38" s="50"/>
    </row>
    <row r="39" spans="6:21" ht="12.75">
      <c r="F39" s="50"/>
      <c r="K39" s="26"/>
      <c r="L39" s="26"/>
      <c r="M39" s="26"/>
      <c r="N39" s="26"/>
      <c r="O39" s="26"/>
      <c r="P39" s="26"/>
      <c r="Q39" s="26"/>
      <c r="R39" s="26"/>
      <c r="S39" s="54"/>
      <c r="T39" s="54"/>
      <c r="U39" s="19"/>
    </row>
    <row r="40" spans="6:20" ht="12.75">
      <c r="F40" s="50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9" ht="12.75">
      <c r="A41" s="15"/>
      <c r="B41" s="15"/>
      <c r="C41" s="15"/>
      <c r="D41" s="8"/>
      <c r="E41" s="26"/>
      <c r="F41" s="26"/>
      <c r="G41" s="8"/>
      <c r="H41" s="8"/>
      <c r="I41" s="8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</sheetData>
  <sheetProtection/>
  <mergeCells count="156">
    <mergeCell ref="C10:C11"/>
    <mergeCell ref="I10:I11"/>
    <mergeCell ref="C8:C9"/>
    <mergeCell ref="D8:D9"/>
    <mergeCell ref="H8:H9"/>
    <mergeCell ref="I8:I9"/>
    <mergeCell ref="H10:H11"/>
    <mergeCell ref="D10:D11"/>
    <mergeCell ref="A10:A11"/>
    <mergeCell ref="B10:B11"/>
    <mergeCell ref="A12:A13"/>
    <mergeCell ref="B12:B13"/>
    <mergeCell ref="A15:A16"/>
    <mergeCell ref="B15:B16"/>
    <mergeCell ref="C15:C16"/>
    <mergeCell ref="I12:I13"/>
    <mergeCell ref="C12:C13"/>
    <mergeCell ref="D12:D13"/>
    <mergeCell ref="H12:H13"/>
    <mergeCell ref="A17:A18"/>
    <mergeCell ref="B17:B18"/>
    <mergeCell ref="C17:C18"/>
    <mergeCell ref="D17:D18"/>
    <mergeCell ref="K28:K29"/>
    <mergeCell ref="L28:L29"/>
    <mergeCell ref="M28:M29"/>
    <mergeCell ref="N28:N29"/>
    <mergeCell ref="K30:K31"/>
    <mergeCell ref="L30:L31"/>
    <mergeCell ref="M30:M31"/>
    <mergeCell ref="N30:N31"/>
    <mergeCell ref="K32:K33"/>
    <mergeCell ref="L32:L33"/>
    <mergeCell ref="M32:M33"/>
    <mergeCell ref="N32:N33"/>
    <mergeCell ref="A8:A9"/>
    <mergeCell ref="B8:B9"/>
    <mergeCell ref="A24:A25"/>
    <mergeCell ref="B24:B25"/>
    <mergeCell ref="H22:H23"/>
    <mergeCell ref="I22:I23"/>
    <mergeCell ref="I6:I7"/>
    <mergeCell ref="G5:I5"/>
    <mergeCell ref="A6:A7"/>
    <mergeCell ref="B6:B7"/>
    <mergeCell ref="C6:C7"/>
    <mergeCell ref="D6:D7"/>
    <mergeCell ref="E6:G6"/>
    <mergeCell ref="H6:H7"/>
    <mergeCell ref="A22:A23"/>
    <mergeCell ref="B22:B23"/>
    <mergeCell ref="C22:C23"/>
    <mergeCell ref="D22:D23"/>
    <mergeCell ref="C24:C25"/>
    <mergeCell ref="D24:D25"/>
    <mergeCell ref="J8:J9"/>
    <mergeCell ref="J10:J11"/>
    <mergeCell ref="J12:J13"/>
    <mergeCell ref="J14:J15"/>
    <mergeCell ref="B20:B21"/>
    <mergeCell ref="C20:C21"/>
    <mergeCell ref="D20:D21"/>
    <mergeCell ref="J16:J17"/>
    <mergeCell ref="E20:G20"/>
    <mergeCell ref="H20:H21"/>
    <mergeCell ref="I20:I21"/>
    <mergeCell ref="H17:H18"/>
    <mergeCell ref="I17:I18"/>
    <mergeCell ref="I15:I16"/>
    <mergeCell ref="N26:N27"/>
    <mergeCell ref="M26:M27"/>
    <mergeCell ref="L26:L27"/>
    <mergeCell ref="K26:K27"/>
    <mergeCell ref="H24:H25"/>
    <mergeCell ref="I24:I25"/>
    <mergeCell ref="I29:I30"/>
    <mergeCell ref="H26:H27"/>
    <mergeCell ref="I26:I27"/>
    <mergeCell ref="A26:A27"/>
    <mergeCell ref="B26:B27"/>
    <mergeCell ref="C26:C27"/>
    <mergeCell ref="D26:D27"/>
    <mergeCell ref="L14:L15"/>
    <mergeCell ref="A31:A32"/>
    <mergeCell ref="B31:B32"/>
    <mergeCell ref="C31:C32"/>
    <mergeCell ref="D31:D32"/>
    <mergeCell ref="A29:A30"/>
    <mergeCell ref="B29:B30"/>
    <mergeCell ref="C29:C30"/>
    <mergeCell ref="D29:D30"/>
    <mergeCell ref="H29:H30"/>
    <mergeCell ref="S6:S7"/>
    <mergeCell ref="H31:H32"/>
    <mergeCell ref="I31:I32"/>
    <mergeCell ref="K6:K7"/>
    <mergeCell ref="L6:L7"/>
    <mergeCell ref="K10:K11"/>
    <mergeCell ref="L10:L11"/>
    <mergeCell ref="K12:K13"/>
    <mergeCell ref="L12:L13"/>
    <mergeCell ref="K14:K15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M10:M11"/>
    <mergeCell ref="N10:N11"/>
    <mergeCell ref="S10:S11"/>
    <mergeCell ref="T10:T11"/>
    <mergeCell ref="S14:S15"/>
    <mergeCell ref="T14:T15"/>
    <mergeCell ref="M12:M13"/>
    <mergeCell ref="N12:N13"/>
    <mergeCell ref="S12:S13"/>
    <mergeCell ref="T12:T13"/>
    <mergeCell ref="M17:M18"/>
    <mergeCell ref="N17:N18"/>
    <mergeCell ref="M14:M15"/>
    <mergeCell ref="N14:N15"/>
    <mergeCell ref="S17:S18"/>
    <mergeCell ref="T17:T18"/>
    <mergeCell ref="K19:K20"/>
    <mergeCell ref="L19:L20"/>
    <mergeCell ref="M19:M20"/>
    <mergeCell ref="N19:N20"/>
    <mergeCell ref="S19:S20"/>
    <mergeCell ref="T19:T20"/>
    <mergeCell ref="S21:S22"/>
    <mergeCell ref="T21:T22"/>
    <mergeCell ref="K21:K22"/>
    <mergeCell ref="L21:L22"/>
    <mergeCell ref="M21:M22"/>
    <mergeCell ref="N21:N22"/>
    <mergeCell ref="K23:K24"/>
    <mergeCell ref="L23:L24"/>
    <mergeCell ref="M23:M24"/>
    <mergeCell ref="N23:N24"/>
    <mergeCell ref="S23:S24"/>
    <mergeCell ref="T23:T24"/>
    <mergeCell ref="A20:A21"/>
    <mergeCell ref="A1:T1"/>
    <mergeCell ref="A2:T2"/>
    <mergeCell ref="D3:N3"/>
    <mergeCell ref="A4:T4"/>
    <mergeCell ref="Q5:T5"/>
    <mergeCell ref="D15:D16"/>
    <mergeCell ref="H15:H16"/>
    <mergeCell ref="K17:K18"/>
    <mergeCell ref="L17:L18"/>
  </mergeCells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97"/>
  <sheetViews>
    <sheetView zoomScalePageLayoutView="0" workbookViewId="0" topLeftCell="A38">
      <selection activeCell="E23" sqref="E2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74" t="s">
        <v>17</v>
      </c>
      <c r="B1" s="274"/>
      <c r="C1" s="274"/>
      <c r="D1" s="274"/>
      <c r="E1" s="274"/>
      <c r="F1" s="274"/>
      <c r="G1" s="274"/>
      <c r="H1" s="274"/>
      <c r="I1" s="274" t="s">
        <v>17</v>
      </c>
      <c r="J1" s="274"/>
      <c r="K1" s="274"/>
      <c r="L1" s="274"/>
      <c r="M1" s="274"/>
      <c r="N1" s="274"/>
      <c r="O1" s="274"/>
      <c r="P1" s="274"/>
    </row>
    <row r="2" spans="1:16" ht="23.25" customHeight="1">
      <c r="A2" s="28" t="s">
        <v>33</v>
      </c>
      <c r="B2" s="6" t="s">
        <v>18</v>
      </c>
      <c r="C2" s="6"/>
      <c r="D2" s="6"/>
      <c r="E2" s="28" t="str">
        <f>HYPERLINK('пр.взвешивания'!D3)</f>
        <v>в.к.       48      кг.</v>
      </c>
      <c r="F2" s="6"/>
      <c r="G2" s="6"/>
      <c r="H2" s="6"/>
      <c r="I2" s="28" t="s">
        <v>34</v>
      </c>
      <c r="J2" s="6" t="s">
        <v>18</v>
      </c>
      <c r="K2" s="6"/>
      <c r="L2" s="6"/>
      <c r="M2" s="28" t="str">
        <f>HYPERLINK('пр.взвешивания'!D3)</f>
        <v>в.к.       48      кг.</v>
      </c>
      <c r="N2" s="6"/>
      <c r="O2" s="6"/>
      <c r="P2" s="6"/>
    </row>
    <row r="3" spans="1:16" ht="12.75">
      <c r="A3" s="253" t="s">
        <v>1</v>
      </c>
      <c r="B3" s="253" t="s">
        <v>8</v>
      </c>
      <c r="C3" s="253" t="s">
        <v>9</v>
      </c>
      <c r="D3" s="253" t="s">
        <v>10</v>
      </c>
      <c r="E3" s="253" t="s">
        <v>19</v>
      </c>
      <c r="F3" s="253" t="s">
        <v>20</v>
      </c>
      <c r="G3" s="253" t="s">
        <v>21</v>
      </c>
      <c r="H3" s="253" t="s">
        <v>22</v>
      </c>
      <c r="I3" s="253" t="s">
        <v>1</v>
      </c>
      <c r="J3" s="253" t="s">
        <v>8</v>
      </c>
      <c r="K3" s="253" t="s">
        <v>9</v>
      </c>
      <c r="L3" s="253" t="s">
        <v>10</v>
      </c>
      <c r="M3" s="253" t="s">
        <v>19</v>
      </c>
      <c r="N3" s="253" t="s">
        <v>20</v>
      </c>
      <c r="O3" s="253" t="s">
        <v>21</v>
      </c>
      <c r="P3" s="253" t="s">
        <v>22</v>
      </c>
    </row>
    <row r="4" spans="1:16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2.75" customHeight="1">
      <c r="A5" s="264">
        <v>1</v>
      </c>
      <c r="B5" s="249" t="str">
        <f>VLOOKUP(A5,'пр.взвешивания'!B6:G178,2,FALSE)</f>
        <v>Постовалова Мария Юрьевна</v>
      </c>
      <c r="C5" s="249" t="str">
        <f>VLOOKUP(A5,'пр.взвешивания'!B6:H178,3,FALSE)</f>
        <v>17.05.1987, МС</v>
      </c>
      <c r="D5" s="249" t="str">
        <f>VLOOKUP(A5,'пр.взвешивания'!B6:J178,4,FALSE)</f>
        <v>УФО, ЯНАО</v>
      </c>
      <c r="E5" s="250"/>
      <c r="F5" s="251"/>
      <c r="G5" s="252"/>
      <c r="H5" s="253"/>
      <c r="I5" s="248">
        <v>6</v>
      </c>
      <c r="J5" s="249" t="str">
        <f>VLOOKUP(I5,'пр.взвешивания'!B6:O178,2,FALSE)</f>
        <v>Новожилова Анастасия Евгеньевна</v>
      </c>
      <c r="K5" s="249" t="str">
        <f>VLOOKUP(I5,'пр.взвешивания'!B6:P178,3,FALSE)</f>
        <v>27.09.1992, КМС</v>
      </c>
      <c r="L5" s="249" t="str">
        <f>VLOOKUP(I5,'пр.взвешивания'!B6:Q178,4,FALSE)</f>
        <v>УФО, Свердловская обл.</v>
      </c>
      <c r="M5" s="250"/>
      <c r="N5" s="251"/>
      <c r="O5" s="252"/>
      <c r="P5" s="253"/>
    </row>
    <row r="6" spans="1:16" ht="12.75">
      <c r="A6" s="264"/>
      <c r="B6" s="244"/>
      <c r="C6" s="244"/>
      <c r="D6" s="244"/>
      <c r="E6" s="250"/>
      <c r="F6" s="250"/>
      <c r="G6" s="252"/>
      <c r="H6" s="253"/>
      <c r="I6" s="248"/>
      <c r="J6" s="244"/>
      <c r="K6" s="244"/>
      <c r="L6" s="244"/>
      <c r="M6" s="250"/>
      <c r="N6" s="250"/>
      <c r="O6" s="252"/>
      <c r="P6" s="253"/>
    </row>
    <row r="7" spans="1:16" ht="12.75" customHeight="1">
      <c r="A7" s="108">
        <v>2</v>
      </c>
      <c r="B7" s="243" t="str">
        <f>VLOOKUP(A7,'пр.взвешивания'!B8:G180,2,FALSE)</f>
        <v>Большедворова Яна Юрьевна</v>
      </c>
      <c r="C7" s="243" t="str">
        <f>VLOOKUP(A7,'пр.взвешивания'!B8:H180,3,FALSE)</f>
        <v>09.07.1993, I р.</v>
      </c>
      <c r="D7" s="243" t="str">
        <f>VLOOKUP(A7,'пр.взвешивания'!B8:I180,4,FALSE)</f>
        <v>УФО, Свердловская обл.</v>
      </c>
      <c r="E7" s="245"/>
      <c r="F7" s="245"/>
      <c r="G7" s="108"/>
      <c r="H7" s="108"/>
      <c r="I7" s="108">
        <v>7</v>
      </c>
      <c r="J7" s="243" t="str">
        <f>VLOOKUP(I7,'пр.взвешивания'!B8:O180,2,FALSE)</f>
        <v>Шаманаева Мария Михайловна</v>
      </c>
      <c r="K7" s="243" t="str">
        <f>VLOOKUP(I7,'пр.взвешивания'!B8:P180,3,FALSE)</f>
        <v>20.09.1992, КМС</v>
      </c>
      <c r="L7" s="243" t="str">
        <f>VLOOKUP(I7,'пр.взвешивания'!B8:Q180,4,FALSE)</f>
        <v>УФО, Свердловская обл.</v>
      </c>
      <c r="M7" s="245"/>
      <c r="N7" s="245"/>
      <c r="O7" s="108"/>
      <c r="P7" s="108"/>
    </row>
    <row r="8" spans="1:16" ht="13.5" thickBot="1">
      <c r="A8" s="247"/>
      <c r="B8" s="254"/>
      <c r="C8" s="254"/>
      <c r="D8" s="254"/>
      <c r="E8" s="255"/>
      <c r="F8" s="255"/>
      <c r="G8" s="247"/>
      <c r="H8" s="247"/>
      <c r="I8" s="247"/>
      <c r="J8" s="254"/>
      <c r="K8" s="254"/>
      <c r="L8" s="254"/>
      <c r="M8" s="255"/>
      <c r="N8" s="255"/>
      <c r="O8" s="247"/>
      <c r="P8" s="247"/>
    </row>
    <row r="9" spans="1:16" ht="12.75" customHeight="1">
      <c r="A9" s="109">
        <v>3</v>
      </c>
      <c r="B9" s="266" t="str">
        <f>VLOOKUP(A9,'пр.взвешивания'!B10:G182,2,FALSE)</f>
        <v>Забанных Ольга Игоревна</v>
      </c>
      <c r="C9" s="266" t="str">
        <f>VLOOKUP(A9,'пр.взвешивания'!B10:H182,3,FALSE)</f>
        <v>16.01.1986 ,КМС</v>
      </c>
      <c r="D9" s="266" t="str">
        <f>VLOOKUP(A9,'пр.взвешивания'!B10:I182,4,FALSE)</f>
        <v>УФО, Свердловская обл.</v>
      </c>
      <c r="E9" s="253" t="s">
        <v>25</v>
      </c>
      <c r="F9" s="251"/>
      <c r="G9" s="252"/>
      <c r="H9" s="275"/>
      <c r="I9" s="265">
        <v>8</v>
      </c>
      <c r="J9" s="266" t="str">
        <f>VLOOKUP(I9,'пр.взвешивания'!B10:O182,2,FALSE)</f>
        <v>Перминова Екатерина Дмитриевна</v>
      </c>
      <c r="K9" s="266" t="str">
        <f>VLOOKUP(I9,'пр.взвешивания'!B10:P182,3,FALSE)</f>
        <v>23.04.1993, КМС</v>
      </c>
      <c r="L9" s="266" t="str">
        <f>VLOOKUP(I9,'пр.взвешивания'!B10:Q182,4,FALSE)</f>
        <v>УФО, Свердловская обл.</v>
      </c>
      <c r="M9" s="267"/>
      <c r="N9" s="267"/>
      <c r="O9" s="265"/>
      <c r="P9" s="265"/>
    </row>
    <row r="10" spans="1:16" ht="12.75">
      <c r="A10" s="253"/>
      <c r="B10" s="244"/>
      <c r="C10" s="244"/>
      <c r="D10" s="244"/>
      <c r="E10" s="253"/>
      <c r="F10" s="250"/>
      <c r="G10" s="252"/>
      <c r="H10" s="253"/>
      <c r="I10" s="109"/>
      <c r="J10" s="244"/>
      <c r="K10" s="244"/>
      <c r="L10" s="244"/>
      <c r="M10" s="246"/>
      <c r="N10" s="246"/>
      <c r="O10" s="109"/>
      <c r="P10" s="109"/>
    </row>
    <row r="11" spans="1:13" ht="12.75">
      <c r="A11" s="56"/>
      <c r="E11" s="12"/>
      <c r="F11" s="12"/>
      <c r="G11" s="56"/>
      <c r="H11" s="56"/>
      <c r="I11" s="11"/>
      <c r="J11" s="11"/>
      <c r="K11" s="11"/>
      <c r="L11" s="11"/>
      <c r="M11" s="11"/>
    </row>
    <row r="12" spans="1:16" ht="24" customHeight="1">
      <c r="A12" s="28" t="s">
        <v>33</v>
      </c>
      <c r="B12" s="6" t="s">
        <v>23</v>
      </c>
      <c r="C12" s="6"/>
      <c r="D12" s="6"/>
      <c r="E12" s="28" t="str">
        <f>HYPERLINK('пр.взвешивания'!D3)</f>
        <v>в.к.       48      кг.</v>
      </c>
      <c r="F12" s="6"/>
      <c r="G12" s="6"/>
      <c r="H12" s="6"/>
      <c r="I12" s="28" t="s">
        <v>34</v>
      </c>
      <c r="J12" s="6" t="s">
        <v>18</v>
      </c>
      <c r="K12" s="6"/>
      <c r="L12" s="6"/>
      <c r="M12" s="28" t="str">
        <f>HYPERLINK('пр.взвешивания'!D3)</f>
        <v>в.к.       48      кг.</v>
      </c>
      <c r="N12" s="6"/>
      <c r="O12" s="6"/>
      <c r="P12" s="6"/>
    </row>
    <row r="13" spans="1:16" ht="12.75">
      <c r="A13" s="108" t="s">
        <v>1</v>
      </c>
      <c r="B13" s="108" t="s">
        <v>8</v>
      </c>
      <c r="C13" s="108" t="s">
        <v>9</v>
      </c>
      <c r="D13" s="108" t="s">
        <v>10</v>
      </c>
      <c r="E13" s="108" t="s">
        <v>19</v>
      </c>
      <c r="F13" s="108" t="s">
        <v>20</v>
      </c>
      <c r="G13" s="108" t="s">
        <v>21</v>
      </c>
      <c r="H13" s="108" t="s">
        <v>22</v>
      </c>
      <c r="I13" s="253" t="s">
        <v>1</v>
      </c>
      <c r="J13" s="253" t="s">
        <v>8</v>
      </c>
      <c r="K13" s="253" t="s">
        <v>9</v>
      </c>
      <c r="L13" s="253" t="s">
        <v>10</v>
      </c>
      <c r="M13" s="253" t="s">
        <v>19</v>
      </c>
      <c r="N13" s="253" t="s">
        <v>20</v>
      </c>
      <c r="O13" s="253" t="s">
        <v>21</v>
      </c>
      <c r="P13" s="253" t="s">
        <v>22</v>
      </c>
    </row>
    <row r="14" spans="1:16" ht="12.75">
      <c r="A14" s="268"/>
      <c r="B14" s="261"/>
      <c r="C14" s="261"/>
      <c r="D14" s="261"/>
      <c r="E14" s="261"/>
      <c r="F14" s="261"/>
      <c r="G14" s="261"/>
      <c r="H14" s="261"/>
      <c r="I14" s="108"/>
      <c r="J14" s="108"/>
      <c r="K14" s="108"/>
      <c r="L14" s="108"/>
      <c r="M14" s="108"/>
      <c r="N14" s="108"/>
      <c r="O14" s="108"/>
      <c r="P14" s="108"/>
    </row>
    <row r="15" spans="1:16" ht="12.75">
      <c r="A15" s="258">
        <v>1</v>
      </c>
      <c r="B15" s="249" t="str">
        <f>VLOOKUP(A15,'пр.взвешивания'!B1:G189,2,FALSE)</f>
        <v>Постовалова Мария Юрьевна</v>
      </c>
      <c r="C15" s="249" t="str">
        <f>VLOOKUP(A15,'пр.взвешивания'!B1:H189,3,FALSE)</f>
        <v>17.05.1987, МС</v>
      </c>
      <c r="D15" s="249" t="str">
        <f>VLOOKUP(A15,'пр.взвешивания'!B1:I189,4,FALSE)</f>
        <v>УФО, ЯНАО</v>
      </c>
      <c r="E15" s="245"/>
      <c r="F15" s="260"/>
      <c r="G15" s="262"/>
      <c r="H15" s="108"/>
      <c r="I15" s="248">
        <v>6</v>
      </c>
      <c r="J15" s="249" t="str">
        <f>VLOOKUP(I15,'пр.взвешивания'!B1:O189,2,FALSE)</f>
        <v>Новожилова Анастасия Евгеньевна</v>
      </c>
      <c r="K15" s="249" t="str">
        <f>VLOOKUP(I15,'пр.взвешивания'!B1:P189,3,FALSE)</f>
        <v>27.09.1992, КМС</v>
      </c>
      <c r="L15" s="249" t="str">
        <f>VLOOKUP(I15,'пр.взвешивания'!B1:Q189,4,FALSE)</f>
        <v>УФО, Свердловская обл.</v>
      </c>
      <c r="M15" s="250"/>
      <c r="N15" s="251"/>
      <c r="O15" s="252"/>
      <c r="P15" s="253"/>
    </row>
    <row r="16" spans="1:16" ht="12.75">
      <c r="A16" s="259"/>
      <c r="B16" s="244"/>
      <c r="C16" s="244"/>
      <c r="D16" s="244"/>
      <c r="E16" s="246"/>
      <c r="F16" s="261"/>
      <c r="G16" s="263"/>
      <c r="H16" s="109"/>
      <c r="I16" s="248"/>
      <c r="J16" s="244"/>
      <c r="K16" s="244"/>
      <c r="L16" s="244"/>
      <c r="M16" s="250"/>
      <c r="N16" s="250"/>
      <c r="O16" s="252"/>
      <c r="P16" s="253"/>
    </row>
    <row r="17" spans="1:16" ht="12.75">
      <c r="A17" s="108">
        <v>3</v>
      </c>
      <c r="B17" s="243" t="str">
        <f>VLOOKUP(A17,'пр.взвешивания'!B1:G191,2,FALSE)</f>
        <v>Забанных Ольга Игоревна</v>
      </c>
      <c r="C17" s="243" t="str">
        <f>VLOOKUP(A17,'пр.взвешивания'!B1:H191,3,FALSE)</f>
        <v>16.01.1986 ,КМС</v>
      </c>
      <c r="D17" s="243" t="str">
        <f>VLOOKUP(A17,'пр.взвешивания'!B1:I191,4,FALSE)</f>
        <v>УФО, Свердловская обл.</v>
      </c>
      <c r="E17" s="245"/>
      <c r="F17" s="245"/>
      <c r="G17" s="108"/>
      <c r="H17" s="108"/>
      <c r="I17" s="108">
        <v>8</v>
      </c>
      <c r="J17" s="243" t="str">
        <f>VLOOKUP(I17,'пр.взвешивания'!B1:O191,2,FALSE)</f>
        <v>Перминова Екатерина Дмитриевна</v>
      </c>
      <c r="K17" s="243" t="str">
        <f>VLOOKUP(I17,'пр.взвешивания'!B1:P191,3,FALSE)</f>
        <v>23.04.1993, КМС</v>
      </c>
      <c r="L17" s="243" t="str">
        <f>VLOOKUP(I17,'пр.взвешивания'!B1:Q191,4,FALSE)</f>
        <v>УФО, Свердловская обл.</v>
      </c>
      <c r="M17" s="245"/>
      <c r="N17" s="245"/>
      <c r="O17" s="108"/>
      <c r="P17" s="108"/>
    </row>
    <row r="18" spans="1:16" ht="13.5" thickBot="1">
      <c r="A18" s="273"/>
      <c r="B18" s="254"/>
      <c r="C18" s="254"/>
      <c r="D18" s="254"/>
      <c r="E18" s="269"/>
      <c r="F18" s="269"/>
      <c r="G18" s="269"/>
      <c r="H18" s="269"/>
      <c r="I18" s="247"/>
      <c r="J18" s="254"/>
      <c r="K18" s="254"/>
      <c r="L18" s="254"/>
      <c r="M18" s="255"/>
      <c r="N18" s="255"/>
      <c r="O18" s="247"/>
      <c r="P18" s="247"/>
    </row>
    <row r="19" spans="1:16" ht="12.75">
      <c r="A19" s="265">
        <v>2</v>
      </c>
      <c r="B19" s="266" t="str">
        <f>VLOOKUP(A19,'пр.взвешивания'!B2:G193,2,FALSE)</f>
        <v>Большедворова Яна Юрьевна</v>
      </c>
      <c r="C19" s="266" t="str">
        <f>VLOOKUP(A19,'пр.взвешивания'!B2:H193,3,FALSE)</f>
        <v>09.07.1993, I р.</v>
      </c>
      <c r="D19" s="266" t="str">
        <f>VLOOKUP(A19,'пр.взвешивания'!B2:I193,4,FALSE)</f>
        <v>УФО, Свердловская обл.</v>
      </c>
      <c r="E19" s="253" t="s">
        <v>25</v>
      </c>
      <c r="F19" s="270"/>
      <c r="G19" s="271"/>
      <c r="H19" s="272"/>
      <c r="I19" s="265">
        <v>7</v>
      </c>
      <c r="J19" s="266" t="str">
        <f>VLOOKUP(I19,'пр.взвешивания'!B2:O193,2,FALSE)</f>
        <v>Шаманаева Мария Михайловна</v>
      </c>
      <c r="K19" s="266" t="str">
        <f>VLOOKUP(I19,'пр.взвешивания'!B2:P193,3,FALSE)</f>
        <v>20.09.1992, КМС</v>
      </c>
      <c r="L19" s="266" t="str">
        <f>VLOOKUP(I19,'пр.взвешивания'!B2:Q193,4,FALSE)</f>
        <v>УФО, Свердловская обл.</v>
      </c>
      <c r="M19" s="267"/>
      <c r="N19" s="267"/>
      <c r="O19" s="265"/>
      <c r="P19" s="265"/>
    </row>
    <row r="20" spans="1:16" ht="12.75">
      <c r="A20" s="268"/>
      <c r="B20" s="244"/>
      <c r="C20" s="244"/>
      <c r="D20" s="244"/>
      <c r="E20" s="253"/>
      <c r="F20" s="261"/>
      <c r="G20" s="263"/>
      <c r="H20" s="261"/>
      <c r="I20" s="109"/>
      <c r="J20" s="244"/>
      <c r="K20" s="244"/>
      <c r="L20" s="244"/>
      <c r="M20" s="246"/>
      <c r="N20" s="246"/>
      <c r="O20" s="109"/>
      <c r="P20" s="109"/>
    </row>
    <row r="21" spans="9:13" ht="12.75">
      <c r="I21" s="11"/>
      <c r="J21" s="11"/>
      <c r="K21" s="11"/>
      <c r="L21" s="11"/>
      <c r="M21" s="11"/>
    </row>
    <row r="22" spans="9:13" ht="12.75">
      <c r="I22" s="11"/>
      <c r="J22" s="11"/>
      <c r="K22" s="11"/>
      <c r="L22" s="11"/>
      <c r="M22" s="11"/>
    </row>
    <row r="23" spans="1:16" ht="26.25" customHeight="1">
      <c r="A23" s="28" t="s">
        <v>33</v>
      </c>
      <c r="B23" s="10" t="s">
        <v>24</v>
      </c>
      <c r="C23" s="10"/>
      <c r="D23" s="10"/>
      <c r="E23" s="28" t="str">
        <f>HYPERLINK('пр.взвешивания'!D3)</f>
        <v>в.к.       48      кг.</v>
      </c>
      <c r="F23" s="10"/>
      <c r="G23" s="10"/>
      <c r="H23" s="10"/>
      <c r="I23" s="28" t="s">
        <v>34</v>
      </c>
      <c r="J23" s="6" t="s">
        <v>18</v>
      </c>
      <c r="K23" s="6"/>
      <c r="L23" s="6"/>
      <c r="M23" s="28" t="str">
        <f>HYPERLINK('пр.взвешивания'!D3)</f>
        <v>в.к.       48      кг.</v>
      </c>
      <c r="N23" s="6"/>
      <c r="O23" s="6"/>
      <c r="P23" s="6"/>
    </row>
    <row r="24" spans="1:16" ht="12.75">
      <c r="A24" s="108" t="s">
        <v>1</v>
      </c>
      <c r="B24" s="108" t="s">
        <v>8</v>
      </c>
      <c r="C24" s="108" t="s">
        <v>9</v>
      </c>
      <c r="D24" s="108" t="s">
        <v>10</v>
      </c>
      <c r="E24" s="108" t="s">
        <v>19</v>
      </c>
      <c r="F24" s="108" t="s">
        <v>20</v>
      </c>
      <c r="G24" s="108" t="s">
        <v>21</v>
      </c>
      <c r="H24" s="108" t="s">
        <v>22</v>
      </c>
      <c r="I24" s="253" t="s">
        <v>1</v>
      </c>
      <c r="J24" s="253" t="s">
        <v>8</v>
      </c>
      <c r="K24" s="253" t="s">
        <v>9</v>
      </c>
      <c r="L24" s="253" t="s">
        <v>10</v>
      </c>
      <c r="M24" s="253" t="s">
        <v>19</v>
      </c>
      <c r="N24" s="253" t="s">
        <v>20</v>
      </c>
      <c r="O24" s="253" t="s">
        <v>21</v>
      </c>
      <c r="P24" s="253" t="s">
        <v>22</v>
      </c>
    </row>
    <row r="25" spans="1:16" ht="12.75">
      <c r="A25" s="268"/>
      <c r="B25" s="261"/>
      <c r="C25" s="261"/>
      <c r="D25" s="261"/>
      <c r="E25" s="261"/>
      <c r="F25" s="261"/>
      <c r="G25" s="261"/>
      <c r="H25" s="261"/>
      <c r="I25" s="108"/>
      <c r="J25" s="108"/>
      <c r="K25" s="108"/>
      <c r="L25" s="108"/>
      <c r="M25" s="108"/>
      <c r="N25" s="108"/>
      <c r="O25" s="108"/>
      <c r="P25" s="108"/>
    </row>
    <row r="26" spans="1:16" ht="12.75" customHeight="1">
      <c r="A26" s="258">
        <v>3</v>
      </c>
      <c r="B26" s="249" t="str">
        <f>VLOOKUP(A26,'пр.взвешивания'!B2:G200,2,FALSE)</f>
        <v>Забанных Ольга Игоревна</v>
      </c>
      <c r="C26" s="249" t="str">
        <f>VLOOKUP(A26,'пр.взвешивания'!B2:H200,3,FALSE)</f>
        <v>16.01.1986 ,КМС</v>
      </c>
      <c r="D26" s="249" t="str">
        <f>VLOOKUP(A26,'пр.взвешивания'!B2:I200,4,FALSE)</f>
        <v>УФО, Свердловская обл.</v>
      </c>
      <c r="E26" s="245"/>
      <c r="F26" s="260"/>
      <c r="G26" s="262"/>
      <c r="H26" s="108"/>
      <c r="I26" s="248">
        <v>8</v>
      </c>
      <c r="J26" s="249" t="str">
        <f>VLOOKUP(I26,'пр.взвешивания'!B2:O200,2,FALSE)</f>
        <v>Перминова Екатерина Дмитриевна</v>
      </c>
      <c r="K26" s="249" t="str">
        <f>VLOOKUP(I26,'пр.взвешивания'!B2:P200,3,FALSE)</f>
        <v>23.04.1993, КМС</v>
      </c>
      <c r="L26" s="249" t="str">
        <f>VLOOKUP(I26,'пр.взвешивания'!B2:Q200,4,FALSE)</f>
        <v>УФО, Свердловская обл.</v>
      </c>
      <c r="M26" s="250"/>
      <c r="N26" s="251"/>
      <c r="O26" s="252"/>
      <c r="P26" s="253"/>
    </row>
    <row r="27" spans="1:16" ht="12.75">
      <c r="A27" s="259"/>
      <c r="B27" s="244"/>
      <c r="C27" s="244"/>
      <c r="D27" s="244"/>
      <c r="E27" s="246"/>
      <c r="F27" s="261"/>
      <c r="G27" s="263"/>
      <c r="H27" s="109"/>
      <c r="I27" s="248"/>
      <c r="J27" s="244"/>
      <c r="K27" s="244"/>
      <c r="L27" s="244"/>
      <c r="M27" s="250"/>
      <c r="N27" s="250"/>
      <c r="O27" s="252"/>
      <c r="P27" s="253"/>
    </row>
    <row r="28" spans="1:16" ht="12.75" customHeight="1">
      <c r="A28" s="108">
        <v>2</v>
      </c>
      <c r="B28" s="243" t="str">
        <f>VLOOKUP(A28,'пр.взвешивания'!B3:G202,2,FALSE)</f>
        <v>Большедворова Яна Юрьевна</v>
      </c>
      <c r="C28" s="243" t="str">
        <f>VLOOKUP(A28,'пр.взвешивания'!B3:H202,3,FALSE)</f>
        <v>09.07.1993, I р.</v>
      </c>
      <c r="D28" s="243" t="str">
        <f>VLOOKUP(A28,'пр.взвешивания'!B3:I202,4,FALSE)</f>
        <v>УФО, Свердловская обл.</v>
      </c>
      <c r="E28" s="245"/>
      <c r="F28" s="245"/>
      <c r="G28" s="108"/>
      <c r="H28" s="108"/>
      <c r="I28" s="108">
        <v>7</v>
      </c>
      <c r="J28" s="243" t="str">
        <f>VLOOKUP(I28,'пр.взвешивания'!B3:O202,2,FALSE)</f>
        <v>Шаманаева Мария Михайловна</v>
      </c>
      <c r="K28" s="243" t="str">
        <f>VLOOKUP(I28,'пр.взвешивания'!B3:P202,3,FALSE)</f>
        <v>20.09.1992, КМС</v>
      </c>
      <c r="L28" s="243" t="str">
        <f>VLOOKUP(I28,'пр.взвешивания'!B3:Q202,4,FALSE)</f>
        <v>УФО, Свердловская обл.</v>
      </c>
      <c r="M28" s="245"/>
      <c r="N28" s="245"/>
      <c r="O28" s="108"/>
      <c r="P28" s="108"/>
    </row>
    <row r="29" spans="1:16" ht="13.5" thickBot="1">
      <c r="A29" s="273"/>
      <c r="B29" s="254"/>
      <c r="C29" s="254"/>
      <c r="D29" s="254"/>
      <c r="E29" s="269"/>
      <c r="F29" s="269"/>
      <c r="G29" s="269"/>
      <c r="H29" s="269"/>
      <c r="I29" s="247"/>
      <c r="J29" s="254"/>
      <c r="K29" s="254"/>
      <c r="L29" s="254"/>
      <c r="M29" s="255"/>
      <c r="N29" s="255"/>
      <c r="O29" s="247"/>
      <c r="P29" s="247"/>
    </row>
    <row r="30" spans="1:16" ht="12.75">
      <c r="A30" s="265">
        <v>1</v>
      </c>
      <c r="B30" s="266" t="str">
        <f>VLOOKUP(A30,'пр.взвешивания'!B3:G204,2,FALSE)</f>
        <v>Постовалова Мария Юрьевна</v>
      </c>
      <c r="C30" s="266" t="str">
        <f>VLOOKUP(A30,'пр.взвешивания'!B3:H204,3,FALSE)</f>
        <v>17.05.1987, МС</v>
      </c>
      <c r="D30" s="266" t="str">
        <f>VLOOKUP(A30,'пр.взвешивания'!B3:I204,4,FALSE)</f>
        <v>УФО, ЯНАО</v>
      </c>
      <c r="E30" s="253" t="s">
        <v>25</v>
      </c>
      <c r="F30" s="270"/>
      <c r="G30" s="271"/>
      <c r="H30" s="272"/>
      <c r="I30" s="265">
        <v>6</v>
      </c>
      <c r="J30" s="266" t="str">
        <f>VLOOKUP(I30,'пр.взвешивания'!B3:O204,2,FALSE)</f>
        <v>Новожилова Анастасия Евгеньевна</v>
      </c>
      <c r="K30" s="266" t="str">
        <f>VLOOKUP(I30,'пр.взвешивания'!B3:P204,3,FALSE)</f>
        <v>27.09.1992, КМС</v>
      </c>
      <c r="L30" s="266" t="str">
        <f>VLOOKUP(I30,'пр.взвешивания'!B3:Q204,4,FALSE)</f>
        <v>УФО, Свердловская обл.</v>
      </c>
      <c r="M30" s="267"/>
      <c r="N30" s="267"/>
      <c r="O30" s="265"/>
      <c r="P30" s="265"/>
    </row>
    <row r="31" spans="1:16" ht="12.75">
      <c r="A31" s="268"/>
      <c r="B31" s="244"/>
      <c r="C31" s="244"/>
      <c r="D31" s="244"/>
      <c r="E31" s="253"/>
      <c r="F31" s="261"/>
      <c r="G31" s="263"/>
      <c r="H31" s="261"/>
      <c r="I31" s="109"/>
      <c r="J31" s="244"/>
      <c r="K31" s="244"/>
      <c r="L31" s="244"/>
      <c r="M31" s="246"/>
      <c r="N31" s="246"/>
      <c r="O31" s="109"/>
      <c r="P31" s="109"/>
    </row>
    <row r="32" spans="9:13" ht="12.75">
      <c r="I32" s="11"/>
      <c r="J32" s="11"/>
      <c r="K32" s="11"/>
      <c r="L32" s="11"/>
      <c r="M32" s="11"/>
    </row>
    <row r="33" spans="1:16" ht="24.75" customHeight="1">
      <c r="A33" s="28" t="s">
        <v>32</v>
      </c>
      <c r="B33" s="10" t="s">
        <v>18</v>
      </c>
      <c r="C33" s="10"/>
      <c r="D33" s="10"/>
      <c r="E33" s="28" t="str">
        <f>HYPERLINK('пр.взвешивания'!D3)</f>
        <v>в.к.       48      кг.</v>
      </c>
      <c r="F33" s="10"/>
      <c r="G33" s="10"/>
      <c r="H33" s="10"/>
      <c r="I33" s="28" t="s">
        <v>35</v>
      </c>
      <c r="J33" s="6" t="s">
        <v>18</v>
      </c>
      <c r="K33" s="6"/>
      <c r="L33" s="6"/>
      <c r="M33" s="28" t="str">
        <f>HYPERLINK('пр.взвешивания'!D3)</f>
        <v>в.к.       48      кг.</v>
      </c>
      <c r="N33" s="6"/>
      <c r="O33" s="6"/>
      <c r="P33" s="6"/>
    </row>
    <row r="34" spans="1:16" ht="12.75">
      <c r="A34" s="108" t="s">
        <v>1</v>
      </c>
      <c r="B34" s="108" t="s">
        <v>8</v>
      </c>
      <c r="C34" s="108" t="s">
        <v>9</v>
      </c>
      <c r="D34" s="108" t="s">
        <v>10</v>
      </c>
      <c r="E34" s="108" t="s">
        <v>19</v>
      </c>
      <c r="F34" s="108" t="s">
        <v>20</v>
      </c>
      <c r="G34" s="108" t="s">
        <v>21</v>
      </c>
      <c r="H34" s="108" t="s">
        <v>22</v>
      </c>
      <c r="I34" s="253" t="s">
        <v>1</v>
      </c>
      <c r="J34" s="253" t="s">
        <v>8</v>
      </c>
      <c r="K34" s="253" t="s">
        <v>9</v>
      </c>
      <c r="L34" s="253" t="s">
        <v>10</v>
      </c>
      <c r="M34" s="253" t="s">
        <v>19</v>
      </c>
      <c r="N34" s="253" t="s">
        <v>20</v>
      </c>
      <c r="O34" s="253" t="s">
        <v>21</v>
      </c>
      <c r="P34" s="253" t="s">
        <v>22</v>
      </c>
    </row>
    <row r="35" spans="1:16" ht="12.75">
      <c r="A35" s="268"/>
      <c r="B35" s="261"/>
      <c r="C35" s="261"/>
      <c r="D35" s="261"/>
      <c r="E35" s="261"/>
      <c r="F35" s="261"/>
      <c r="G35" s="261"/>
      <c r="H35" s="261"/>
      <c r="I35" s="108"/>
      <c r="J35" s="108"/>
      <c r="K35" s="108"/>
      <c r="L35" s="108"/>
      <c r="M35" s="108"/>
      <c r="N35" s="108"/>
      <c r="O35" s="108"/>
      <c r="P35" s="108"/>
    </row>
    <row r="36" spans="1:16" ht="12.75">
      <c r="A36" s="258">
        <v>3</v>
      </c>
      <c r="B36" s="249" t="str">
        <f>VLOOKUP(A36,'пр.взвешивания'!B3:G210,2,FALSE)</f>
        <v>Забанных Ольга Игоревна</v>
      </c>
      <c r="C36" s="249" t="str">
        <f>VLOOKUP(A36,'пр.взвешивания'!B3:H210,3,FALSE)</f>
        <v>16.01.1986 ,КМС</v>
      </c>
      <c r="D36" s="249" t="str">
        <f>VLOOKUP(A36,'пр.взвешивания'!B3:I210,4,FALSE)</f>
        <v>УФО, Свердловская обл.</v>
      </c>
      <c r="E36" s="245"/>
      <c r="F36" s="260"/>
      <c r="G36" s="262"/>
      <c r="H36" s="108"/>
      <c r="I36" s="248">
        <v>9</v>
      </c>
      <c r="J36" s="249" t="str">
        <f>VLOOKUP(I36,'пр.взвешивания'!B3:O210,2,FALSE)</f>
        <v>Балаева Анастасия Юрьевна</v>
      </c>
      <c r="K36" s="249" t="str">
        <f>VLOOKUP(I36,'пр.взвешивания'!B3:P210,3,FALSE)</f>
        <v>1988, КМС</v>
      </c>
      <c r="L36" s="249" t="str">
        <f>VLOOKUP(I36,'пр.взвешивания'!B3:Q210,4,FALSE)</f>
        <v>УФО, Свердловская обл.</v>
      </c>
      <c r="M36" s="250"/>
      <c r="N36" s="251"/>
      <c r="O36" s="252"/>
      <c r="P36" s="253"/>
    </row>
    <row r="37" spans="1:16" ht="12.75">
      <c r="A37" s="259"/>
      <c r="B37" s="244"/>
      <c r="C37" s="244"/>
      <c r="D37" s="244"/>
      <c r="E37" s="246"/>
      <c r="F37" s="261"/>
      <c r="G37" s="263"/>
      <c r="H37" s="109"/>
      <c r="I37" s="248"/>
      <c r="J37" s="244"/>
      <c r="K37" s="244"/>
      <c r="L37" s="244"/>
      <c r="M37" s="250"/>
      <c r="N37" s="250"/>
      <c r="O37" s="252"/>
      <c r="P37" s="253"/>
    </row>
    <row r="38" spans="1:16" ht="12.75">
      <c r="A38" s="253">
        <v>2</v>
      </c>
      <c r="B38" s="243" t="str">
        <f>VLOOKUP(A38,'пр.взвешивания'!B4:G212,2,FALSE)</f>
        <v>Большедворова Яна Юрьевна</v>
      </c>
      <c r="C38" s="243" t="str">
        <f>VLOOKUP(A38,'пр.взвешивания'!B4:H212,3,FALSE)</f>
        <v>09.07.1993, I р.</v>
      </c>
      <c r="D38" s="243" t="str">
        <f>VLOOKUP(A38,'пр.взвешивания'!B4:I212,4,FALSE)</f>
        <v>УФО, Свердловская обл.</v>
      </c>
      <c r="E38" s="250"/>
      <c r="F38" s="250"/>
      <c r="G38" s="253"/>
      <c r="H38" s="253"/>
      <c r="I38" s="108">
        <v>10</v>
      </c>
      <c r="J38" s="243" t="str">
        <f>VLOOKUP(I38,'пр.взвешивания'!B4:O212,2,FALSE)</f>
        <v>Гумерова Эльмира Наильевна</v>
      </c>
      <c r="K38" s="243" t="str">
        <f>VLOOKUP(I38,'пр.взвешивания'!B4:P212,3,FALSE)</f>
        <v>06.05.1991, КМС</v>
      </c>
      <c r="L38" s="243" t="str">
        <f>VLOOKUP(I38,'пр.взвешивания'!B4:Q212,4,FALSE)</f>
        <v>УФО, Челябинская обл.</v>
      </c>
      <c r="M38" s="245"/>
      <c r="N38" s="245"/>
      <c r="O38" s="108"/>
      <c r="P38" s="108"/>
    </row>
    <row r="39" spans="1:16" ht="12.75">
      <c r="A39" s="257"/>
      <c r="B39" s="244"/>
      <c r="C39" s="244"/>
      <c r="D39" s="244"/>
      <c r="E39" s="256"/>
      <c r="F39" s="256"/>
      <c r="G39" s="256"/>
      <c r="H39" s="256"/>
      <c r="I39" s="109"/>
      <c r="J39" s="244"/>
      <c r="K39" s="244"/>
      <c r="L39" s="244"/>
      <c r="M39" s="246"/>
      <c r="N39" s="246"/>
      <c r="O39" s="109"/>
      <c r="P39" s="109"/>
    </row>
    <row r="40" spans="1:16" ht="15.75">
      <c r="A40" s="28" t="s">
        <v>7</v>
      </c>
      <c r="B40" s="6" t="s">
        <v>43</v>
      </c>
      <c r="C40" s="6"/>
      <c r="D40" s="6"/>
      <c r="E40" s="28" t="str">
        <f>E33</f>
        <v>в.к.       48      кг.</v>
      </c>
      <c r="F40" s="6"/>
      <c r="G40" s="6"/>
      <c r="H40" s="6"/>
      <c r="I40" s="28" t="s">
        <v>14</v>
      </c>
      <c r="J40" s="6" t="s">
        <v>43</v>
      </c>
      <c r="K40" s="6"/>
      <c r="L40" s="6"/>
      <c r="M40" s="28" t="str">
        <f>M33</f>
        <v>в.к.       48      кг.</v>
      </c>
      <c r="N40" s="6"/>
      <c r="O40" s="6"/>
      <c r="P40" s="6"/>
    </row>
    <row r="41" spans="1:16" ht="12.75">
      <c r="A41" s="253" t="s">
        <v>1</v>
      </c>
      <c r="B41" s="253" t="s">
        <v>8</v>
      </c>
      <c r="C41" s="253" t="s">
        <v>9</v>
      </c>
      <c r="D41" s="253" t="s">
        <v>10</v>
      </c>
      <c r="E41" s="253" t="s">
        <v>19</v>
      </c>
      <c r="F41" s="253" t="s">
        <v>20</v>
      </c>
      <c r="G41" s="253" t="s">
        <v>21</v>
      </c>
      <c r="H41" s="253" t="s">
        <v>22</v>
      </c>
      <c r="I41" s="253" t="s">
        <v>1</v>
      </c>
      <c r="J41" s="253" t="s">
        <v>8</v>
      </c>
      <c r="K41" s="253" t="s">
        <v>9</v>
      </c>
      <c r="L41" s="253" t="s">
        <v>10</v>
      </c>
      <c r="M41" s="253" t="s">
        <v>19</v>
      </c>
      <c r="N41" s="253" t="s">
        <v>20</v>
      </c>
      <c r="O41" s="253" t="s">
        <v>21</v>
      </c>
      <c r="P41" s="253" t="s">
        <v>22</v>
      </c>
    </row>
    <row r="42" spans="1:16" ht="12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</row>
    <row r="43" spans="1:16" ht="12.75">
      <c r="A43" s="264"/>
      <c r="B43" s="249" t="e">
        <f>VLOOKUP(A43,'пр.взвешивания'!B4:G219,2,FALSE)</f>
        <v>#N/A</v>
      </c>
      <c r="C43" s="249" t="e">
        <f>VLOOKUP(A43,'пр.взвешивания'!B4:H219,3,FALSE)</f>
        <v>#N/A</v>
      </c>
      <c r="D43" s="249" t="e">
        <f>VLOOKUP(A43,'пр.взвешивания'!B4:J219,4,FALSE)</f>
        <v>#N/A</v>
      </c>
      <c r="E43" s="250"/>
      <c r="F43" s="251"/>
      <c r="G43" s="252"/>
      <c r="H43" s="253"/>
      <c r="I43" s="248"/>
      <c r="J43" s="249" t="e">
        <f>VLOOKUP(I43,'пр.взвешивания'!B4:O216,2,FALSE)</f>
        <v>#N/A</v>
      </c>
      <c r="K43" s="249" t="e">
        <f>VLOOKUP(I43,'пр.взвешивания'!B4:P216,3,FALSE)</f>
        <v>#N/A</v>
      </c>
      <c r="L43" s="249" t="e">
        <f>VLOOKUP(I43,'пр.взвешивания'!B4:Q216,4,FALSE)</f>
        <v>#N/A</v>
      </c>
      <c r="M43" s="250"/>
      <c r="N43" s="251"/>
      <c r="O43" s="252"/>
      <c r="P43" s="253"/>
    </row>
    <row r="44" spans="1:16" ht="12.75">
      <c r="A44" s="264"/>
      <c r="B44" s="244"/>
      <c r="C44" s="244"/>
      <c r="D44" s="244"/>
      <c r="E44" s="250"/>
      <c r="F44" s="250"/>
      <c r="G44" s="252"/>
      <c r="H44" s="253"/>
      <c r="I44" s="248"/>
      <c r="J44" s="244"/>
      <c r="K44" s="244"/>
      <c r="L44" s="244"/>
      <c r="M44" s="250"/>
      <c r="N44" s="250"/>
      <c r="O44" s="252"/>
      <c r="P44" s="253"/>
    </row>
    <row r="45" spans="1:16" ht="12.75">
      <c r="A45" s="108"/>
      <c r="B45" s="243" t="e">
        <f>VLOOKUP(A45,'пр.взвешивания'!B4:G221,2,FALSE)</f>
        <v>#N/A</v>
      </c>
      <c r="C45" s="243" t="e">
        <f>VLOOKUP(A45,'пр.взвешивания'!B4:H221,3,FALSE)</f>
        <v>#N/A</v>
      </c>
      <c r="D45" s="243" t="e">
        <f>VLOOKUP(A45,'пр.взвешивания'!B4:I221,4,FALSE)</f>
        <v>#N/A</v>
      </c>
      <c r="E45" s="245"/>
      <c r="F45" s="245"/>
      <c r="G45" s="108"/>
      <c r="H45" s="108"/>
      <c r="I45" s="108"/>
      <c r="J45" s="243" t="e">
        <f>VLOOKUP(I45,'пр.взвешивания'!B4:O218,2,FALSE)</f>
        <v>#N/A</v>
      </c>
      <c r="K45" s="243" t="e">
        <f>VLOOKUP(I45,'пр.взвешивания'!B4:P218,3,FALSE)</f>
        <v>#N/A</v>
      </c>
      <c r="L45" s="243" t="e">
        <f>VLOOKUP(I45,'пр.взвешивания'!B4:Q218,4,FALSE)</f>
        <v>#N/A</v>
      </c>
      <c r="M45" s="245"/>
      <c r="N45" s="245"/>
      <c r="O45" s="108"/>
      <c r="P45" s="108"/>
    </row>
    <row r="46" spans="1:16" ht="13.5" thickBot="1">
      <c r="A46" s="247"/>
      <c r="B46" s="254"/>
      <c r="C46" s="254"/>
      <c r="D46" s="254"/>
      <c r="E46" s="255"/>
      <c r="F46" s="255"/>
      <c r="G46" s="247"/>
      <c r="H46" s="247"/>
      <c r="I46" s="247"/>
      <c r="J46" s="254"/>
      <c r="K46" s="254"/>
      <c r="L46" s="254"/>
      <c r="M46" s="255"/>
      <c r="N46" s="255"/>
      <c r="O46" s="247"/>
      <c r="P46" s="247"/>
    </row>
    <row r="47" spans="1:16" ht="12.75">
      <c r="A47" s="258"/>
      <c r="B47" s="249" t="e">
        <f>VLOOKUP(A47,'пр.взвешивания'!B1:G223,2,FALSE)</f>
        <v>#N/A</v>
      </c>
      <c r="C47" s="249" t="e">
        <f>VLOOKUP(A47,'пр.взвешивания'!B1:H223,3,FALSE)</f>
        <v>#N/A</v>
      </c>
      <c r="D47" s="249" t="e">
        <f>VLOOKUP(A47,'пр.взвешивания'!B1:I223,4,FALSE)</f>
        <v>#N/A</v>
      </c>
      <c r="E47" s="245"/>
      <c r="F47" s="260"/>
      <c r="G47" s="262"/>
      <c r="H47" s="108"/>
      <c r="I47" s="248"/>
      <c r="J47" s="249" t="e">
        <f>VLOOKUP(I47,'пр.взвешивания'!B1:O221,2,FALSE)</f>
        <v>#N/A</v>
      </c>
      <c r="K47" s="249" t="e">
        <f>VLOOKUP(I47,'пр.взвешивания'!B1:P221,3,FALSE)</f>
        <v>#N/A</v>
      </c>
      <c r="L47" s="249" t="e">
        <f>VLOOKUP(I47,'пр.взвешивания'!B1:Q221,4,FALSE)</f>
        <v>#N/A</v>
      </c>
      <c r="M47" s="250"/>
      <c r="N47" s="251"/>
      <c r="O47" s="252"/>
      <c r="P47" s="253"/>
    </row>
    <row r="48" spans="1:16" ht="12.75">
      <c r="A48" s="259"/>
      <c r="B48" s="244"/>
      <c r="C48" s="244"/>
      <c r="D48" s="244"/>
      <c r="E48" s="246"/>
      <c r="F48" s="261"/>
      <c r="G48" s="263"/>
      <c r="H48" s="109"/>
      <c r="I48" s="248"/>
      <c r="J48" s="244"/>
      <c r="K48" s="244"/>
      <c r="L48" s="244"/>
      <c r="M48" s="250"/>
      <c r="N48" s="250"/>
      <c r="O48" s="252"/>
      <c r="P48" s="253"/>
    </row>
    <row r="49" spans="1:16" ht="12.75">
      <c r="A49" s="253"/>
      <c r="B49" s="243" t="e">
        <f>VLOOKUP(A49,'пр.взвешивания'!B1:G225,2,FALSE)</f>
        <v>#N/A</v>
      </c>
      <c r="C49" s="243" t="e">
        <f>VLOOKUP(A49,'пр.взвешивания'!B1:H225,3,FALSE)</f>
        <v>#N/A</v>
      </c>
      <c r="D49" s="243" t="e">
        <f>VLOOKUP(A49,'пр.взвешивания'!B1:I225,4,FALSE)</f>
        <v>#N/A</v>
      </c>
      <c r="E49" s="250"/>
      <c r="F49" s="250"/>
      <c r="G49" s="253"/>
      <c r="H49" s="253"/>
      <c r="I49" s="108"/>
      <c r="J49" s="243" t="e">
        <f>VLOOKUP(I49,'пр.взвешивания'!B1:O223,2,FALSE)</f>
        <v>#N/A</v>
      </c>
      <c r="K49" s="243" t="e">
        <f>VLOOKUP(I49,'пр.взвешивания'!B1:P223,3,FALSE)</f>
        <v>#N/A</v>
      </c>
      <c r="L49" s="243" t="e">
        <f>VLOOKUP(I49,'пр.взвешивания'!B1:Q223,4,FALSE)</f>
        <v>#N/A</v>
      </c>
      <c r="M49" s="245"/>
      <c r="N49" s="245"/>
      <c r="O49" s="108"/>
      <c r="P49" s="108"/>
    </row>
    <row r="50" spans="1:16" ht="12.75">
      <c r="A50" s="257"/>
      <c r="B50" s="244"/>
      <c r="C50" s="244"/>
      <c r="D50" s="244"/>
      <c r="E50" s="256"/>
      <c r="F50" s="256"/>
      <c r="G50" s="256"/>
      <c r="H50" s="256"/>
      <c r="I50" s="109"/>
      <c r="J50" s="244"/>
      <c r="K50" s="244"/>
      <c r="L50" s="244"/>
      <c r="M50" s="246"/>
      <c r="N50" s="246"/>
      <c r="O50" s="109"/>
      <c r="P50" s="109"/>
    </row>
    <row r="51" spans="1:13" ht="15.75">
      <c r="A51" s="28" t="s">
        <v>7</v>
      </c>
      <c r="B51" s="6" t="s">
        <v>44</v>
      </c>
      <c r="C51" s="6"/>
      <c r="D51" s="6"/>
      <c r="E51" s="28" t="str">
        <f>E40</f>
        <v>в.к.       48      кг.</v>
      </c>
      <c r="F51" s="6"/>
      <c r="G51" s="6"/>
      <c r="H51" s="6"/>
      <c r="I51" s="28" t="s">
        <v>14</v>
      </c>
      <c r="J51" s="6" t="s">
        <v>44</v>
      </c>
      <c r="K51" s="11"/>
      <c r="L51" s="11"/>
      <c r="M51" s="28" t="str">
        <f>M40</f>
        <v>в.к.       48      кг.</v>
      </c>
    </row>
    <row r="52" spans="1:16" ht="12.75" customHeight="1">
      <c r="A52" s="264"/>
      <c r="B52" s="249" t="e">
        <f>VLOOKUP(A52,'пр.взвешивания'!B5:G228,2,FALSE)</f>
        <v>#N/A</v>
      </c>
      <c r="C52" s="249" t="e">
        <f>VLOOKUP(A52,'пр.взвешивания'!B5:H228,3,FALSE)</f>
        <v>#N/A</v>
      </c>
      <c r="D52" s="249" t="e">
        <f>VLOOKUP(A52,'пр.взвешивания'!B5:J228,4,FALSE)</f>
        <v>#N/A</v>
      </c>
      <c r="E52" s="250"/>
      <c r="F52" s="251"/>
      <c r="G52" s="252"/>
      <c r="H52" s="253"/>
      <c r="I52" s="248"/>
      <c r="J52" s="249" t="e">
        <f>VLOOKUP(I52,'пр.взвешивания'!B3:O225,2,FALSE)</f>
        <v>#N/A</v>
      </c>
      <c r="K52" s="249" t="e">
        <f>VLOOKUP(I52,'пр.взвешивания'!B5:P225,3,FALSE)</f>
        <v>#N/A</v>
      </c>
      <c r="L52" s="249" t="e">
        <f>VLOOKUP(I52,'пр.взвешивания'!B3:Q225,4,FALSE)</f>
        <v>#N/A</v>
      </c>
      <c r="M52" s="250"/>
      <c r="N52" s="251"/>
      <c r="O52" s="252"/>
      <c r="P52" s="253"/>
    </row>
    <row r="53" spans="1:16" ht="12.75">
      <c r="A53" s="264"/>
      <c r="B53" s="244"/>
      <c r="C53" s="244"/>
      <c r="D53" s="244"/>
      <c r="E53" s="250"/>
      <c r="F53" s="250"/>
      <c r="G53" s="252"/>
      <c r="H53" s="253"/>
      <c r="I53" s="248"/>
      <c r="J53" s="244"/>
      <c r="K53" s="244"/>
      <c r="L53" s="244"/>
      <c r="M53" s="250"/>
      <c r="N53" s="250"/>
      <c r="O53" s="252"/>
      <c r="P53" s="253"/>
    </row>
    <row r="54" spans="1:16" ht="12.75">
      <c r="A54" s="108"/>
      <c r="B54" s="243" t="e">
        <f>VLOOKUP(A54,'пр.взвешивания'!B5:G230,2,FALSE)</f>
        <v>#N/A</v>
      </c>
      <c r="C54" s="243" t="e">
        <f>VLOOKUP(A54,'пр.взвешивания'!B5:H230,3,FALSE)</f>
        <v>#N/A</v>
      </c>
      <c r="D54" s="243" t="e">
        <f>VLOOKUP(A54,'пр.взвешивания'!B5:I230,4,FALSE)</f>
        <v>#N/A</v>
      </c>
      <c r="E54" s="245"/>
      <c r="F54" s="245"/>
      <c r="G54" s="108"/>
      <c r="H54" s="108"/>
      <c r="I54" s="108"/>
      <c r="J54" s="243" t="e">
        <f>VLOOKUP(I54,'пр.взвешивания'!B5:O227,2,FALSE)</f>
        <v>#N/A</v>
      </c>
      <c r="K54" s="243" t="e">
        <f>VLOOKUP(I54,'пр.взвешивания'!B5:P227,3,FALSE)</f>
        <v>#N/A</v>
      </c>
      <c r="L54" s="243" t="e">
        <f>VLOOKUP(I54,'пр.взвешивания'!B5:Q227,4,FALSE)</f>
        <v>#N/A</v>
      </c>
      <c r="M54" s="245"/>
      <c r="N54" s="245"/>
      <c r="O54" s="108"/>
      <c r="P54" s="108"/>
    </row>
    <row r="55" spans="1:16" ht="13.5" thickBot="1">
      <c r="A55" s="247"/>
      <c r="B55" s="254"/>
      <c r="C55" s="254"/>
      <c r="D55" s="254"/>
      <c r="E55" s="255"/>
      <c r="F55" s="255"/>
      <c r="G55" s="247"/>
      <c r="H55" s="247"/>
      <c r="I55" s="247"/>
      <c r="J55" s="254"/>
      <c r="K55" s="254"/>
      <c r="L55" s="254"/>
      <c r="M55" s="255"/>
      <c r="N55" s="255"/>
      <c r="O55" s="247"/>
      <c r="P55" s="247"/>
    </row>
    <row r="56" spans="1:16" ht="12.75">
      <c r="A56" s="258"/>
      <c r="B56" s="249" t="e">
        <f>VLOOKUP(A56,'пр.взвешивания'!B2:G232,2,FALSE)</f>
        <v>#N/A</v>
      </c>
      <c r="C56" s="249" t="e">
        <f>VLOOKUP(A56,'пр.взвешивания'!B2:H232,3,FALSE)</f>
        <v>#N/A</v>
      </c>
      <c r="D56" s="249" t="e">
        <f>VLOOKUP(A56,'пр.взвешивания'!B2:I232,4,FALSE)</f>
        <v>#N/A</v>
      </c>
      <c r="E56" s="245"/>
      <c r="F56" s="260"/>
      <c r="G56" s="262"/>
      <c r="H56" s="108"/>
      <c r="I56" s="248"/>
      <c r="J56" s="249" t="e">
        <f>VLOOKUP(I56,'пр.взвешивания'!B2:O230,2,FALSE)</f>
        <v>#N/A</v>
      </c>
      <c r="K56" s="249" t="e">
        <f>VLOOKUP(I56,'пр.взвешивания'!B2:P230,3,FALSE)</f>
        <v>#N/A</v>
      </c>
      <c r="L56" s="249" t="e">
        <f>VLOOKUP(I56,'пр.взвешивания'!B3:Q230,4,FALSE)</f>
        <v>#N/A</v>
      </c>
      <c r="M56" s="250"/>
      <c r="N56" s="251"/>
      <c r="O56" s="252"/>
      <c r="P56" s="253"/>
    </row>
    <row r="57" spans="1:16" ht="12.75">
      <c r="A57" s="259"/>
      <c r="B57" s="244"/>
      <c r="C57" s="244"/>
      <c r="D57" s="244"/>
      <c r="E57" s="246"/>
      <c r="F57" s="261"/>
      <c r="G57" s="263"/>
      <c r="H57" s="109"/>
      <c r="I57" s="248"/>
      <c r="J57" s="244"/>
      <c r="K57" s="244"/>
      <c r="L57" s="244"/>
      <c r="M57" s="250"/>
      <c r="N57" s="250"/>
      <c r="O57" s="252"/>
      <c r="P57" s="253"/>
    </row>
    <row r="58" spans="1:16" ht="12.75">
      <c r="A58" s="253"/>
      <c r="B58" s="243" t="e">
        <f>VLOOKUP(A58,'пр.взвешивания'!B2:G234,2,FALSE)</f>
        <v>#N/A</v>
      </c>
      <c r="C58" s="243" t="e">
        <f>VLOOKUP(A58,'пр.взвешивания'!B2:H234,3,FALSE)</f>
        <v>#N/A</v>
      </c>
      <c r="D58" s="243" t="e">
        <f>VLOOKUP(A58,'пр.взвешивания'!B2:I234,4,FALSE)</f>
        <v>#N/A</v>
      </c>
      <c r="E58" s="250"/>
      <c r="F58" s="250"/>
      <c r="G58" s="253"/>
      <c r="H58" s="253"/>
      <c r="I58" s="108"/>
      <c r="J58" s="243" t="e">
        <f>VLOOKUP(I58,'пр.взвешивания'!B2:O232,2,FALSE)</f>
        <v>#N/A</v>
      </c>
      <c r="K58" s="243" t="e">
        <f>VLOOKUP(I58,'пр.взвешивания'!B2:P232,3,FALSE)</f>
        <v>#N/A</v>
      </c>
      <c r="L58" s="243" t="e">
        <f>VLOOKUP(I58,'пр.взвешивания'!B4:Q232,4,FALSE)</f>
        <v>#N/A</v>
      </c>
      <c r="M58" s="245"/>
      <c r="N58" s="245"/>
      <c r="O58" s="108"/>
      <c r="P58" s="108"/>
    </row>
    <row r="59" spans="1:16" ht="12.75">
      <c r="A59" s="257"/>
      <c r="B59" s="244"/>
      <c r="C59" s="244"/>
      <c r="D59" s="244"/>
      <c r="E59" s="256"/>
      <c r="F59" s="256"/>
      <c r="G59" s="256"/>
      <c r="H59" s="256"/>
      <c r="I59" s="109"/>
      <c r="J59" s="244"/>
      <c r="K59" s="244"/>
      <c r="L59" s="244"/>
      <c r="M59" s="246"/>
      <c r="N59" s="246"/>
      <c r="O59" s="109"/>
      <c r="P59" s="109"/>
    </row>
    <row r="60" spans="2:13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2:13" ht="12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2:13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2:13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2:13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2:13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2:13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2:13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2:13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2:13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2:13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2:13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2:13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2:13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2:13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2:13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2:13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2:13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2:13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2:13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2:13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2:13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2:13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2:13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2:13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2:13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2:13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2:13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</sheetData>
  <sheetProtection/>
  <mergeCells count="386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13:E14"/>
    <mergeCell ref="F13:F14"/>
    <mergeCell ref="G13:G14"/>
    <mergeCell ref="H13:H14"/>
    <mergeCell ref="A13:A14"/>
    <mergeCell ref="B13:B14"/>
    <mergeCell ref="C13:C14"/>
    <mergeCell ref="D13:D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I9:I10"/>
    <mergeCell ref="J9:J10"/>
    <mergeCell ref="K9:K10"/>
    <mergeCell ref="L9:L10"/>
    <mergeCell ref="I17:I18"/>
    <mergeCell ref="J17:J18"/>
    <mergeCell ref="K17:K18"/>
    <mergeCell ref="L17:L18"/>
    <mergeCell ref="M9:M10"/>
    <mergeCell ref="N9:N10"/>
    <mergeCell ref="O9:O10"/>
    <mergeCell ref="P9:P10"/>
    <mergeCell ref="I13:I14"/>
    <mergeCell ref="J13:J14"/>
    <mergeCell ref="K13:K14"/>
    <mergeCell ref="L13:L14"/>
    <mergeCell ref="M13:M14"/>
    <mergeCell ref="N13:N14"/>
    <mergeCell ref="O13:O14"/>
    <mergeCell ref="P13:P14"/>
    <mergeCell ref="I15:I16"/>
    <mergeCell ref="J15:J16"/>
    <mergeCell ref="K15:K16"/>
    <mergeCell ref="L15:L16"/>
    <mergeCell ref="M15:M16"/>
    <mergeCell ref="N15:N16"/>
    <mergeCell ref="O15:O16"/>
    <mergeCell ref="P15:P16"/>
    <mergeCell ref="M17:M18"/>
    <mergeCell ref="N17:N18"/>
    <mergeCell ref="O17:O18"/>
    <mergeCell ref="P17:P18"/>
    <mergeCell ref="I19:I20"/>
    <mergeCell ref="J19:J20"/>
    <mergeCell ref="K19:K20"/>
    <mergeCell ref="L19:L20"/>
    <mergeCell ref="M19:M20"/>
    <mergeCell ref="N19:N20"/>
    <mergeCell ref="O19:O20"/>
    <mergeCell ref="P19:P20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A41:A42"/>
    <mergeCell ref="B41:B42"/>
    <mergeCell ref="C41:C42"/>
    <mergeCell ref="D41:D42"/>
    <mergeCell ref="E41:E42"/>
    <mergeCell ref="F41:F42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I41:I42"/>
    <mergeCell ref="J41:J42"/>
    <mergeCell ref="K41:K42"/>
    <mergeCell ref="L41:L42"/>
    <mergeCell ref="I49:I50"/>
    <mergeCell ref="J49:J50"/>
    <mergeCell ref="I52:I53"/>
    <mergeCell ref="J52:J53"/>
    <mergeCell ref="I43:I44"/>
    <mergeCell ref="J43:J44"/>
    <mergeCell ref="K43:K44"/>
    <mergeCell ref="L43:L44"/>
    <mergeCell ref="M43:M44"/>
    <mergeCell ref="N43:N44"/>
    <mergeCell ref="M45:M46"/>
    <mergeCell ref="N45:N46"/>
    <mergeCell ref="O45:O46"/>
    <mergeCell ref="P45:P46"/>
    <mergeCell ref="M41:M42"/>
    <mergeCell ref="N41:N42"/>
    <mergeCell ref="O41:O42"/>
    <mergeCell ref="P41:P42"/>
    <mergeCell ref="I47:I48"/>
    <mergeCell ref="J47:J48"/>
    <mergeCell ref="K47:K48"/>
    <mergeCell ref="L47:L48"/>
    <mergeCell ref="O43:O44"/>
    <mergeCell ref="P43:P44"/>
    <mergeCell ref="I45:I46"/>
    <mergeCell ref="J45:J46"/>
    <mergeCell ref="K45:K46"/>
    <mergeCell ref="L45:L46"/>
    <mergeCell ref="O47:O48"/>
    <mergeCell ref="P47:P48"/>
    <mergeCell ref="K49:K50"/>
    <mergeCell ref="L49:L50"/>
    <mergeCell ref="M49:M50"/>
    <mergeCell ref="N49:N50"/>
    <mergeCell ref="O49:O50"/>
    <mergeCell ref="P49:P50"/>
    <mergeCell ref="M47:M48"/>
    <mergeCell ref="N47:N48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I57"/>
    <mergeCell ref="J56:J57"/>
    <mergeCell ref="K56:K57"/>
    <mergeCell ref="L56:L57"/>
    <mergeCell ref="M56:M57"/>
    <mergeCell ref="N56:N57"/>
    <mergeCell ref="O56:O57"/>
    <mergeCell ref="P56:P57"/>
    <mergeCell ref="O58:O59"/>
    <mergeCell ref="P58:P59"/>
    <mergeCell ref="I58:I59"/>
    <mergeCell ref="J58:J59"/>
    <mergeCell ref="K58:K59"/>
    <mergeCell ref="L58:L59"/>
    <mergeCell ref="M58:M59"/>
    <mergeCell ref="N58:N5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25" t="str">
        <f>HYPERLINK('пр.взвешивания'!D3)</f>
        <v>в.к.       48      кг.</v>
      </c>
    </row>
    <row r="2" ht="12.75">
      <c r="C2" s="12" t="s">
        <v>26</v>
      </c>
    </row>
    <row r="3" ht="12.75">
      <c r="C3" s="13" t="s">
        <v>27</v>
      </c>
    </row>
    <row r="4" spans="1:9" ht="12.75">
      <c r="A4" s="253" t="s">
        <v>28</v>
      </c>
      <c r="B4" s="253" t="s">
        <v>1</v>
      </c>
      <c r="C4" s="109" t="s">
        <v>8</v>
      </c>
      <c r="D4" s="253" t="s">
        <v>9</v>
      </c>
      <c r="E4" s="253" t="s">
        <v>10</v>
      </c>
      <c r="F4" s="253" t="s">
        <v>19</v>
      </c>
      <c r="G4" s="253" t="s">
        <v>20</v>
      </c>
      <c r="H4" s="253" t="s">
        <v>21</v>
      </c>
      <c r="I4" s="253" t="s">
        <v>22</v>
      </c>
    </row>
    <row r="5" spans="1:9" ht="12.75">
      <c r="A5" s="108"/>
      <c r="B5" s="108"/>
      <c r="C5" s="108"/>
      <c r="D5" s="108"/>
      <c r="E5" s="108"/>
      <c r="F5" s="108"/>
      <c r="G5" s="108"/>
      <c r="H5" s="108"/>
      <c r="I5" s="108"/>
    </row>
    <row r="6" spans="1:9" ht="12.75">
      <c r="A6" s="279"/>
      <c r="B6" s="280"/>
      <c r="C6" s="277" t="e">
        <f>VLOOKUP(B6,'пр.взвешивания'!B6:C15,2,FALSE)</f>
        <v>#N/A</v>
      </c>
      <c r="D6" s="278" t="e">
        <f>VLOOKUP(C6,'пр.взвешивания'!C6:D15,2,FALSE)</f>
        <v>#N/A</v>
      </c>
      <c r="E6" s="278" t="e">
        <f>VLOOKUP(D6,'пр.взвешивания'!D6:E15,2,FALSE)</f>
        <v>#N/A</v>
      </c>
      <c r="F6" s="250"/>
      <c r="G6" s="251"/>
      <c r="H6" s="252"/>
      <c r="I6" s="253"/>
    </row>
    <row r="7" spans="1:9" ht="12.75">
      <c r="A7" s="279"/>
      <c r="B7" s="253"/>
      <c r="C7" s="277"/>
      <c r="D7" s="278"/>
      <c r="E7" s="278"/>
      <c r="F7" s="250"/>
      <c r="G7" s="250"/>
      <c r="H7" s="252"/>
      <c r="I7" s="253"/>
    </row>
    <row r="8" spans="1:9" ht="12.75">
      <c r="A8" s="276"/>
      <c r="B8" s="280"/>
      <c r="C8" s="277" t="e">
        <f>VLOOKUP(B8,'пр.взвешивания'!B8:C17,2,FALSE)</f>
        <v>#N/A</v>
      </c>
      <c r="D8" s="278" t="e">
        <f>VLOOKUP(C8,'пр.взвешивания'!C8:D17,2,FALSE)</f>
        <v>#N/A</v>
      </c>
      <c r="E8" s="278" t="e">
        <f>VLOOKUP(D8,'пр.взвешивания'!D8:E17,2,FALSE)</f>
        <v>#N/A</v>
      </c>
      <c r="F8" s="250"/>
      <c r="G8" s="250"/>
      <c r="H8" s="253"/>
      <c r="I8" s="253"/>
    </row>
    <row r="9" spans="1:9" ht="12.75">
      <c r="A9" s="276"/>
      <c r="B9" s="253"/>
      <c r="C9" s="277"/>
      <c r="D9" s="278"/>
      <c r="E9" s="278"/>
      <c r="F9" s="250"/>
      <c r="G9" s="250"/>
      <c r="H9" s="253"/>
      <c r="I9" s="253"/>
    </row>
    <row r="10" ht="19.5" customHeight="1">
      <c r="E10" s="15" t="s">
        <v>29</v>
      </c>
    </row>
    <row r="11" spans="5:9" ht="19.5" customHeight="1">
      <c r="E11" s="15" t="s">
        <v>7</v>
      </c>
      <c r="F11" s="16"/>
      <c r="G11" s="16"/>
      <c r="H11" s="16"/>
      <c r="I11" s="16"/>
    </row>
    <row r="12" spans="5:9" ht="19.5" customHeight="1">
      <c r="E12" s="15" t="s">
        <v>14</v>
      </c>
      <c r="F12" s="16"/>
      <c r="G12" s="16"/>
      <c r="H12" s="16"/>
      <c r="I12" s="16"/>
    </row>
    <row r="13" ht="19.5" customHeight="1"/>
    <row r="14" ht="19.5" customHeight="1">
      <c r="F14" s="25" t="str">
        <f>HYPERLINK('пр.взвешивания'!D3)</f>
        <v>в.к.       48      кг.</v>
      </c>
    </row>
    <row r="15" ht="12.75">
      <c r="C15" s="13" t="s">
        <v>27</v>
      </c>
    </row>
    <row r="16" spans="1:9" ht="12.75">
      <c r="A16" s="253" t="s">
        <v>28</v>
      </c>
      <c r="B16" s="253" t="s">
        <v>1</v>
      </c>
      <c r="C16" s="109" t="s">
        <v>8</v>
      </c>
      <c r="D16" s="253" t="s">
        <v>9</v>
      </c>
      <c r="E16" s="253" t="s">
        <v>10</v>
      </c>
      <c r="F16" s="253" t="s">
        <v>19</v>
      </c>
      <c r="G16" s="253" t="s">
        <v>20</v>
      </c>
      <c r="H16" s="253" t="s">
        <v>21</v>
      </c>
      <c r="I16" s="253" t="s">
        <v>22</v>
      </c>
    </row>
    <row r="17" spans="1:9" ht="12.75">
      <c r="A17" s="108"/>
      <c r="B17" s="108"/>
      <c r="C17" s="108"/>
      <c r="D17" s="108"/>
      <c r="E17" s="108"/>
      <c r="F17" s="108"/>
      <c r="G17" s="108"/>
      <c r="H17" s="108"/>
      <c r="I17" s="108"/>
    </row>
    <row r="18" spans="1:9" ht="12.75">
      <c r="A18" s="279"/>
      <c r="B18" s="280"/>
      <c r="C18" s="277" t="e">
        <f>VLOOKUP(B18,'пр.взвешивания'!B6:C15,2,FALSE)</f>
        <v>#N/A</v>
      </c>
      <c r="D18" s="278" t="e">
        <f>VLOOKUP(C18,'пр.взвешивания'!C6:D15,2,FALSE)</f>
        <v>#N/A</v>
      </c>
      <c r="E18" s="278" t="e">
        <f>VLOOKUP(D18,'пр.взвешивания'!D6:E15,2,FALSE)</f>
        <v>#N/A</v>
      </c>
      <c r="F18" s="250"/>
      <c r="G18" s="251"/>
      <c r="H18" s="252"/>
      <c r="I18" s="253"/>
    </row>
    <row r="19" spans="1:9" ht="12.75">
      <c r="A19" s="279"/>
      <c r="B19" s="253"/>
      <c r="C19" s="277"/>
      <c r="D19" s="278"/>
      <c r="E19" s="278"/>
      <c r="F19" s="250"/>
      <c r="G19" s="250"/>
      <c r="H19" s="252"/>
      <c r="I19" s="253"/>
    </row>
    <row r="20" spans="1:9" ht="12.75">
      <c r="A20" s="276"/>
      <c r="B20" s="280"/>
      <c r="C20" s="277" t="e">
        <f>VLOOKUP(B20,'пр.взвешивания'!B8:C17,2,FALSE)</f>
        <v>#N/A</v>
      </c>
      <c r="D20" s="278" t="e">
        <f>VLOOKUP(C20,'пр.взвешивания'!C8:D17,2,FALSE)</f>
        <v>#N/A</v>
      </c>
      <c r="E20" s="278" t="e">
        <f>VLOOKUP(D20,'пр.взвешивания'!D8:E17,2,FALSE)</f>
        <v>#N/A</v>
      </c>
      <c r="F20" s="250"/>
      <c r="G20" s="250"/>
      <c r="H20" s="253"/>
      <c r="I20" s="253"/>
    </row>
    <row r="21" spans="1:9" ht="12.75">
      <c r="A21" s="276"/>
      <c r="B21" s="253"/>
      <c r="C21" s="277"/>
      <c r="D21" s="278"/>
      <c r="E21" s="278"/>
      <c r="F21" s="250"/>
      <c r="G21" s="250"/>
      <c r="H21" s="253"/>
      <c r="I21" s="253"/>
    </row>
    <row r="22" ht="19.5" customHeight="1">
      <c r="E22" s="15" t="s">
        <v>29</v>
      </c>
    </row>
    <row r="23" spans="5:9" ht="19.5" customHeight="1">
      <c r="E23" s="15" t="s">
        <v>7</v>
      </c>
      <c r="F23" s="16"/>
      <c r="G23" s="16"/>
      <c r="H23" s="16"/>
      <c r="I23" s="16"/>
    </row>
    <row r="24" spans="5:9" ht="19.5" customHeight="1">
      <c r="E24" s="15" t="s">
        <v>14</v>
      </c>
      <c r="F24" s="16"/>
      <c r="G24" s="16"/>
      <c r="H24" s="16"/>
      <c r="I24" s="16"/>
    </row>
    <row r="25" ht="19.5" customHeight="1"/>
    <row r="26" ht="19.5" customHeight="1">
      <c r="F26" s="25" t="str">
        <f>HYPERLINK('пр.взвешивания'!D3)</f>
        <v>в.к.       48      кг.</v>
      </c>
    </row>
    <row r="27" ht="12.75">
      <c r="C27" s="17" t="s">
        <v>16</v>
      </c>
    </row>
    <row r="28" spans="1:9" ht="12.75">
      <c r="A28" s="253" t="s">
        <v>28</v>
      </c>
      <c r="B28" s="253" t="s">
        <v>1</v>
      </c>
      <c r="C28" s="109" t="s">
        <v>8</v>
      </c>
      <c r="D28" s="253" t="s">
        <v>9</v>
      </c>
      <c r="E28" s="253" t="s">
        <v>10</v>
      </c>
      <c r="F28" s="253" t="s">
        <v>19</v>
      </c>
      <c r="G28" s="253" t="s">
        <v>20</v>
      </c>
      <c r="H28" s="253" t="s">
        <v>21</v>
      </c>
      <c r="I28" s="253" t="s">
        <v>22</v>
      </c>
    </row>
    <row r="29" spans="1:9" ht="12.75">
      <c r="A29" s="108"/>
      <c r="B29" s="108"/>
      <c r="C29" s="108"/>
      <c r="D29" s="108"/>
      <c r="E29" s="108"/>
      <c r="F29" s="108"/>
      <c r="G29" s="108"/>
      <c r="H29" s="108"/>
      <c r="I29" s="108"/>
    </row>
    <row r="30" spans="1:9" ht="12.75">
      <c r="A30" s="279"/>
      <c r="B30" s="253"/>
      <c r="C30" s="277"/>
      <c r="D30" s="278"/>
      <c r="E30" s="278">
        <f>HYPERLINK('[2]пр.взвешивания'!F34)</f>
      </c>
      <c r="F30" s="250"/>
      <c r="G30" s="251"/>
      <c r="H30" s="252"/>
      <c r="I30" s="253"/>
    </row>
    <row r="31" spans="1:9" ht="12.75">
      <c r="A31" s="279"/>
      <c r="B31" s="253"/>
      <c r="C31" s="277"/>
      <c r="D31" s="278"/>
      <c r="E31" s="278"/>
      <c r="F31" s="250"/>
      <c r="G31" s="250"/>
      <c r="H31" s="252"/>
      <c r="I31" s="253"/>
    </row>
    <row r="32" spans="1:9" ht="12.75">
      <c r="A32" s="276"/>
      <c r="B32" s="253"/>
      <c r="C32" s="277"/>
      <c r="D32" s="278"/>
      <c r="E32" s="278">
        <f>HYPERLINK('[2]пр.взвешивания'!F36)</f>
      </c>
      <c r="F32" s="250"/>
      <c r="G32" s="250"/>
      <c r="H32" s="253"/>
      <c r="I32" s="253"/>
    </row>
    <row r="33" spans="1:9" ht="12.75">
      <c r="A33" s="276"/>
      <c r="B33" s="253"/>
      <c r="C33" s="277"/>
      <c r="D33" s="278"/>
      <c r="E33" s="278"/>
      <c r="F33" s="250"/>
      <c r="G33" s="250"/>
      <c r="H33" s="253"/>
      <c r="I33" s="253"/>
    </row>
    <row r="34" ht="19.5" customHeight="1">
      <c r="E34" s="15" t="s">
        <v>29</v>
      </c>
    </row>
    <row r="35" spans="5:9" ht="19.5" customHeight="1">
      <c r="E35" s="15" t="s">
        <v>7</v>
      </c>
      <c r="F35" s="16"/>
      <c r="G35" s="16"/>
      <c r="H35" s="16"/>
      <c r="I35" s="16"/>
    </row>
    <row r="36" spans="5:9" ht="19.5" customHeight="1">
      <c r="E36" s="15" t="s">
        <v>14</v>
      </c>
      <c r="F36" s="16"/>
      <c r="G36" s="16"/>
      <c r="H36" s="16"/>
      <c r="I36" s="1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46" t="str">
        <f>HYPERLINK('[1]реквизиты'!$A$2)</f>
        <v>Чемпионат УФО по самбо среди женщин  </v>
      </c>
      <c r="B1" s="286"/>
      <c r="C1" s="286"/>
      <c r="D1" s="286"/>
      <c r="E1" s="286"/>
      <c r="F1" s="286"/>
      <c r="G1" s="286"/>
      <c r="H1" s="1"/>
      <c r="I1" s="1"/>
    </row>
    <row r="2" spans="1:9" ht="18" customHeight="1">
      <c r="A2" s="146" t="str">
        <f>HYPERLINK('[1]реквизиты'!$A$3)</f>
        <v>10-13 декабря  2010 года.      г. Курган.          
</v>
      </c>
      <c r="B2" s="287"/>
      <c r="C2" s="287"/>
      <c r="D2" s="287"/>
      <c r="E2" s="287"/>
      <c r="F2" s="287"/>
      <c r="G2" s="287"/>
      <c r="H2" s="288"/>
      <c r="I2" s="288"/>
    </row>
    <row r="3" ht="18.75" customHeight="1">
      <c r="D3" t="s">
        <v>83</v>
      </c>
    </row>
    <row r="4" spans="1:7" ht="12.75">
      <c r="A4" s="253" t="s">
        <v>0</v>
      </c>
      <c r="B4" s="253" t="s">
        <v>1</v>
      </c>
      <c r="C4" s="253" t="s">
        <v>2</v>
      </c>
      <c r="D4" s="253" t="s">
        <v>3</v>
      </c>
      <c r="E4" s="253" t="s">
        <v>4</v>
      </c>
      <c r="F4" s="253" t="s">
        <v>5</v>
      </c>
      <c r="G4" s="253" t="s">
        <v>6</v>
      </c>
    </row>
    <row r="5" spans="1:7" ht="12.75">
      <c r="A5" s="253"/>
      <c r="B5" s="253"/>
      <c r="C5" s="253"/>
      <c r="D5" s="253"/>
      <c r="E5" s="253"/>
      <c r="F5" s="253"/>
      <c r="G5" s="253"/>
    </row>
    <row r="6" spans="1:7" ht="12.75" customHeight="1">
      <c r="A6" s="253"/>
      <c r="B6" s="284">
        <v>1</v>
      </c>
      <c r="C6" s="282" t="s">
        <v>76</v>
      </c>
      <c r="D6" s="253" t="s">
        <v>77</v>
      </c>
      <c r="E6" s="281" t="s">
        <v>78</v>
      </c>
      <c r="F6" s="252"/>
      <c r="G6" s="282" t="s">
        <v>79</v>
      </c>
    </row>
    <row r="7" spans="1:7" ht="12.75">
      <c r="A7" s="253"/>
      <c r="B7" s="284"/>
      <c r="C7" s="282"/>
      <c r="D7" s="253"/>
      <c r="E7" s="281"/>
      <c r="F7" s="252"/>
      <c r="G7" s="282"/>
    </row>
    <row r="8" spans="1:7" ht="12.75" customHeight="1">
      <c r="A8" s="253"/>
      <c r="B8" s="284">
        <v>2</v>
      </c>
      <c r="C8" s="282" t="s">
        <v>55</v>
      </c>
      <c r="D8" s="253" t="s">
        <v>56</v>
      </c>
      <c r="E8" s="281" t="s">
        <v>53</v>
      </c>
      <c r="F8" s="252"/>
      <c r="G8" s="282" t="s">
        <v>57</v>
      </c>
    </row>
    <row r="9" spans="1:7" ht="12.75">
      <c r="A9" s="253"/>
      <c r="B9" s="284"/>
      <c r="C9" s="282"/>
      <c r="D9" s="253"/>
      <c r="E9" s="281"/>
      <c r="F9" s="252"/>
      <c r="G9" s="283"/>
    </row>
    <row r="10" spans="1:7" ht="12.75" customHeight="1">
      <c r="A10" s="253"/>
      <c r="B10" s="284">
        <v>3</v>
      </c>
      <c r="C10" s="282" t="s">
        <v>58</v>
      </c>
      <c r="D10" s="253" t="s">
        <v>59</v>
      </c>
      <c r="E10" s="281" t="s">
        <v>53</v>
      </c>
      <c r="F10" s="252"/>
      <c r="G10" s="282" t="s">
        <v>60</v>
      </c>
    </row>
    <row r="11" spans="1:7" ht="12.75">
      <c r="A11" s="253"/>
      <c r="B11" s="284"/>
      <c r="C11" s="282"/>
      <c r="D11" s="253"/>
      <c r="E11" s="281"/>
      <c r="F11" s="252"/>
      <c r="G11" s="282"/>
    </row>
    <row r="12" spans="1:7" ht="12.75" customHeight="1">
      <c r="A12" s="253"/>
      <c r="B12" s="284">
        <v>4</v>
      </c>
      <c r="C12" s="282" t="s">
        <v>61</v>
      </c>
      <c r="D12" s="253" t="s">
        <v>62</v>
      </c>
      <c r="E12" s="281" t="s">
        <v>63</v>
      </c>
      <c r="F12" s="252"/>
      <c r="G12" s="282" t="s">
        <v>64</v>
      </c>
    </row>
    <row r="13" spans="1:7" ht="12.75">
      <c r="A13" s="253"/>
      <c r="B13" s="284"/>
      <c r="C13" s="282"/>
      <c r="D13" s="253"/>
      <c r="E13" s="281"/>
      <c r="F13" s="252"/>
      <c r="G13" s="282"/>
    </row>
    <row r="14" spans="1:7" ht="12.75" customHeight="1">
      <c r="A14" s="253"/>
      <c r="B14" s="284">
        <v>5</v>
      </c>
      <c r="C14" s="282" t="s">
        <v>65</v>
      </c>
      <c r="D14" s="253" t="s">
        <v>66</v>
      </c>
      <c r="E14" s="281" t="s">
        <v>67</v>
      </c>
      <c r="F14" s="252"/>
      <c r="G14" s="282" t="s">
        <v>68</v>
      </c>
    </row>
    <row r="15" spans="1:7" ht="12.75">
      <c r="A15" s="253"/>
      <c r="B15" s="284"/>
      <c r="C15" s="282"/>
      <c r="D15" s="253"/>
      <c r="E15" s="281"/>
      <c r="F15" s="252"/>
      <c r="G15" s="282"/>
    </row>
    <row r="16" spans="1:7" ht="12.75">
      <c r="A16" s="253"/>
      <c r="B16" s="284">
        <v>6</v>
      </c>
      <c r="C16" s="282" t="s">
        <v>69</v>
      </c>
      <c r="D16" s="253" t="s">
        <v>70</v>
      </c>
      <c r="E16" s="281" t="s">
        <v>53</v>
      </c>
      <c r="F16" s="252"/>
      <c r="G16" s="282" t="s">
        <v>71</v>
      </c>
    </row>
    <row r="17" spans="1:7" ht="12.75">
      <c r="A17" s="253"/>
      <c r="B17" s="284"/>
      <c r="C17" s="282"/>
      <c r="D17" s="253"/>
      <c r="E17" s="281"/>
      <c r="F17" s="252"/>
      <c r="G17" s="283"/>
    </row>
    <row r="18" spans="1:7" ht="12.75">
      <c r="A18" s="253"/>
      <c r="B18" s="284">
        <v>7</v>
      </c>
      <c r="C18" s="282" t="s">
        <v>72</v>
      </c>
      <c r="D18" s="285" t="s">
        <v>73</v>
      </c>
      <c r="E18" s="281" t="s">
        <v>53</v>
      </c>
      <c r="F18" s="252"/>
      <c r="G18" s="282" t="s">
        <v>54</v>
      </c>
    </row>
    <row r="19" spans="1:7" ht="12.75">
      <c r="A19" s="253"/>
      <c r="B19" s="284"/>
      <c r="C19" s="282"/>
      <c r="D19" s="253"/>
      <c r="E19" s="281"/>
      <c r="F19" s="252"/>
      <c r="G19" s="282"/>
    </row>
    <row r="20" spans="1:7" ht="12.75">
      <c r="A20" s="253"/>
      <c r="B20" s="284">
        <v>8</v>
      </c>
      <c r="C20" s="282" t="s">
        <v>74</v>
      </c>
      <c r="D20" s="253" t="s">
        <v>75</v>
      </c>
      <c r="E20" s="281" t="s">
        <v>53</v>
      </c>
      <c r="F20" s="252"/>
      <c r="G20" s="282" t="s">
        <v>54</v>
      </c>
    </row>
    <row r="21" spans="1:7" ht="12.75">
      <c r="A21" s="253"/>
      <c r="B21" s="284"/>
      <c r="C21" s="282"/>
      <c r="D21" s="253"/>
      <c r="E21" s="281"/>
      <c r="F21" s="252"/>
      <c r="G21" s="283"/>
    </row>
    <row r="22" spans="1:8" ht="12.75">
      <c r="A22" s="253"/>
      <c r="B22" s="284">
        <v>9</v>
      </c>
      <c r="C22" s="282" t="s">
        <v>51</v>
      </c>
      <c r="D22" s="253" t="s">
        <v>52</v>
      </c>
      <c r="E22" s="281" t="s">
        <v>53</v>
      </c>
      <c r="F22" s="252"/>
      <c r="G22" s="282" t="s">
        <v>54</v>
      </c>
      <c r="H22" s="2"/>
    </row>
    <row r="23" spans="1:8" ht="12.75">
      <c r="A23" s="253"/>
      <c r="B23" s="284"/>
      <c r="C23" s="282"/>
      <c r="D23" s="253"/>
      <c r="E23" s="281"/>
      <c r="F23" s="252"/>
      <c r="G23" s="282"/>
      <c r="H23" s="2"/>
    </row>
    <row r="24" spans="1:8" ht="12.75">
      <c r="A24" s="253"/>
      <c r="B24" s="284">
        <v>10</v>
      </c>
      <c r="C24" s="282" t="s">
        <v>80</v>
      </c>
      <c r="D24" s="253" t="s">
        <v>81</v>
      </c>
      <c r="E24" s="281" t="s">
        <v>63</v>
      </c>
      <c r="F24" s="252"/>
      <c r="G24" s="282" t="s">
        <v>82</v>
      </c>
      <c r="H24" s="2"/>
    </row>
    <row r="25" spans="1:8" ht="12.75">
      <c r="A25" s="253"/>
      <c r="B25" s="284"/>
      <c r="C25" s="282"/>
      <c r="D25" s="253"/>
      <c r="E25" s="281"/>
      <c r="F25" s="252"/>
      <c r="G25" s="282"/>
      <c r="H25" s="2"/>
    </row>
    <row r="26" spans="6:8" ht="12.75" customHeight="1">
      <c r="F26" s="289"/>
      <c r="G26" s="289"/>
      <c r="H26" s="2"/>
    </row>
    <row r="27" spans="6:8" ht="12.75">
      <c r="F27" s="289"/>
      <c r="G27" s="289"/>
      <c r="H27" s="2"/>
    </row>
    <row r="28" spans="6:8" ht="12.75">
      <c r="F28" s="289"/>
      <c r="G28" s="289"/>
      <c r="H28" s="2"/>
    </row>
    <row r="29" spans="6:8" ht="12.75">
      <c r="F29" s="289"/>
      <c r="G29" s="289"/>
      <c r="H29" s="2"/>
    </row>
    <row r="30" spans="6:8" ht="12.75" customHeight="1">
      <c r="F30" s="289"/>
      <c r="G30" s="289"/>
      <c r="H30" s="2"/>
    </row>
    <row r="31" spans="6:8" ht="12.75">
      <c r="F31" s="289"/>
      <c r="G31" s="289"/>
      <c r="H31" s="2"/>
    </row>
    <row r="32" spans="6:8" ht="27.75" customHeight="1">
      <c r="F32" s="9"/>
      <c r="G32" s="9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86">
    <mergeCell ref="G28:G29"/>
    <mergeCell ref="F30:F31"/>
    <mergeCell ref="G30:G31"/>
    <mergeCell ref="F28:F29"/>
    <mergeCell ref="E24:E25"/>
    <mergeCell ref="F24:F25"/>
    <mergeCell ref="G24:G25"/>
    <mergeCell ref="F26:F27"/>
    <mergeCell ref="G26:G27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E16:E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1:G1"/>
    <mergeCell ref="B4:B5"/>
    <mergeCell ref="C4:C5"/>
    <mergeCell ref="D4:D5"/>
    <mergeCell ref="E4:E5"/>
    <mergeCell ref="A2:G2"/>
    <mergeCell ref="B16:B17"/>
    <mergeCell ref="C16:C17"/>
    <mergeCell ref="D16:D17"/>
    <mergeCell ref="G4:G5"/>
    <mergeCell ref="E8:E9"/>
    <mergeCell ref="F8:F9"/>
    <mergeCell ref="G8:G9"/>
    <mergeCell ref="E10:E11"/>
    <mergeCell ref="F10:F11"/>
    <mergeCell ref="G10:G1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E20:E21"/>
    <mergeCell ref="F20:F21"/>
    <mergeCell ref="G20:G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2010-12-12T12:17:51Z</cp:lastPrinted>
  <dcterms:created xsi:type="dcterms:W3CDTF">1996-10-08T23:32:33Z</dcterms:created>
  <dcterms:modified xsi:type="dcterms:W3CDTF">2010-12-20T19:42:02Z</dcterms:modified>
  <cp:category/>
  <cp:version/>
  <cp:contentType/>
  <cp:contentStatus/>
</cp:coreProperties>
</file>