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<sst xmlns="http://schemas.openxmlformats.org/spreadsheetml/2006/main" count="176" uniqueCount="96">
  <si>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</si>
  <si>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</si>
  <si>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</si>
  <si>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</si>
  <si>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</si>
  <si>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</si>
  <si>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</si>
  <si>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</si>
  <si>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</si>
  <si>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</si>
  <si>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</si>
  <si>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</si>
  <si>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</si>
  <si>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</si>
  <si>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</si>
  <si>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</si>
  <si>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</si>
  <si>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</si>
  <si>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</si>
  <si>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</si>
  <si>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</si>
  <si>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</si>
  <si>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</si>
  <si>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</si>
  <si>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</si>
  <si>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</si>
  <si>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</si>
  <si>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</si>
  <si>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</si>
  <si>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</si>
  <si>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</si>
  <si>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</si>
  <si>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</si>
  <si>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</si>
  <si>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</si>
  <si>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</si>
  <si>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</si>
  <si>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</si>
  <si>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Курганская обл.</t>
  </si>
  <si>
    <t>УФО, Свердловская обл.</t>
  </si>
  <si>
    <t>Козлов А.А.</t>
  </si>
  <si>
    <t>Мосеев Игорь Игоревич</t>
  </si>
  <si>
    <t>06.08.1992, КМС</t>
  </si>
  <si>
    <t>Афиногеев И.Н.</t>
  </si>
  <si>
    <t>31.08.1984, МС</t>
  </si>
  <si>
    <t>Стенников В.Г.                Мельников А.Н.</t>
  </si>
  <si>
    <t>Артиков Эльдар Шарибекович</t>
  </si>
  <si>
    <t>30.05.1991, КМС</t>
  </si>
  <si>
    <t>Козлов Н.А.            Коростелев А.Б.</t>
  </si>
  <si>
    <t>Жуков Антон Вячеславович</t>
  </si>
  <si>
    <t>28.08.1986, МС</t>
  </si>
  <si>
    <t>Бисеков Руслан Султанович</t>
  </si>
  <si>
    <t>31.07.1988, КМС</t>
  </si>
  <si>
    <t>Кинель С.В.</t>
  </si>
  <si>
    <t>Белоусов Михаил Евгеньевич</t>
  </si>
  <si>
    <t>07.03.1989, МС</t>
  </si>
  <si>
    <t>УФО, Тюменкая обл.</t>
  </si>
  <si>
    <t>Харламов Н.В.</t>
  </si>
  <si>
    <t>Гориславский Игорь Александрович</t>
  </si>
  <si>
    <t>17.04.1990, КМС</t>
  </si>
  <si>
    <t>Матвеев С.В.</t>
  </si>
  <si>
    <t>Гусенов Баба Агаевич</t>
  </si>
  <si>
    <t>1990, КМС</t>
  </si>
  <si>
    <t>УФО, ХМАО</t>
  </si>
  <si>
    <t>Шабанов Э.Д.                           Сангуров Б.А.</t>
  </si>
  <si>
    <t>Спирин Алексей Игоревич</t>
  </si>
  <si>
    <t>25.09.1989, КМС</t>
  </si>
  <si>
    <t>Вахромеев Роман Геннадьевич</t>
  </si>
  <si>
    <t>1985, МС</t>
  </si>
  <si>
    <t>Кустов А.Ю.</t>
  </si>
  <si>
    <t>Акопян Артур Эдуардович</t>
  </si>
  <si>
    <t>04.08.1993, КМС</t>
  </si>
  <si>
    <t>Жаворонков Данил Геннадьевич</t>
  </si>
  <si>
    <t>21.01.1991, КМС</t>
  </si>
  <si>
    <t>Долганов О.В.</t>
  </si>
  <si>
    <t>Гуськов Антон Николаевич</t>
  </si>
  <si>
    <t>Стенников М.Г.                       Бородин О.Б.</t>
  </si>
  <si>
    <t>в.к.  68      кг.</t>
  </si>
  <si>
    <t>Чемпионат УФО по самбо среди мужчин</t>
  </si>
  <si>
    <t>Суханов Михаил Игоревич</t>
  </si>
  <si>
    <t>1</t>
  </si>
  <si>
    <t>4:0</t>
  </si>
  <si>
    <t>5</t>
  </si>
  <si>
    <t>3</t>
  </si>
  <si>
    <t>7</t>
  </si>
  <si>
    <t>3:1</t>
  </si>
  <si>
    <t>3:0</t>
  </si>
  <si>
    <t>10</t>
  </si>
  <si>
    <t>6</t>
  </si>
  <si>
    <t>12</t>
  </si>
  <si>
    <t>8</t>
  </si>
  <si>
    <t>12-13</t>
  </si>
  <si>
    <t>4</t>
  </si>
  <si>
    <t>9-11</t>
  </si>
  <si>
    <t>7-8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</si>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</sst>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28" xfId="42" applyFill="1" applyBorder="1" applyAlignment="1" applyProtection="1">
      <alignment horizontal="center" vertical="center" wrapText="1"/>
      <protection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0" borderId="31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5" fillId="0" borderId="28" xfId="42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5" fillId="0" borderId="46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>
      <alignment horizontal="center" vertical="center"/>
    </xf>
    <xf numFmtId="0" fontId="20" fillId="34" borderId="47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4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center" vertical="center" wrapText="1"/>
      <protection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33" borderId="29" xfId="42" applyFont="1" applyFill="1" applyBorder="1" applyAlignment="1" applyProtection="1">
      <alignment horizontal="center" vertical="center" wrapText="1"/>
      <protection/>
    </xf>
    <xf numFmtId="0" fontId="6" fillId="33" borderId="30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28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8" t="s">
        <v>25</v>
      </c>
      <c r="B1" s="128"/>
      <c r="C1" s="128"/>
      <c r="D1" s="128"/>
      <c r="E1" s="128"/>
      <c r="F1" s="128"/>
      <c r="G1" s="128"/>
    </row>
    <row r="2" spans="1:7" ht="25.5" customHeight="1" thickBot="1">
      <c r="A2" s="129" t="s">
        <v>27</v>
      </c>
      <c r="B2" s="130"/>
      <c r="C2" s="130"/>
      <c r="D2" s="130"/>
      <c r="E2" s="130"/>
      <c r="F2" s="130"/>
      <c r="G2" s="130"/>
    </row>
    <row r="3" spans="1:7" ht="32.25" customHeight="1" thickBot="1">
      <c r="A3" s="135" t="str">
        <f>HYPERLINK('[1]реквизиты'!$A$2)</f>
        <v>Чемпионат УФО  по  самбо среди мужчин</v>
      </c>
      <c r="B3" s="136"/>
      <c r="C3" s="136"/>
      <c r="D3" s="136"/>
      <c r="E3" s="136"/>
      <c r="F3" s="136"/>
      <c r="G3" s="137"/>
    </row>
    <row r="4" spans="1:7" ht="15" customHeight="1">
      <c r="A4" s="131" t="str">
        <f>HYPERLINK('[1]реквизиты'!$A$3)</f>
        <v>10-13 Декабря 2010 года.      г. Курган</v>
      </c>
      <c r="B4" s="132"/>
      <c r="C4" s="132"/>
      <c r="D4" s="132"/>
      <c r="E4" s="132"/>
      <c r="F4" s="132"/>
      <c r="G4" s="132"/>
    </row>
    <row r="5" spans="4:5" ht="24" customHeight="1">
      <c r="D5" s="133" t="str">
        <f>HYPERLINK('пр.взв.'!D4)</f>
        <v>в.к.  68      кг.</v>
      </c>
      <c r="E5" s="134"/>
    </row>
    <row r="6" spans="1:7" ht="12.75" customHeight="1">
      <c r="A6" s="119" t="s">
        <v>9</v>
      </c>
      <c r="B6" s="119" t="s">
        <v>4</v>
      </c>
      <c r="C6" s="119" t="s">
        <v>5</v>
      </c>
      <c r="D6" s="123" t="s">
        <v>6</v>
      </c>
      <c r="E6" s="123" t="s">
        <v>7</v>
      </c>
      <c r="F6" s="119" t="s">
        <v>11</v>
      </c>
      <c r="G6" s="119" t="s">
        <v>8</v>
      </c>
    </row>
    <row r="7" spans="1:7" ht="12.75">
      <c r="A7" s="120"/>
      <c r="B7" s="120"/>
      <c r="C7" s="120"/>
      <c r="D7" s="120"/>
      <c r="E7" s="120"/>
      <c r="F7" s="120"/>
      <c r="G7" s="120"/>
    </row>
    <row r="8" spans="1:7" ht="12.75" customHeight="1">
      <c r="A8" s="119">
        <v>1</v>
      </c>
      <c r="B8" s="121">
        <v>7</v>
      </c>
      <c r="C8" s="115" t="str">
        <f>VLOOKUP(B8,'пр.взв.'!B7:G38,2,FALSE)</f>
        <v>Суханов Михаил Игоревич</v>
      </c>
      <c r="D8" s="117" t="str">
        <f>VLOOKUP(B8,'пр.взв.'!B7:G38,3,FALSE)</f>
        <v>31.08.1984, МС</v>
      </c>
      <c r="E8" s="117" t="str">
        <f>VLOOKUP(B8,'пр.взв.'!B7:G38,4,FALSE)</f>
        <v>УФО, Свердловская обл.</v>
      </c>
      <c r="F8" s="117">
        <f>VLOOKUP(B8,'пр.взв.'!B7:G38,5,FALSE)</f>
        <v>0</v>
      </c>
      <c r="G8" s="115" t="str">
        <f>VLOOKUP(B8,'пр.взв.'!B7:G38,6,FALSE)</f>
        <v>Стенников В.Г.                Мельников А.Н.</v>
      </c>
    </row>
    <row r="9" spans="1:7" ht="12.75">
      <c r="A9" s="120"/>
      <c r="B9" s="122"/>
      <c r="C9" s="116"/>
      <c r="D9" s="118"/>
      <c r="E9" s="118"/>
      <c r="F9" s="118"/>
      <c r="G9" s="116"/>
    </row>
    <row r="10" spans="1:7" ht="12.75" customHeight="1">
      <c r="A10" s="119">
        <v>2</v>
      </c>
      <c r="B10" s="121">
        <v>12</v>
      </c>
      <c r="C10" s="115" t="str">
        <f>VLOOKUP(B10,'пр.взв.'!B7:G38,2,FALSE)</f>
        <v>Акопян Артур Эдуардович</v>
      </c>
      <c r="D10" s="117" t="str">
        <f>VLOOKUP(B10,'пр.взв.'!B7:G38,3,FALSE)</f>
        <v>04.08.1993, КМС</v>
      </c>
      <c r="E10" s="117" t="str">
        <f>VLOOKUP(B10,'пр.взв.'!B7:G38,4,FALSE)</f>
        <v>УФО, Свердловская обл.</v>
      </c>
      <c r="F10" s="117">
        <f>VLOOKUP(B10,'пр.взв.'!B7:G38,5,FALSE)</f>
        <v>0</v>
      </c>
      <c r="G10" s="115" t="str">
        <f>VLOOKUP(B10,'пр.взв.'!B7:G38,6,FALSE)</f>
        <v>Стенников В.Г.                Мельников А.Н.</v>
      </c>
    </row>
    <row r="11" spans="1:7" ht="12.75">
      <c r="A11" s="120"/>
      <c r="B11" s="122"/>
      <c r="C11" s="116"/>
      <c r="D11" s="118"/>
      <c r="E11" s="118"/>
      <c r="F11" s="118"/>
      <c r="G11" s="116"/>
    </row>
    <row r="12" spans="1:7" ht="12.75" customHeight="1">
      <c r="A12" s="119">
        <v>3</v>
      </c>
      <c r="B12" s="121">
        <v>1</v>
      </c>
      <c r="C12" s="115" t="str">
        <f>VLOOKUP(B12,'пр.взв.'!B7:G38,2,FALSE)</f>
        <v>Вахромеев Роман Геннадьевич</v>
      </c>
      <c r="D12" s="117" t="str">
        <f>VLOOKUP(B12,'пр.взв.'!B7:G38,3,FALSE)</f>
        <v>1985, МС</v>
      </c>
      <c r="E12" s="117" t="str">
        <f>VLOOKUP(B12,'пр.взв.'!B7:G38,4,FALSE)</f>
        <v>УФО, Свердловская обл.</v>
      </c>
      <c r="F12" s="117">
        <f>VLOOKUP(B12,'пр.взв.'!B7:G38,5,FALSE)</f>
        <v>0</v>
      </c>
      <c r="G12" s="115" t="str">
        <f>VLOOKUP(B12,'пр.взв.'!B7:G38,6,FALSE)</f>
        <v>Кустов А.Ю.</v>
      </c>
    </row>
    <row r="13" spans="1:7" ht="12.75">
      <c r="A13" s="120"/>
      <c r="B13" s="122"/>
      <c r="C13" s="116"/>
      <c r="D13" s="118"/>
      <c r="E13" s="118"/>
      <c r="F13" s="118"/>
      <c r="G13" s="116"/>
    </row>
    <row r="14" spans="1:7" ht="12.75" customHeight="1">
      <c r="A14" s="119">
        <v>3</v>
      </c>
      <c r="B14" s="121">
        <v>10</v>
      </c>
      <c r="C14" s="115" t="str">
        <f>VLOOKUP(B14,'пр.взв.'!B7:G38,2,FALSE)</f>
        <v>Жуков Антон Вячеславович</v>
      </c>
      <c r="D14" s="117" t="str">
        <f>VLOOKUP(B14,'пр.взв.'!B7:G38,3,FALSE)</f>
        <v>28.08.1986, МС</v>
      </c>
      <c r="E14" s="117" t="str">
        <f>VLOOKUP(B14,'пр.взв.'!B7:G38,4,FALSE)</f>
        <v>УФО, Свердловская обл.</v>
      </c>
      <c r="F14" s="117">
        <f>VLOOKUP(B14,'пр.взв.'!B7:G38,5,FALSE)</f>
        <v>0</v>
      </c>
      <c r="G14" s="115" t="str">
        <f>VLOOKUP(B14,'пр.взв.'!B7:G38,6,FALSE)</f>
        <v>Козлов А.А.</v>
      </c>
    </row>
    <row r="15" spans="1:7" ht="12.75">
      <c r="A15" s="120"/>
      <c r="B15" s="122"/>
      <c r="C15" s="116"/>
      <c r="D15" s="118"/>
      <c r="E15" s="118"/>
      <c r="F15" s="118"/>
      <c r="G15" s="116"/>
    </row>
    <row r="16" spans="1:7" ht="12.75" customHeight="1">
      <c r="A16" s="124" t="s">
        <v>95</v>
      </c>
      <c r="B16" s="121">
        <v>4</v>
      </c>
      <c r="C16" s="115" t="str">
        <f>VLOOKUP(B16,'пр.взв.'!B7:G38,2,FALSE)</f>
        <v>Артиков Эльдар Шарибекович</v>
      </c>
      <c r="D16" s="117" t="str">
        <f>VLOOKUP(B16,'пр.взв.'!B7:G38,3,FALSE)</f>
        <v>30.05.1991, КМС</v>
      </c>
      <c r="E16" s="117" t="str">
        <f>VLOOKUP(B16,'пр.взв.'!B7:G38,4,FALSE)</f>
        <v>УФО, Свердловская обл.</v>
      </c>
      <c r="F16" s="117">
        <f>VLOOKUP(B16,'пр.взв.'!B7:G38,5,FALSE)</f>
        <v>0</v>
      </c>
      <c r="G16" s="115" t="str">
        <f>VLOOKUP(B16,'пр.взв.'!B7:G38,6,FALSE)</f>
        <v>Козлов Н.А.            Коростелев А.Б.</v>
      </c>
    </row>
    <row r="17" spans="1:7" ht="12.75">
      <c r="A17" s="125"/>
      <c r="B17" s="122"/>
      <c r="C17" s="116"/>
      <c r="D17" s="118"/>
      <c r="E17" s="118"/>
      <c r="F17" s="118"/>
      <c r="G17" s="116"/>
    </row>
    <row r="18" spans="1:7" ht="12.75" customHeight="1">
      <c r="A18" s="124" t="s">
        <v>95</v>
      </c>
      <c r="B18" s="121">
        <v>5</v>
      </c>
      <c r="C18" s="115" t="str">
        <f>VLOOKUP(B18,'пр.взв.'!B7:G22,2,FALSE)</f>
        <v>Белоусов Михаил Евгеньевич</v>
      </c>
      <c r="D18" s="117" t="str">
        <f>VLOOKUP(B18,'пр.взв.'!B7:G22,3,FALSE)</f>
        <v>07.03.1989, МС</v>
      </c>
      <c r="E18" s="117" t="str">
        <f>VLOOKUP(B18,'пр.взв.'!B7:G22,4,FALSE)</f>
        <v>УФО, Тюменкая обл.</v>
      </c>
      <c r="F18" s="117">
        <f>VLOOKUP(B18,'пр.взв.'!B7:G22,5,FALSE)</f>
        <v>0</v>
      </c>
      <c r="G18" s="115" t="str">
        <f>VLOOKUP(B18,'пр.взв.'!B7:G22,6,FALSE)</f>
        <v>Харламов Н.В.</v>
      </c>
    </row>
    <row r="19" spans="1:7" ht="12.75">
      <c r="A19" s="125"/>
      <c r="B19" s="122"/>
      <c r="C19" s="116"/>
      <c r="D19" s="118"/>
      <c r="E19" s="118"/>
      <c r="F19" s="118"/>
      <c r="G19" s="116"/>
    </row>
    <row r="20" spans="1:7" ht="12.75" customHeight="1">
      <c r="A20" s="124" t="s">
        <v>94</v>
      </c>
      <c r="B20" s="121">
        <v>6</v>
      </c>
      <c r="C20" s="115" t="str">
        <f>VLOOKUP(B20,'пр.взв.'!B7:G38,2,FALSE)</f>
        <v>Жаворонков Данил Геннадьевич</v>
      </c>
      <c r="D20" s="117" t="str">
        <f>VLOOKUP(B20,'пр.взв.'!B7:G38,3,FALSE)</f>
        <v>21.01.1991, КМС</v>
      </c>
      <c r="E20" s="117" t="str">
        <f>VLOOKUP(B20,'пр.взв.'!B7:G38,4,FALSE)</f>
        <v>УФО, Свердловская обл.</v>
      </c>
      <c r="F20" s="117">
        <f>VLOOKUP(B20,'пр.взв.'!B7:G38,5,FALSE)</f>
        <v>0</v>
      </c>
      <c r="G20" s="115" t="str">
        <f>VLOOKUP(B20,'пр.взв.'!B7:G38,6,FALSE)</f>
        <v>Долганов О.В.</v>
      </c>
    </row>
    <row r="21" spans="1:7" ht="12.75">
      <c r="A21" s="125"/>
      <c r="B21" s="122"/>
      <c r="C21" s="116"/>
      <c r="D21" s="118"/>
      <c r="E21" s="118"/>
      <c r="F21" s="118"/>
      <c r="G21" s="116"/>
    </row>
    <row r="22" spans="1:7" ht="12.75" customHeight="1">
      <c r="A22" s="124" t="s">
        <v>94</v>
      </c>
      <c r="B22" s="121">
        <v>3</v>
      </c>
      <c r="C22" s="115" t="str">
        <f>VLOOKUP(B22,'пр.взв.'!B7:G38,2,FALSE)</f>
        <v>Бисеков Руслан Султанович</v>
      </c>
      <c r="D22" s="117" t="str">
        <f>VLOOKUP(B22,'пр.взв.'!B7:G38,3,FALSE)</f>
        <v>31.07.1988, КМС</v>
      </c>
      <c r="E22" s="117" t="str">
        <f>VLOOKUP(B22,'пр.взв.'!B7:G38,4,FALSE)</f>
        <v>УФО, Курганская обл.</v>
      </c>
      <c r="F22" s="117">
        <f>VLOOKUP(B22,'пр.взв.'!B7:G38,5,FALSE)</f>
        <v>0</v>
      </c>
      <c r="G22" s="115" t="str">
        <f>VLOOKUP(B22,'пр.взв.'!B7:G38,6,FALSE)</f>
        <v>Кинель С.В.</v>
      </c>
    </row>
    <row r="23" spans="1:7" ht="12.75">
      <c r="A23" s="125"/>
      <c r="B23" s="122"/>
      <c r="C23" s="116"/>
      <c r="D23" s="118"/>
      <c r="E23" s="118"/>
      <c r="F23" s="118"/>
      <c r="G23" s="116"/>
    </row>
    <row r="24" spans="1:7" ht="12.75" customHeight="1">
      <c r="A24" s="124" t="s">
        <v>93</v>
      </c>
      <c r="B24" s="121">
        <v>8</v>
      </c>
      <c r="C24" s="115" t="str">
        <f>VLOOKUP(B24,'пр.взв.'!B7:G38,2,FALSE)</f>
        <v>Гуськов Антон Николаевич</v>
      </c>
      <c r="D24" s="117" t="str">
        <f>VLOOKUP(B24,'пр.взв.'!B7:G38,3,FALSE)</f>
        <v>1990, КМС</v>
      </c>
      <c r="E24" s="117" t="str">
        <f>VLOOKUP(B24,'пр.взв.'!B7:G38,4,FALSE)</f>
        <v>УФО, Курганская обл.</v>
      </c>
      <c r="F24" s="117">
        <f>VLOOKUP(B24,'пр.взв.'!B7:G38,5,FALSE)</f>
        <v>0</v>
      </c>
      <c r="G24" s="115" t="str">
        <f>VLOOKUP(B24,'пр.взв.'!B7:G38,6,FALSE)</f>
        <v>Стенников М.Г.                       Бородин О.Б.</v>
      </c>
    </row>
    <row r="25" spans="1:7" ht="12.75">
      <c r="A25" s="125"/>
      <c r="B25" s="122"/>
      <c r="C25" s="116"/>
      <c r="D25" s="118"/>
      <c r="E25" s="118"/>
      <c r="F25" s="118"/>
      <c r="G25" s="116"/>
    </row>
    <row r="26" spans="1:7" ht="12.75" customHeight="1">
      <c r="A26" s="124" t="s">
        <v>93</v>
      </c>
      <c r="B26" s="121">
        <v>2</v>
      </c>
      <c r="C26" s="115" t="str">
        <f>VLOOKUP(B26,'пр.взв.'!B7:G38,2,FALSE)</f>
        <v>Мосеев Игорь Игоревич</v>
      </c>
      <c r="D26" s="117" t="str">
        <f>VLOOKUP(B26,'пр.взв.'!B7:G38,3,FALSE)</f>
        <v>06.08.1992, КМС</v>
      </c>
      <c r="E26" s="117" t="str">
        <f>VLOOKUP(B26,'пр.взв.'!B7:G38,4,FALSE)</f>
        <v>УФО, Свердловская обл.</v>
      </c>
      <c r="F26" s="117">
        <f>VLOOKUP(B26,'пр.взв.'!B7:G38,5,FALSE)</f>
        <v>0</v>
      </c>
      <c r="G26" s="115" t="str">
        <f>VLOOKUP(B26,'пр.взв.'!B7:G38,6,FALSE)</f>
        <v>Афиногеев И.Н.</v>
      </c>
    </row>
    <row r="27" spans="1:7" ht="12.75">
      <c r="A27" s="125"/>
      <c r="B27" s="122"/>
      <c r="C27" s="116"/>
      <c r="D27" s="118"/>
      <c r="E27" s="118"/>
      <c r="F27" s="118"/>
      <c r="G27" s="116"/>
    </row>
    <row r="28" spans="1:7" ht="12.75" customHeight="1">
      <c r="A28" s="124" t="s">
        <v>93</v>
      </c>
      <c r="B28" s="121">
        <v>9</v>
      </c>
      <c r="C28" s="115" t="str">
        <f>VLOOKUP(B28,'пр.взв.'!B7:G38,2,FALSE)</f>
        <v>Спирин Алексей Игоревич</v>
      </c>
      <c r="D28" s="117" t="str">
        <f>VLOOKUP(B28,'пр.взв.'!B7:G38,3,FALSE)</f>
        <v>25.09.1989, КМС</v>
      </c>
      <c r="E28" s="117" t="str">
        <f>VLOOKUP(B28,'пр.взв.'!B7:G38,4,FALSE)</f>
        <v>УФО, Свердловская обл.</v>
      </c>
      <c r="F28" s="117">
        <f>VLOOKUP(B28,'пр.взв.'!B7:G38,5,FALSE)</f>
        <v>0</v>
      </c>
      <c r="G28" s="115" t="str">
        <f>VLOOKUP(B28,'пр.взв.'!B7:G38,6,FALSE)</f>
        <v>Стенников В.Г.                Мельников А.Н.</v>
      </c>
    </row>
    <row r="29" spans="1:7" ht="12.75">
      <c r="A29" s="125"/>
      <c r="B29" s="122"/>
      <c r="C29" s="116"/>
      <c r="D29" s="118"/>
      <c r="E29" s="118"/>
      <c r="F29" s="118"/>
      <c r="G29" s="116"/>
    </row>
    <row r="30" spans="1:7" ht="12.75">
      <c r="A30" s="124" t="s">
        <v>91</v>
      </c>
      <c r="B30" s="121">
        <v>13</v>
      </c>
      <c r="C30" s="115" t="str">
        <f>VLOOKUP(B30,'пр.взв.'!B7:G38,2,FALSE)</f>
        <v>Гусенов Баба Агаевич</v>
      </c>
      <c r="D30" s="117" t="str">
        <f>VLOOKUP(B30,'пр.взв.'!B7:G38,3,FALSE)</f>
        <v>1990, КМС</v>
      </c>
      <c r="E30" s="126" t="s">
        <v>63</v>
      </c>
      <c r="F30" s="117">
        <f>VLOOKUP(B30,'пр.взв.'!B7:G38,5,FALSE)</f>
        <v>0</v>
      </c>
      <c r="G30" s="115" t="str">
        <f>VLOOKUP(B30,'пр.взв.'!B7:G38,6,FALSE)</f>
        <v>Шабанов Э.Д.                           Сангуров Б.А.</v>
      </c>
    </row>
    <row r="31" spans="1:7" ht="12.75">
      <c r="A31" s="125"/>
      <c r="B31" s="122"/>
      <c r="C31" s="116"/>
      <c r="D31" s="118"/>
      <c r="E31" s="127"/>
      <c r="F31" s="118"/>
      <c r="G31" s="116"/>
    </row>
    <row r="32" spans="1:7" ht="12.75">
      <c r="A32" s="124" t="s">
        <v>91</v>
      </c>
      <c r="B32" s="121">
        <v>11</v>
      </c>
      <c r="C32" s="115" t="str">
        <f>VLOOKUP(B32,'пр.взв.'!B7:G38,2,FALSE)</f>
        <v>Гориславский Игорь Александрович</v>
      </c>
      <c r="D32" s="117" t="str">
        <f>VLOOKUP(B32,'пр.взв.'!B7:G38,3,FALSE)</f>
        <v>17.04.1990, КМС</v>
      </c>
      <c r="E32" s="117" t="str">
        <f>VLOOKUP(B32,'пр.взв.'!B17:G32,4,FALSE)</f>
        <v>УФО, Свердловская обл.</v>
      </c>
      <c r="F32" s="117">
        <f>VLOOKUP(B32,'пр.взв.'!B7:G38,5,FALSE)</f>
        <v>0</v>
      </c>
      <c r="G32" s="115" t="str">
        <f>VLOOKUP(B32,'пр.взв.'!B7:G38,6,FALSE)</f>
        <v>Матвеев С.В.</v>
      </c>
    </row>
    <row r="33" spans="1:7" ht="12.75">
      <c r="A33" s="125"/>
      <c r="B33" s="122"/>
      <c r="C33" s="116"/>
      <c r="D33" s="118"/>
      <c r="E33" s="118"/>
      <c r="F33" s="118"/>
      <c r="G33" s="116"/>
    </row>
    <row r="36" spans="1:7" ht="15">
      <c r="A36" s="107" t="str">
        <f>HYPERLINK('[1]реквизиты'!$A$6)</f>
        <v>Гл. судья, судья МК.</v>
      </c>
      <c r="B36" s="77"/>
      <c r="C36" s="78"/>
      <c r="D36" s="79"/>
      <c r="E36" s="79"/>
      <c r="F36" s="107" t="str">
        <f>HYPERLINK('[1]реквизиты'!$G$6)</f>
        <v>Стенников М.Г.</v>
      </c>
      <c r="G36" s="5"/>
    </row>
    <row r="37" spans="1:7" ht="15">
      <c r="A37" s="77"/>
      <c r="B37" s="77"/>
      <c r="C37" s="78"/>
      <c r="D37" s="5"/>
      <c r="E37" s="5"/>
      <c r="F37" s="108" t="str">
        <f>HYPERLINK('[1]реквизиты'!$G$7)</f>
        <v>г.Курган</v>
      </c>
      <c r="G37" s="5"/>
    </row>
    <row r="38" spans="1:7" ht="15">
      <c r="A38" s="77"/>
      <c r="B38" s="77"/>
      <c r="C38" s="78"/>
      <c r="D38" s="5"/>
      <c r="E38" s="5"/>
      <c r="F38" s="5"/>
      <c r="G38" s="5"/>
    </row>
    <row r="39" spans="1:7" ht="15">
      <c r="A39" s="107" t="str">
        <f>HYPERLINK('[1]реквизиты'!$A$8)</f>
        <v>Гл. секретарь, судья РК.</v>
      </c>
      <c r="B39" s="77"/>
      <c r="C39" s="78"/>
      <c r="D39" s="79"/>
      <c r="E39" s="79"/>
      <c r="F39" s="107" t="str">
        <f>HYPERLINK('[1]реквизиты'!$G$8)</f>
        <v>Матвеев С.В.</v>
      </c>
      <c r="G39" s="5"/>
    </row>
    <row r="40" spans="1:7" ht="15">
      <c r="A40" s="77"/>
      <c r="B40" s="77"/>
      <c r="C40" s="77"/>
      <c r="D40" s="5"/>
      <c r="E40" s="5"/>
      <c r="F40" s="108" t="str">
        <f>HYPERLINK('[1]реквизиты'!$G$9)</f>
        <v>г.Нижний Тагил</v>
      </c>
      <c r="G40" s="5"/>
    </row>
  </sheetData>
  <sheetProtection/>
  <mergeCells count="103">
    <mergeCell ref="A1:G1"/>
    <mergeCell ref="A2:G2"/>
    <mergeCell ref="A4:G4"/>
    <mergeCell ref="D5:E5"/>
    <mergeCell ref="G28:G29"/>
    <mergeCell ref="G30:G31"/>
    <mergeCell ref="G32:G3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A24:A25"/>
    <mergeCell ref="A18:A19"/>
    <mergeCell ref="B18:B19"/>
    <mergeCell ref="A20:A2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8" t="str">
        <f>HYPERLINK('[1]реквизиты'!$A$2)</f>
        <v>Чемпионат УФО  по  самбо среди мужчин</v>
      </c>
      <c r="B1" s="139"/>
      <c r="C1" s="139"/>
      <c r="D1" s="139"/>
      <c r="E1" s="139"/>
      <c r="F1" s="139"/>
      <c r="G1" s="139"/>
      <c r="H1" s="139"/>
    </row>
    <row r="2" spans="4:5" ht="27" customHeight="1">
      <c r="D2" s="58" t="s">
        <v>12</v>
      </c>
      <c r="E2" s="83" t="str">
        <f>HYPERLINK('пр.взв.'!D4)</f>
        <v>в.к.  68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0" t="s">
        <v>14</v>
      </c>
      <c r="B5" s="140" t="s">
        <v>4</v>
      </c>
      <c r="C5" s="120" t="s">
        <v>5</v>
      </c>
      <c r="D5" s="140" t="s">
        <v>15</v>
      </c>
      <c r="E5" s="140" t="s">
        <v>16</v>
      </c>
      <c r="F5" s="140" t="s">
        <v>17</v>
      </c>
      <c r="G5" s="140" t="s">
        <v>18</v>
      </c>
      <c r="H5" s="140" t="s">
        <v>19</v>
      </c>
    </row>
    <row r="6" spans="1:8" ht="12.75">
      <c r="A6" s="119"/>
      <c r="B6" s="119"/>
      <c r="C6" s="119"/>
      <c r="D6" s="119"/>
      <c r="E6" s="119"/>
      <c r="F6" s="119"/>
      <c r="G6" s="119"/>
      <c r="H6" s="119"/>
    </row>
    <row r="7" spans="1:8" ht="12.75">
      <c r="A7" s="146"/>
      <c r="B7" s="143"/>
      <c r="C7" s="144" t="e">
        <f>VLOOKUP(B7,'пр.взв.'!B7:E38,2,FALSE)</f>
        <v>#N/A</v>
      </c>
      <c r="D7" s="144" t="e">
        <f>VLOOKUP(B7,'пр.взв.'!B7:G38,3,FALSE)</f>
        <v>#N/A</v>
      </c>
      <c r="E7" s="144" t="e">
        <f>VLOOKUP(B7,'пр.взв.'!B7:G38,4,FALSE)</f>
        <v>#N/A</v>
      </c>
      <c r="F7" s="145"/>
      <c r="G7" s="141"/>
      <c r="H7" s="140"/>
    </row>
    <row r="8" spans="1:8" ht="12.75">
      <c r="A8" s="146"/>
      <c r="B8" s="140"/>
      <c r="C8" s="144"/>
      <c r="D8" s="144"/>
      <c r="E8" s="144"/>
      <c r="F8" s="145"/>
      <c r="G8" s="141"/>
      <c r="H8" s="140"/>
    </row>
    <row r="9" spans="1:8" ht="12.75">
      <c r="A9" s="142"/>
      <c r="B9" s="143"/>
      <c r="C9" s="144" t="e">
        <f>VLOOKUP(B9,'пр.взв.'!B9:E40,2,FALSE)</f>
        <v>#N/A</v>
      </c>
      <c r="D9" s="144" t="e">
        <f>VLOOKUP(B9,'пр.взв.'!B9:F40,3,FALSE)</f>
        <v>#N/A</v>
      </c>
      <c r="E9" s="144" t="e">
        <f>VLOOKUP(B9,'пр.взв.'!B9:G40,4,FALSE)</f>
        <v>#N/A</v>
      </c>
      <c r="F9" s="145"/>
      <c r="G9" s="140"/>
      <c r="H9" s="140"/>
    </row>
    <row r="10" spans="1:8" ht="12.75">
      <c r="A10" s="142"/>
      <c r="B10" s="140"/>
      <c r="C10" s="144"/>
      <c r="D10" s="144"/>
      <c r="E10" s="144"/>
      <c r="F10" s="145"/>
      <c r="G10" s="140"/>
      <c r="H10" s="14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68      кг.</v>
      </c>
    </row>
    <row r="17" spans="1:8" ht="12.75">
      <c r="A17" s="140" t="s">
        <v>14</v>
      </c>
      <c r="B17" s="140" t="s">
        <v>4</v>
      </c>
      <c r="C17" s="120" t="s">
        <v>5</v>
      </c>
      <c r="D17" s="140" t="s">
        <v>15</v>
      </c>
      <c r="E17" s="140" t="s">
        <v>16</v>
      </c>
      <c r="F17" s="140" t="s">
        <v>17</v>
      </c>
      <c r="G17" s="140" t="s">
        <v>18</v>
      </c>
      <c r="H17" s="140" t="s">
        <v>19</v>
      </c>
    </row>
    <row r="18" spans="1:8" ht="12.75">
      <c r="A18" s="119"/>
      <c r="B18" s="119"/>
      <c r="C18" s="119"/>
      <c r="D18" s="119"/>
      <c r="E18" s="119"/>
      <c r="F18" s="119"/>
      <c r="G18" s="119"/>
      <c r="H18" s="119"/>
    </row>
    <row r="19" spans="1:8" ht="12.75">
      <c r="A19" s="146"/>
      <c r="B19" s="143"/>
      <c r="C19" s="144" t="e">
        <f>VLOOKUP(B19,'пр.взв.'!B7:E38,2,FALSE)</f>
        <v>#N/A</v>
      </c>
      <c r="D19" s="144" t="e">
        <f>VLOOKUP(B19,'пр.взв.'!B7:F38,3,FALSE)</f>
        <v>#N/A</v>
      </c>
      <c r="E19" s="144" t="e">
        <f>VLOOKUP(B19,'пр.взв.'!B7:G38,4,FALSE)</f>
        <v>#N/A</v>
      </c>
      <c r="F19" s="145"/>
      <c r="G19" s="141"/>
      <c r="H19" s="140"/>
    </row>
    <row r="20" spans="1:8" ht="12.75">
      <c r="A20" s="146"/>
      <c r="B20" s="140"/>
      <c r="C20" s="144"/>
      <c r="D20" s="144"/>
      <c r="E20" s="144"/>
      <c r="F20" s="145"/>
      <c r="G20" s="141"/>
      <c r="H20" s="140"/>
    </row>
    <row r="21" spans="1:8" ht="12.75">
      <c r="A21" s="142"/>
      <c r="B21" s="143"/>
      <c r="C21" s="144" t="e">
        <f>VLOOKUP(B21,'пр.взв.'!B9:E40,2,FALSE)</f>
        <v>#N/A</v>
      </c>
      <c r="D21" s="144" t="e">
        <f>VLOOKUP(B21,'пр.взв.'!B9:F40,3,FALSE)</f>
        <v>#N/A</v>
      </c>
      <c r="E21" s="144" t="e">
        <f>VLOOKUP(B21,'пр.взв.'!B9:G40,4,FALSE)</f>
        <v>#N/A</v>
      </c>
      <c r="F21" s="145"/>
      <c r="G21" s="140"/>
      <c r="H21" s="140"/>
    </row>
    <row r="22" spans="1:8" ht="12.75">
      <c r="A22" s="142"/>
      <c r="B22" s="140"/>
      <c r="C22" s="144"/>
      <c r="D22" s="144"/>
      <c r="E22" s="144"/>
      <c r="F22" s="145"/>
      <c r="G22" s="140"/>
      <c r="H22" s="14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68      кг.</v>
      </c>
    </row>
    <row r="30" spans="1:8" ht="12.75">
      <c r="A30" s="140" t="s">
        <v>14</v>
      </c>
      <c r="B30" s="140" t="s">
        <v>4</v>
      </c>
      <c r="C30" s="120" t="s">
        <v>5</v>
      </c>
      <c r="D30" s="140" t="s">
        <v>15</v>
      </c>
      <c r="E30" s="140" t="s">
        <v>16</v>
      </c>
      <c r="F30" s="140" t="s">
        <v>17</v>
      </c>
      <c r="G30" s="140" t="s">
        <v>18</v>
      </c>
      <c r="H30" s="140" t="s">
        <v>19</v>
      </c>
    </row>
    <row r="31" spans="1:8" ht="12.75">
      <c r="A31" s="119"/>
      <c r="B31" s="119"/>
      <c r="C31" s="119"/>
      <c r="D31" s="119"/>
      <c r="E31" s="119"/>
      <c r="F31" s="119"/>
      <c r="G31" s="119"/>
      <c r="H31" s="119"/>
    </row>
    <row r="32" spans="1:8" ht="12.75">
      <c r="A32" s="146"/>
      <c r="B32" s="143"/>
      <c r="C32" s="144" t="e">
        <f>VLOOKUP(B32,'пр.взв.'!B7:D38,2,FALSE)</f>
        <v>#N/A</v>
      </c>
      <c r="D32" s="144" t="e">
        <f>VLOOKUP(B32,'пр.взв.'!B7:E38,3,FALSE)</f>
        <v>#N/A</v>
      </c>
      <c r="E32" s="144" t="e">
        <f>VLOOKUP(B32,'пр.взв.'!B7:F38,4,FALSE)</f>
        <v>#N/A</v>
      </c>
      <c r="F32" s="145"/>
      <c r="G32" s="141"/>
      <c r="H32" s="140"/>
    </row>
    <row r="33" spans="1:8" ht="12.75">
      <c r="A33" s="146"/>
      <c r="B33" s="140"/>
      <c r="C33" s="144"/>
      <c r="D33" s="144"/>
      <c r="E33" s="144"/>
      <c r="F33" s="145"/>
      <c r="G33" s="141"/>
      <c r="H33" s="140"/>
    </row>
    <row r="34" spans="1:8" ht="12.75">
      <c r="A34" s="142"/>
      <c r="B34" s="143"/>
      <c r="C34" s="144" t="e">
        <f>VLOOKUP(B34,'пр.взв.'!B9:D40,2,FALSE)</f>
        <v>#N/A</v>
      </c>
      <c r="D34" s="144" t="e">
        <f>VLOOKUP(B34,'пр.взв.'!B9:E40,3,FALSE)</f>
        <v>#N/A</v>
      </c>
      <c r="E34" s="144" t="e">
        <f>VLOOKUP(B34,'пр.взв.'!B9:F40,4,FALSE)</f>
        <v>#N/A</v>
      </c>
      <c r="F34" s="145"/>
      <c r="G34" s="140"/>
      <c r="H34" s="140"/>
    </row>
    <row r="35" spans="1:8" ht="12.75">
      <c r="A35" s="142"/>
      <c r="B35" s="140"/>
      <c r="C35" s="144"/>
      <c r="D35" s="144"/>
      <c r="E35" s="144"/>
      <c r="F35" s="145"/>
      <c r="G35" s="140"/>
      <c r="H35" s="14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E31" sqref="E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9" t="s">
        <v>28</v>
      </c>
      <c r="B1" s="130"/>
      <c r="C1" s="130"/>
      <c r="D1" s="130"/>
      <c r="E1" s="130"/>
      <c r="F1" s="130"/>
      <c r="G1" s="130"/>
    </row>
    <row r="2" spans="1:7" ht="29.25" customHeight="1" thickBot="1">
      <c r="A2" s="147" t="s">
        <v>78</v>
      </c>
      <c r="B2" s="148"/>
      <c r="C2" s="148"/>
      <c r="D2" s="148"/>
      <c r="E2" s="148"/>
      <c r="F2" s="148"/>
      <c r="G2" s="149"/>
    </row>
    <row r="3" spans="1:7" ht="12.75" customHeight="1">
      <c r="A3" s="131" t="str">
        <f>HYPERLINK('[1]реквизиты'!$A$3)</f>
        <v>10-13 Декабря 2010 года.      г. Курган</v>
      </c>
      <c r="B3" s="132"/>
      <c r="C3" s="132"/>
      <c r="D3" s="132"/>
      <c r="E3" s="132"/>
      <c r="F3" s="132"/>
      <c r="G3" s="132"/>
    </row>
    <row r="4" spans="4:5" ht="12.75" customHeight="1">
      <c r="D4" s="164" t="s">
        <v>77</v>
      </c>
      <c r="E4" s="164"/>
    </row>
    <row r="5" spans="1:7" ht="12.75" customHeight="1">
      <c r="A5" s="119" t="s">
        <v>10</v>
      </c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11</v>
      </c>
      <c r="G5" s="119" t="s">
        <v>8</v>
      </c>
    </row>
    <row r="6" spans="1:7" ht="13.5" thickBot="1">
      <c r="A6" s="120"/>
      <c r="B6" s="120"/>
      <c r="C6" s="120"/>
      <c r="D6" s="120"/>
      <c r="E6" s="120"/>
      <c r="F6" s="120"/>
      <c r="G6" s="120"/>
    </row>
    <row r="7" spans="1:7" ht="12.75" customHeight="1">
      <c r="A7" s="119">
        <v>1</v>
      </c>
      <c r="B7" s="155">
        <v>1</v>
      </c>
      <c r="C7" s="150" t="s">
        <v>67</v>
      </c>
      <c r="D7" s="152" t="s">
        <v>68</v>
      </c>
      <c r="E7" s="154" t="s">
        <v>39</v>
      </c>
      <c r="F7" s="124"/>
      <c r="G7" s="150" t="s">
        <v>69</v>
      </c>
    </row>
    <row r="8" spans="1:7" ht="12.75" customHeight="1">
      <c r="A8" s="120"/>
      <c r="B8" s="156"/>
      <c r="C8" s="151"/>
      <c r="D8" s="153"/>
      <c r="E8" s="127"/>
      <c r="F8" s="125"/>
      <c r="G8" s="151"/>
    </row>
    <row r="9" spans="1:7" ht="12.75" customHeight="1">
      <c r="A9" s="119">
        <v>2</v>
      </c>
      <c r="B9" s="155">
        <v>2</v>
      </c>
      <c r="C9" s="157" t="s">
        <v>41</v>
      </c>
      <c r="D9" s="158" t="s">
        <v>42</v>
      </c>
      <c r="E9" s="126" t="s">
        <v>39</v>
      </c>
      <c r="F9" s="124"/>
      <c r="G9" s="157" t="s">
        <v>43</v>
      </c>
    </row>
    <row r="10" spans="1:7" ht="15" customHeight="1" thickBot="1">
      <c r="A10" s="120"/>
      <c r="B10" s="156"/>
      <c r="C10" s="151"/>
      <c r="D10" s="153"/>
      <c r="E10" s="127"/>
      <c r="F10" s="125"/>
      <c r="G10" s="161"/>
    </row>
    <row r="11" spans="1:7" ht="12.75" customHeight="1">
      <c r="A11" s="119">
        <v>3</v>
      </c>
      <c r="B11" s="155">
        <v>3</v>
      </c>
      <c r="C11" s="150" t="s">
        <v>51</v>
      </c>
      <c r="D11" s="152" t="s">
        <v>52</v>
      </c>
      <c r="E11" s="154" t="s">
        <v>38</v>
      </c>
      <c r="F11" s="124"/>
      <c r="G11" s="150" t="s">
        <v>53</v>
      </c>
    </row>
    <row r="12" spans="1:7" ht="15" customHeight="1">
      <c r="A12" s="120"/>
      <c r="B12" s="156"/>
      <c r="C12" s="151"/>
      <c r="D12" s="153"/>
      <c r="E12" s="127"/>
      <c r="F12" s="125"/>
      <c r="G12" s="151"/>
    </row>
    <row r="13" spans="1:7" ht="15" customHeight="1">
      <c r="A13" s="119">
        <v>4</v>
      </c>
      <c r="B13" s="155">
        <v>4</v>
      </c>
      <c r="C13" s="157" t="s">
        <v>46</v>
      </c>
      <c r="D13" s="158" t="s">
        <v>47</v>
      </c>
      <c r="E13" s="126" t="s">
        <v>39</v>
      </c>
      <c r="F13" s="124"/>
      <c r="G13" s="157" t="s">
        <v>48</v>
      </c>
    </row>
    <row r="14" spans="1:7" ht="15.75" customHeight="1" thickBot="1">
      <c r="A14" s="120"/>
      <c r="B14" s="156"/>
      <c r="C14" s="151"/>
      <c r="D14" s="153"/>
      <c r="E14" s="127"/>
      <c r="F14" s="125"/>
      <c r="G14" s="161"/>
    </row>
    <row r="15" spans="1:7" ht="12.75" customHeight="1">
      <c r="A15" s="119">
        <v>5</v>
      </c>
      <c r="B15" s="155">
        <v>5</v>
      </c>
      <c r="C15" s="157" t="s">
        <v>54</v>
      </c>
      <c r="D15" s="158" t="s">
        <v>55</v>
      </c>
      <c r="E15" s="126" t="s">
        <v>56</v>
      </c>
      <c r="F15" s="124"/>
      <c r="G15" s="157" t="s">
        <v>57</v>
      </c>
    </row>
    <row r="16" spans="1:7" ht="15" customHeight="1" thickBot="1">
      <c r="A16" s="120"/>
      <c r="B16" s="156"/>
      <c r="C16" s="151"/>
      <c r="D16" s="153"/>
      <c r="E16" s="127"/>
      <c r="F16" s="125"/>
      <c r="G16" s="161"/>
    </row>
    <row r="17" spans="1:7" ht="12.75" customHeight="1">
      <c r="A17" s="119">
        <v>6</v>
      </c>
      <c r="B17" s="155">
        <v>6</v>
      </c>
      <c r="C17" s="150" t="s">
        <v>72</v>
      </c>
      <c r="D17" s="152" t="s">
        <v>73</v>
      </c>
      <c r="E17" s="154" t="s">
        <v>39</v>
      </c>
      <c r="F17" s="124"/>
      <c r="G17" s="150" t="s">
        <v>74</v>
      </c>
    </row>
    <row r="18" spans="1:7" ht="15" customHeight="1" thickBot="1">
      <c r="A18" s="120"/>
      <c r="B18" s="156"/>
      <c r="C18" s="151"/>
      <c r="D18" s="153"/>
      <c r="E18" s="127"/>
      <c r="F18" s="125"/>
      <c r="G18" s="151"/>
    </row>
    <row r="19" spans="1:7" ht="12.75" customHeight="1">
      <c r="A19" s="119">
        <v>7</v>
      </c>
      <c r="B19" s="162">
        <v>7</v>
      </c>
      <c r="C19" s="150" t="s">
        <v>79</v>
      </c>
      <c r="D19" s="152" t="s">
        <v>44</v>
      </c>
      <c r="E19" s="154" t="s">
        <v>39</v>
      </c>
      <c r="F19" s="124"/>
      <c r="G19" s="150" t="s">
        <v>45</v>
      </c>
    </row>
    <row r="20" spans="1:7" ht="15" customHeight="1" thickBot="1">
      <c r="A20" s="120"/>
      <c r="B20" s="163"/>
      <c r="C20" s="151"/>
      <c r="D20" s="153"/>
      <c r="E20" s="127"/>
      <c r="F20" s="125"/>
      <c r="G20" s="151"/>
    </row>
    <row r="21" spans="1:7" ht="12.75" customHeight="1">
      <c r="A21" s="119">
        <v>8</v>
      </c>
      <c r="B21" s="121">
        <v>8</v>
      </c>
      <c r="C21" s="150" t="s">
        <v>75</v>
      </c>
      <c r="D21" s="152" t="s">
        <v>62</v>
      </c>
      <c r="E21" s="154" t="s">
        <v>38</v>
      </c>
      <c r="F21" s="124"/>
      <c r="G21" s="150" t="s">
        <v>76</v>
      </c>
    </row>
    <row r="22" spans="1:7" ht="15" customHeight="1" thickBot="1">
      <c r="A22" s="120"/>
      <c r="B22" s="122"/>
      <c r="C22" s="151"/>
      <c r="D22" s="153"/>
      <c r="E22" s="127"/>
      <c r="F22" s="125"/>
      <c r="G22" s="151"/>
    </row>
    <row r="23" spans="1:7" ht="12.75" customHeight="1">
      <c r="A23" s="119">
        <v>9</v>
      </c>
      <c r="B23" s="159">
        <v>9</v>
      </c>
      <c r="C23" s="150" t="s">
        <v>65</v>
      </c>
      <c r="D23" s="152" t="s">
        <v>66</v>
      </c>
      <c r="E23" s="154" t="s">
        <v>39</v>
      </c>
      <c r="F23" s="124"/>
      <c r="G23" s="150" t="s">
        <v>45</v>
      </c>
    </row>
    <row r="24" spans="1:7" ht="15" customHeight="1">
      <c r="A24" s="120"/>
      <c r="B24" s="160"/>
      <c r="C24" s="151"/>
      <c r="D24" s="153"/>
      <c r="E24" s="127"/>
      <c r="F24" s="125"/>
      <c r="G24" s="151"/>
    </row>
    <row r="25" spans="1:7" ht="12.75">
      <c r="A25" s="119">
        <v>10</v>
      </c>
      <c r="B25" s="159">
        <v>10</v>
      </c>
      <c r="C25" s="157" t="s">
        <v>49</v>
      </c>
      <c r="D25" s="158" t="s">
        <v>50</v>
      </c>
      <c r="E25" s="126" t="s">
        <v>39</v>
      </c>
      <c r="F25" s="124"/>
      <c r="G25" s="157" t="s">
        <v>40</v>
      </c>
    </row>
    <row r="26" spans="1:7" ht="15" customHeight="1" thickBot="1">
      <c r="A26" s="120"/>
      <c r="B26" s="160"/>
      <c r="C26" s="151"/>
      <c r="D26" s="153"/>
      <c r="E26" s="127"/>
      <c r="F26" s="125"/>
      <c r="G26" s="161"/>
    </row>
    <row r="27" spans="1:7" ht="12.75">
      <c r="A27" s="119">
        <v>11</v>
      </c>
      <c r="B27" s="159">
        <v>11</v>
      </c>
      <c r="C27" s="157" t="s">
        <v>58</v>
      </c>
      <c r="D27" s="158" t="s">
        <v>59</v>
      </c>
      <c r="E27" s="126" t="s">
        <v>39</v>
      </c>
      <c r="F27" s="124"/>
      <c r="G27" s="157" t="s">
        <v>60</v>
      </c>
    </row>
    <row r="28" spans="1:7" ht="15" customHeight="1" thickBot="1">
      <c r="A28" s="120"/>
      <c r="B28" s="160"/>
      <c r="C28" s="151"/>
      <c r="D28" s="153"/>
      <c r="E28" s="127"/>
      <c r="F28" s="125"/>
      <c r="G28" s="161"/>
    </row>
    <row r="29" spans="1:7" ht="12.75">
      <c r="A29" s="119">
        <v>12</v>
      </c>
      <c r="B29" s="155">
        <v>12</v>
      </c>
      <c r="C29" s="150" t="s">
        <v>70</v>
      </c>
      <c r="D29" s="152" t="s">
        <v>71</v>
      </c>
      <c r="E29" s="154" t="s">
        <v>39</v>
      </c>
      <c r="F29" s="124"/>
      <c r="G29" s="150" t="s">
        <v>45</v>
      </c>
    </row>
    <row r="30" spans="1:7" ht="15" customHeight="1">
      <c r="A30" s="120"/>
      <c r="B30" s="156"/>
      <c r="C30" s="151"/>
      <c r="D30" s="153"/>
      <c r="E30" s="127"/>
      <c r="F30" s="125"/>
      <c r="G30" s="151"/>
    </row>
    <row r="31" spans="1:7" ht="15.75" customHeight="1">
      <c r="A31" s="119">
        <v>13</v>
      </c>
      <c r="B31" s="155">
        <v>13</v>
      </c>
      <c r="C31" s="157" t="s">
        <v>61</v>
      </c>
      <c r="D31" s="158" t="s">
        <v>62</v>
      </c>
      <c r="E31" s="126" t="s">
        <v>63</v>
      </c>
      <c r="F31" s="124"/>
      <c r="G31" s="157" t="s">
        <v>64</v>
      </c>
    </row>
    <row r="32" spans="1:7" ht="15" customHeight="1" thickBot="1">
      <c r="A32" s="120"/>
      <c r="B32" s="156"/>
      <c r="C32" s="151"/>
      <c r="D32" s="120"/>
      <c r="E32" s="127"/>
      <c r="F32" s="125"/>
      <c r="G32" s="161"/>
    </row>
    <row r="33" spans="1:7" ht="12.75">
      <c r="A33" s="119">
        <v>14</v>
      </c>
      <c r="B33" s="121"/>
      <c r="C33" s="119"/>
      <c r="D33" s="119"/>
      <c r="E33" s="119"/>
      <c r="F33" s="119"/>
      <c r="G33" s="119"/>
    </row>
    <row r="34" spans="1:7" ht="15" customHeight="1">
      <c r="A34" s="120"/>
      <c r="B34" s="122"/>
      <c r="C34" s="120"/>
      <c r="D34" s="120"/>
      <c r="E34" s="120"/>
      <c r="F34" s="120"/>
      <c r="G34" s="120"/>
    </row>
    <row r="35" spans="1:7" ht="12.75">
      <c r="A35" s="119">
        <v>15</v>
      </c>
      <c r="B35" s="121"/>
      <c r="C35" s="119"/>
      <c r="D35" s="119"/>
      <c r="E35" s="119"/>
      <c r="F35" s="119"/>
      <c r="G35" s="119"/>
    </row>
    <row r="36" spans="1:7" ht="15" customHeight="1">
      <c r="A36" s="120"/>
      <c r="B36" s="122"/>
      <c r="C36" s="120"/>
      <c r="D36" s="120"/>
      <c r="E36" s="120"/>
      <c r="F36" s="120"/>
      <c r="G36" s="120"/>
    </row>
    <row r="37" spans="1:7" ht="12.75">
      <c r="A37" s="119">
        <v>16</v>
      </c>
      <c r="B37" s="121"/>
      <c r="C37" s="119"/>
      <c r="D37" s="119"/>
      <c r="E37" s="119"/>
      <c r="F37" s="119"/>
      <c r="G37" s="119"/>
    </row>
    <row r="38" spans="1:7" ht="15" customHeight="1">
      <c r="A38" s="120"/>
      <c r="B38" s="122"/>
      <c r="C38" s="120"/>
      <c r="D38" s="120"/>
      <c r="E38" s="120"/>
      <c r="F38" s="120"/>
      <c r="G38" s="12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A31:A32"/>
    <mergeCell ref="B31:B32"/>
    <mergeCell ref="A29:A30"/>
    <mergeCell ref="B29:B30"/>
    <mergeCell ref="C29:C30"/>
    <mergeCell ref="D29:D3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A7:A8"/>
    <mergeCell ref="B7:B8"/>
    <mergeCell ref="F7:F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C21:C22"/>
    <mergeCell ref="D21:D22"/>
    <mergeCell ref="C23:C24"/>
    <mergeCell ref="D23:D24"/>
    <mergeCell ref="A9:A10"/>
    <mergeCell ref="B9:B10"/>
    <mergeCell ref="C9:C10"/>
    <mergeCell ref="D9:D10"/>
    <mergeCell ref="E9:E10"/>
    <mergeCell ref="F9:F1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9" t="str">
        <f>HYPERLINK('[1]реквизиты'!$A$2)</f>
        <v>Чемпионат УФО  по  самбо среди мужчин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9"/>
      <c r="M1" s="49"/>
      <c r="N1" s="49"/>
      <c r="O1" s="49"/>
      <c r="P1" s="49"/>
    </row>
    <row r="2" spans="1:19" ht="12.75" customHeight="1">
      <c r="A2" s="166" t="str">
        <f>HYPERLINK('[1]реквизиты'!$A$3)</f>
        <v>10-13 Декабря 2010 года.      г. Курган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68      кг.</v>
      </c>
      <c r="G3" s="51"/>
      <c r="H3" s="51"/>
      <c r="I3" s="51"/>
      <c r="J3" s="51"/>
      <c r="K3" s="51"/>
      <c r="L3" s="51"/>
    </row>
    <row r="4" spans="1:3" ht="16.5" thickBot="1">
      <c r="A4" s="165" t="s">
        <v>0</v>
      </c>
      <c r="B4" s="165"/>
      <c r="C4" s="5"/>
    </row>
    <row r="5" spans="1:13" ht="12.75" customHeight="1" thickBot="1">
      <c r="A5" s="167">
        <v>1</v>
      </c>
      <c r="B5" s="169" t="str">
        <f>VLOOKUP(A5,'пр.взв.'!B5:C36,2,FALSE)</f>
        <v>Вахромеев Роман Геннадьевич</v>
      </c>
      <c r="C5" s="169" t="str">
        <f>VLOOKUP(A5,'пр.взв.'!B5:F36,3,FALSE)</f>
        <v>1985, МС</v>
      </c>
      <c r="D5" s="169" t="str">
        <f>VLOOKUP(A5,'пр.взв.'!B5:E36,4,FALSE)</f>
        <v>УФО, Свердловская обл.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8"/>
      <c r="B6" s="170"/>
      <c r="C6" s="170"/>
      <c r="D6" s="17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8">
        <v>9</v>
      </c>
      <c r="B7" s="172" t="str">
        <f>VLOOKUP(A7,'пр.взв.'!B7:C38,2,FALSE)</f>
        <v>Спирин Алексей Игоревич</v>
      </c>
      <c r="C7" s="172" t="str">
        <f>VLOOKUP(A7,'пр.взв.'!B5:F36,3,FALSE)</f>
        <v>25.09.1989, КМС</v>
      </c>
      <c r="D7" s="172" t="str">
        <f>VLOOKUP(A7,'пр.взв.'!B5:F36,4,FALSE)</f>
        <v>УФО, Свердловская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1"/>
      <c r="B8" s="173"/>
      <c r="C8" s="173"/>
      <c r="D8" s="17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7">
        <v>5</v>
      </c>
      <c r="B9" s="169" t="str">
        <f>VLOOKUP(A9,'пр.взв.'!B9:C40,2,FALSE)</f>
        <v>Белоусов Михаил Евгеньевич</v>
      </c>
      <c r="C9" s="169" t="str">
        <f>VLOOKUP(A9,'пр.взв.'!B5:E36,3,FALSE)</f>
        <v>07.03.1989, МС</v>
      </c>
      <c r="D9" s="169" t="str">
        <f>VLOOKUP(A9,'пр.взв.'!B5:E36,4,FALSE)</f>
        <v>УФО, Тюменкая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8"/>
      <c r="B10" s="170"/>
      <c r="C10" s="170"/>
      <c r="D10" s="17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8">
        <v>13</v>
      </c>
      <c r="B11" s="172" t="str">
        <f>VLOOKUP(A11,'пр.взв.'!B5:C36,2,FALSE)</f>
        <v>Гусенов Баба Агаевич</v>
      </c>
      <c r="C11" s="172" t="str">
        <f>VLOOKUP(A11,'пр.взв.'!B5:E36,3,FALSE)</f>
        <v>1990, КМС</v>
      </c>
      <c r="D11" s="172" t="str">
        <f>VLOOKUP(A11,'пр.взв.'!B5:E36,4,FALSE)</f>
        <v>УФО, ХМАО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1"/>
      <c r="B12" s="173"/>
      <c r="C12" s="173"/>
      <c r="D12" s="173"/>
      <c r="E12" s="17"/>
      <c r="F12" s="174"/>
      <c r="G12" s="174"/>
      <c r="H12" s="25"/>
      <c r="I12" s="19"/>
      <c r="J12" s="13"/>
      <c r="K12" s="13"/>
      <c r="L12" s="13"/>
    </row>
    <row r="13" spans="1:12" ht="12.75" customHeight="1" thickBot="1">
      <c r="A13" s="167">
        <v>3</v>
      </c>
      <c r="B13" s="169" t="str">
        <f>VLOOKUP(A13,'пр.взв.'!B5:C36,2,FALSE)</f>
        <v>Бисеков Руслан Султанович</v>
      </c>
      <c r="C13" s="169" t="str">
        <f>VLOOKUP(A13,'пр.взв.'!B5:E36,3,FALSE)</f>
        <v>31.07.1988, КМС</v>
      </c>
      <c r="D13" s="169" t="str">
        <f>VLOOKUP(A13,'пр.взв.'!B5:E36,4,FALSE)</f>
        <v>УФО, Курганская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8"/>
      <c r="B14" s="170"/>
      <c r="C14" s="170"/>
      <c r="D14" s="17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8">
        <v>11</v>
      </c>
      <c r="B15" s="172" t="str">
        <f>VLOOKUP(A15,'пр.взв.'!B15:C45,2,FALSE)</f>
        <v>Гориславский Игорь Александрович</v>
      </c>
      <c r="C15" s="172" t="str">
        <f>VLOOKUP(A15,'пр.взв.'!B5:E36,3,FALSE)</f>
        <v>17.04.1990, КМС</v>
      </c>
      <c r="D15" s="172" t="str">
        <f>VLOOKUP(A15,'пр.взв.'!B5:F36,4,FALSE)</f>
        <v>УФО, Свердловская обл.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1"/>
      <c r="B16" s="173"/>
      <c r="C16" s="173"/>
      <c r="D16" s="17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7">
        <v>7</v>
      </c>
      <c r="B17" s="169" t="str">
        <f>VLOOKUP(A17,'пр.взв.'!B17:C47,2,FALSE)</f>
        <v>Суханов Михаил Игоревич</v>
      </c>
      <c r="C17" s="169" t="str">
        <f>VLOOKUP(A17,'пр.взв.'!B5:E36,3,FALSE)</f>
        <v>31.08.1984, МС</v>
      </c>
      <c r="D17" s="169" t="str">
        <f>VLOOKUP(A17,'пр.взв.'!B5:E36,4,FALSE)</f>
        <v>УФО, Свердловская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8"/>
      <c r="B18" s="170"/>
      <c r="C18" s="170"/>
      <c r="D18" s="17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8">
        <v>15</v>
      </c>
      <c r="B19" s="172" t="e">
        <f>VLOOKUP(A19,'пр.взв.'!B19:C49,2,FALSE)</f>
        <v>#N/A</v>
      </c>
      <c r="C19" s="172" t="e">
        <f>VLOOKUP(A19,'пр.взв.'!B5:E36,3,FALSE)</f>
        <v>#N/A</v>
      </c>
      <c r="D19" s="172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1"/>
      <c r="B20" s="173"/>
      <c r="C20" s="173"/>
      <c r="D20" s="17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7">
        <v>2</v>
      </c>
      <c r="B22" s="169" t="str">
        <f>VLOOKUP(A22,'пр.взв.'!B7:E38,2,FALSE)</f>
        <v>Мосеев Игорь Игоревич</v>
      </c>
      <c r="C22" s="169" t="str">
        <f>VLOOKUP(A22,'пр.взв.'!B7:E38,3,FALSE)</f>
        <v>06.08.1992, КМС</v>
      </c>
      <c r="D22" s="169" t="str">
        <f>VLOOKUP(A22,'пр.взв.'!B7:E38,4,FALSE)</f>
        <v>УФО, Свердловская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68"/>
      <c r="B23" s="170"/>
      <c r="C23" s="170"/>
      <c r="D23" s="170"/>
      <c r="E23" s="19"/>
      <c r="F23" s="15"/>
      <c r="G23" s="15"/>
      <c r="H23" s="13"/>
      <c r="I23" s="13"/>
      <c r="J23" s="4"/>
      <c r="K23" s="36"/>
    </row>
    <row r="24" spans="1:11" ht="16.5" thickBot="1">
      <c r="A24" s="168">
        <v>10</v>
      </c>
      <c r="B24" s="172" t="str">
        <f>VLOOKUP(A24,'пр.взв.'!B7:E38,2,FALSE)</f>
        <v>Жуков Антон Вячеславович</v>
      </c>
      <c r="C24" s="172" t="str">
        <f>VLOOKUP(A24,'пр.взв.'!B7:E38,3,FALSE)</f>
        <v>28.08.1986, МС</v>
      </c>
      <c r="D24" s="172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1"/>
      <c r="B25" s="173"/>
      <c r="C25" s="173"/>
      <c r="D25" s="173"/>
      <c r="E25" s="17"/>
      <c r="F25" s="21"/>
      <c r="G25" s="19"/>
      <c r="H25" s="13"/>
      <c r="I25" s="13"/>
      <c r="J25" s="4"/>
      <c r="K25" s="36"/>
    </row>
    <row r="26" spans="1:11" ht="16.5" thickBot="1">
      <c r="A26" s="167">
        <v>6</v>
      </c>
      <c r="B26" s="169" t="str">
        <f>VLOOKUP(A26,'пр.взв.'!B7:E38,2,FALSE)</f>
        <v>Жаворонков Данил Геннадьевич</v>
      </c>
      <c r="C26" s="169" t="str">
        <f>VLOOKUP(A26,'пр.взв.'!B7:E38,3,FALSE)</f>
        <v>21.01.1991, КМС</v>
      </c>
      <c r="D26" s="169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68"/>
      <c r="B27" s="170"/>
      <c r="C27" s="170"/>
      <c r="D27" s="170"/>
      <c r="E27" s="19"/>
      <c r="F27" s="24"/>
      <c r="G27" s="15"/>
      <c r="H27" s="25"/>
      <c r="I27" s="13"/>
      <c r="J27" s="4"/>
      <c r="K27" s="36"/>
    </row>
    <row r="28" spans="1:11" ht="16.5" thickBot="1">
      <c r="A28" s="168">
        <v>14</v>
      </c>
      <c r="B28" s="172" t="e">
        <f>VLOOKUP(A28,'пр.взв.'!B7:E38,2,FALSE)</f>
        <v>#N/A</v>
      </c>
      <c r="C28" s="172" t="e">
        <f>VLOOKUP(A28,'пр.взв.'!B7:E38,3,FALSE)</f>
        <v>#N/A</v>
      </c>
      <c r="D28" s="172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1"/>
      <c r="B29" s="173"/>
      <c r="C29" s="173"/>
      <c r="D29" s="173"/>
      <c r="E29" s="17"/>
      <c r="F29" s="174"/>
      <c r="G29" s="174"/>
      <c r="H29" s="25"/>
      <c r="I29" s="19"/>
      <c r="J29" s="3"/>
      <c r="K29" s="35"/>
    </row>
    <row r="30" spans="1:9" ht="16.5" thickBot="1">
      <c r="A30" s="167">
        <v>4</v>
      </c>
      <c r="B30" s="169" t="str">
        <f>VLOOKUP(A30,'пр.взв.'!B7:E38,2,FALSE)</f>
        <v>Артиков Эльдар Шарибекович</v>
      </c>
      <c r="C30" s="169" t="str">
        <f>VLOOKUP(A30,'пр.взв.'!B7:E38,3,FALSE)</f>
        <v>30.05.1991, КМС</v>
      </c>
      <c r="D30" s="169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68"/>
      <c r="B31" s="170"/>
      <c r="C31" s="170"/>
      <c r="D31" s="170"/>
      <c r="E31" s="19"/>
      <c r="F31" s="15"/>
      <c r="G31" s="15"/>
      <c r="H31" s="25"/>
      <c r="I31" s="13"/>
    </row>
    <row r="32" spans="1:9" ht="16.5" thickBot="1">
      <c r="A32" s="168">
        <v>12</v>
      </c>
      <c r="B32" s="172" t="str">
        <f>VLOOKUP(A32,'пр.взв.'!B7:E38,2,FALSE)</f>
        <v>Акопян Артур Эдуардович</v>
      </c>
      <c r="C32" s="172" t="str">
        <f>VLOOKUP(A32,'пр.взв.'!B7:E38,3,FALSE)</f>
        <v>04.08.1993, КМС</v>
      </c>
      <c r="D32" s="172" t="str">
        <f>VLOOKUP(A32,'пр.взв.'!B7:E38,4,FALSE)</f>
        <v>УФО, Свердловская обл.</v>
      </c>
      <c r="E32" s="16"/>
      <c r="F32" s="20"/>
      <c r="G32" s="15"/>
      <c r="H32" s="25"/>
      <c r="I32" s="13"/>
    </row>
    <row r="33" spans="1:9" ht="16.5" thickBot="1">
      <c r="A33" s="171"/>
      <c r="B33" s="173"/>
      <c r="C33" s="173"/>
      <c r="D33" s="173"/>
      <c r="E33" s="17"/>
      <c r="F33" s="21"/>
      <c r="G33" s="19"/>
      <c r="H33" s="27"/>
      <c r="I33" s="13"/>
    </row>
    <row r="34" spans="1:9" ht="16.5" thickBot="1">
      <c r="A34" s="167">
        <v>8</v>
      </c>
      <c r="B34" s="169" t="str">
        <f>VLOOKUP(A34,'пр.взв.'!B7:E38,2,FALSE)</f>
        <v>Гуськов Антон Николаевич</v>
      </c>
      <c r="C34" s="169" t="str">
        <f>VLOOKUP(A34,'пр.взв.'!B7:E38,3,FALSE)</f>
        <v>1990, КМС</v>
      </c>
      <c r="D34" s="169" t="str">
        <f>VLOOKUP(A34,'пр.взв.'!B7:E38,4,FALSE)</f>
        <v>УФО, Курганская обл.</v>
      </c>
      <c r="E34" s="12"/>
      <c r="F34" s="22"/>
      <c r="G34" s="16"/>
      <c r="H34" s="10"/>
      <c r="I34" s="10"/>
    </row>
    <row r="35" spans="1:9" ht="15.75">
      <c r="A35" s="168"/>
      <c r="B35" s="170"/>
      <c r="C35" s="170"/>
      <c r="D35" s="170"/>
      <c r="E35" s="19"/>
      <c r="F35" s="23"/>
      <c r="G35" s="17"/>
      <c r="H35" s="18"/>
      <c r="I35" s="18"/>
    </row>
    <row r="36" spans="1:9" ht="16.5" thickBot="1">
      <c r="A36" s="168">
        <v>16</v>
      </c>
      <c r="B36" s="172" t="e">
        <f>VLOOKUP(A36,'пр.взв.'!B7:E38,2,FALSE)</f>
        <v>#N/A</v>
      </c>
      <c r="C36" s="172" t="e">
        <f>VLOOKUP(A36,'пр.взв.'!B7:E38,3,FALSE)</f>
        <v>#N/A</v>
      </c>
      <c r="D36" s="172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1"/>
      <c r="B37" s="173"/>
      <c r="C37" s="173"/>
      <c r="D37" s="17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5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5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6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6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D26:D27"/>
    <mergeCell ref="D28:D29"/>
    <mergeCell ref="A34:A35"/>
    <mergeCell ref="A22:A23"/>
    <mergeCell ref="A24:A25"/>
    <mergeCell ref="A26:A27"/>
    <mergeCell ref="C26:C27"/>
    <mergeCell ref="A28:A29"/>
    <mergeCell ref="B34:B35"/>
    <mergeCell ref="C34:C35"/>
    <mergeCell ref="A32:A33"/>
    <mergeCell ref="A19:A20"/>
    <mergeCell ref="B19:B20"/>
    <mergeCell ref="C19:C20"/>
    <mergeCell ref="D19:D20"/>
    <mergeCell ref="A30:A31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J3" sqref="J3"/>
    </sheetView>
  </sheetViews>
  <sheetFormatPr defaultColWidth="9.140625" defaultRowHeight="12.75"/>
  <sheetData>
    <row r="1" spans="1:8" ht="15.75" thickBot="1">
      <c r="A1" s="190" t="str">
        <f>HYPERLINK('[1]реквизиты'!$A$2)</f>
        <v>Чемпионат УФО  по  самбо среди мужчин</v>
      </c>
      <c r="B1" s="191"/>
      <c r="C1" s="191"/>
      <c r="D1" s="191"/>
      <c r="E1" s="191"/>
      <c r="F1" s="191"/>
      <c r="G1" s="191"/>
      <c r="H1" s="192"/>
    </row>
    <row r="2" spans="1:8" ht="12.75">
      <c r="A2" s="193" t="str">
        <f>HYPERLINK('[1]реквизиты'!$A$3)</f>
        <v>10-13 Декабря 2010 года.      г. Курган</v>
      </c>
      <c r="B2" s="194"/>
      <c r="C2" s="194"/>
      <c r="D2" s="194"/>
      <c r="E2" s="194"/>
      <c r="F2" s="194"/>
      <c r="G2" s="194"/>
      <c r="H2" s="194"/>
    </row>
    <row r="3" spans="1:8" ht="18.75" thickBot="1">
      <c r="A3" s="195" t="s">
        <v>32</v>
      </c>
      <c r="B3" s="195"/>
      <c r="C3" s="195"/>
      <c r="D3" s="195"/>
      <c r="E3" s="195"/>
      <c r="F3" s="195"/>
      <c r="G3" s="195"/>
      <c r="H3" s="195"/>
    </row>
    <row r="4" spans="2:8" ht="18.75" thickBot="1">
      <c r="B4" s="102"/>
      <c r="C4" s="103"/>
      <c r="D4" s="196" t="str">
        <f>HYPERLINK('пр.взв.'!D4)</f>
        <v>в.к.  68      кг.</v>
      </c>
      <c r="E4" s="197"/>
      <c r="F4" s="198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202" t="s">
        <v>33</v>
      </c>
      <c r="B6" s="188" t="str">
        <f>VLOOKUP(J6,'пр.взв.'!B7:G38,2,FALSE)</f>
        <v>Суханов Михаил Игоревич</v>
      </c>
      <c r="C6" s="188"/>
      <c r="D6" s="188"/>
      <c r="E6" s="188"/>
      <c r="F6" s="188"/>
      <c r="G6" s="188"/>
      <c r="H6" s="181" t="str">
        <f>VLOOKUP(J6,'пр.взв.'!B7:G38,3,FALSE)</f>
        <v>31.08.1984, МС</v>
      </c>
      <c r="I6" s="103"/>
      <c r="J6" s="92">
        <v>7</v>
      </c>
    </row>
    <row r="7" spans="1:10" ht="18">
      <c r="A7" s="203"/>
      <c r="B7" s="189"/>
      <c r="C7" s="189"/>
      <c r="D7" s="189"/>
      <c r="E7" s="189"/>
      <c r="F7" s="189"/>
      <c r="G7" s="189"/>
      <c r="H7" s="178"/>
      <c r="I7" s="103"/>
      <c r="J7" s="92"/>
    </row>
    <row r="8" spans="1:10" ht="18">
      <c r="A8" s="203"/>
      <c r="B8" s="177" t="str">
        <f>VLOOKUP(J6,'пр.взв.'!B7:G38,4,FALSE)</f>
        <v>УФО, Свердловская обл.</v>
      </c>
      <c r="C8" s="177"/>
      <c r="D8" s="177"/>
      <c r="E8" s="177"/>
      <c r="F8" s="177"/>
      <c r="G8" s="177"/>
      <c r="H8" s="178"/>
      <c r="I8" s="103"/>
      <c r="J8" s="92"/>
    </row>
    <row r="9" spans="1:10" ht="18.75" thickBot="1">
      <c r="A9" s="204"/>
      <c r="B9" s="179"/>
      <c r="C9" s="179"/>
      <c r="D9" s="179"/>
      <c r="E9" s="179"/>
      <c r="F9" s="179"/>
      <c r="G9" s="179"/>
      <c r="H9" s="180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199" t="s">
        <v>34</v>
      </c>
      <c r="B11" s="188" t="str">
        <f>VLOOKUP(J11,'пр.взв.'!B2:G43,2,FALSE)</f>
        <v>Акопян Артур Эдуардович</v>
      </c>
      <c r="C11" s="188"/>
      <c r="D11" s="188"/>
      <c r="E11" s="188"/>
      <c r="F11" s="188"/>
      <c r="G11" s="188"/>
      <c r="H11" s="181" t="str">
        <f>VLOOKUP(J11,'пр.взв.'!B2:G43,3,FALSE)</f>
        <v>04.08.1993, КМС</v>
      </c>
      <c r="I11" s="103"/>
      <c r="J11" s="92">
        <v>12</v>
      </c>
    </row>
    <row r="12" spans="1:10" ht="18" customHeight="1">
      <c r="A12" s="200"/>
      <c r="B12" s="189"/>
      <c r="C12" s="189"/>
      <c r="D12" s="189"/>
      <c r="E12" s="189"/>
      <c r="F12" s="189"/>
      <c r="G12" s="189"/>
      <c r="H12" s="178"/>
      <c r="I12" s="103"/>
      <c r="J12" s="92"/>
    </row>
    <row r="13" spans="1:10" ht="18">
      <c r="A13" s="200"/>
      <c r="B13" s="177" t="str">
        <f>VLOOKUP(J11,'пр.взв.'!B2:G43,4,FALSE)</f>
        <v>УФО, Свердловская обл.</v>
      </c>
      <c r="C13" s="177"/>
      <c r="D13" s="177"/>
      <c r="E13" s="177"/>
      <c r="F13" s="177"/>
      <c r="G13" s="177"/>
      <c r="H13" s="178"/>
      <c r="I13" s="103"/>
      <c r="J13" s="92"/>
    </row>
    <row r="14" spans="1:10" ht="18.75" thickBot="1">
      <c r="A14" s="201"/>
      <c r="B14" s="179"/>
      <c r="C14" s="179"/>
      <c r="D14" s="179"/>
      <c r="E14" s="179"/>
      <c r="F14" s="179"/>
      <c r="G14" s="179"/>
      <c r="H14" s="180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185" t="s">
        <v>35</v>
      </c>
      <c r="B16" s="188" t="str">
        <f>VLOOKUP(J16,'пр.взв.'!B4:G17,2,FALSE)</f>
        <v>Вахромеев Роман Геннадьевич</v>
      </c>
      <c r="C16" s="188"/>
      <c r="D16" s="188"/>
      <c r="E16" s="188"/>
      <c r="F16" s="188"/>
      <c r="G16" s="188"/>
      <c r="H16" s="181" t="str">
        <f>VLOOKUP(J16,'пр.взв.'!B4:G17,3,FALSE)</f>
        <v>1985, МС</v>
      </c>
      <c r="I16" s="103"/>
      <c r="J16" s="92">
        <v>1</v>
      </c>
    </row>
    <row r="17" spans="1:10" ht="18" customHeight="1">
      <c r="A17" s="186"/>
      <c r="B17" s="189"/>
      <c r="C17" s="189"/>
      <c r="D17" s="189"/>
      <c r="E17" s="189"/>
      <c r="F17" s="189"/>
      <c r="G17" s="189"/>
      <c r="H17" s="178"/>
      <c r="I17" s="103"/>
      <c r="J17" s="92"/>
    </row>
    <row r="18" spans="1:10" ht="18">
      <c r="A18" s="186"/>
      <c r="B18" s="177" t="str">
        <f>VLOOKUP(J16,'пр.взв.'!B7:G48,4,FALSE)</f>
        <v>УФО, Свердловская обл.</v>
      </c>
      <c r="C18" s="177"/>
      <c r="D18" s="177"/>
      <c r="E18" s="177"/>
      <c r="F18" s="177"/>
      <c r="G18" s="177"/>
      <c r="H18" s="178"/>
      <c r="I18" s="103"/>
      <c r="J18" s="92"/>
    </row>
    <row r="19" spans="1:10" ht="18.75" thickBot="1">
      <c r="A19" s="187"/>
      <c r="B19" s="179"/>
      <c r="C19" s="179"/>
      <c r="D19" s="179"/>
      <c r="E19" s="179"/>
      <c r="F19" s="179"/>
      <c r="G19" s="179"/>
      <c r="H19" s="180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185" t="s">
        <v>35</v>
      </c>
      <c r="B21" s="188" t="str">
        <f>VLOOKUP(J21,'пр.взв.'!B2:G53,2,FALSE)</f>
        <v>Жуков Антон Вячеславович</v>
      </c>
      <c r="C21" s="188"/>
      <c r="D21" s="188"/>
      <c r="E21" s="188"/>
      <c r="F21" s="188"/>
      <c r="G21" s="188"/>
      <c r="H21" s="181" t="e">
        <f>VLOOKUP(J21,'пр.взв.'!B3:G22,3,FALSE)</f>
        <v>#N/A</v>
      </c>
      <c r="I21" s="103"/>
      <c r="J21" s="92">
        <v>10</v>
      </c>
    </row>
    <row r="22" spans="1:10" ht="18" customHeight="1">
      <c r="A22" s="186"/>
      <c r="B22" s="189"/>
      <c r="C22" s="189"/>
      <c r="D22" s="189"/>
      <c r="E22" s="189"/>
      <c r="F22" s="189"/>
      <c r="G22" s="189"/>
      <c r="H22" s="178"/>
      <c r="I22" s="103"/>
      <c r="J22" s="92"/>
    </row>
    <row r="23" spans="1:9" ht="18">
      <c r="A23" s="186"/>
      <c r="B23" s="177" t="str">
        <f>VLOOKUP(J21,'пр.взв.'!B6:G53,4,FALSE)</f>
        <v>УФО, Свердловская обл.</v>
      </c>
      <c r="C23" s="177"/>
      <c r="D23" s="177"/>
      <c r="E23" s="177"/>
      <c r="F23" s="177"/>
      <c r="G23" s="177"/>
      <c r="H23" s="178"/>
      <c r="I23" s="103"/>
    </row>
    <row r="24" spans="1:9" ht="18.75" thickBot="1">
      <c r="A24" s="187"/>
      <c r="B24" s="179"/>
      <c r="C24" s="179"/>
      <c r="D24" s="179"/>
      <c r="E24" s="179"/>
      <c r="F24" s="179"/>
      <c r="G24" s="179"/>
      <c r="H24" s="180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36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182" t="str">
        <f>VLOOKUP(J28,'пр.взв.'!B7:G70,6,FALSE)</f>
        <v>Стенников В.Г.                Мельников А.Н.</v>
      </c>
      <c r="B28" s="183"/>
      <c r="C28" s="183"/>
      <c r="D28" s="183"/>
      <c r="E28" s="183"/>
      <c r="F28" s="183"/>
      <c r="G28" s="183"/>
      <c r="H28" s="181"/>
      <c r="J28">
        <v>7</v>
      </c>
    </row>
    <row r="29" spans="1:8" ht="13.5" thickBot="1">
      <c r="A29" s="184"/>
      <c r="B29" s="179"/>
      <c r="C29" s="179"/>
      <c r="D29" s="179"/>
      <c r="E29" s="179"/>
      <c r="F29" s="179"/>
      <c r="G29" s="179"/>
      <c r="H29" s="180"/>
    </row>
    <row r="36" spans="1:8" ht="18">
      <c r="A36" s="103" t="s">
        <v>37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27.75" customHeight="1" thickBot="1">
      <c r="A2" s="129" t="s">
        <v>26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3:18" ht="33" customHeight="1" thickBot="1">
      <c r="C3" s="135" t="str">
        <f>HYPERLINK('[1]реквизиты'!$A$2)</f>
        <v>Чемпионат УФО  по  самбо среди мужчин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9" ht="15.75" customHeight="1" thickBot="1">
      <c r="A4" s="9"/>
      <c r="B4" s="9"/>
      <c r="C4" s="245" t="str">
        <f>HYPERLINK('[1]реквизиты'!$A$3)</f>
        <v>10-13 Декабря 2010 года.      г. Курган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9"/>
    </row>
    <row r="5" spans="9:13" ht="20.25" customHeight="1" thickBot="1">
      <c r="I5" s="75"/>
      <c r="J5" s="246" t="str">
        <f>HYPERLINK('пр.взв.'!D4)</f>
        <v>в.к.  68      кг.</v>
      </c>
      <c r="K5" s="247"/>
      <c r="L5" s="248"/>
      <c r="M5" s="75"/>
    </row>
    <row r="6" spans="1:21" ht="18" customHeight="1" thickBot="1">
      <c r="A6" s="165" t="s">
        <v>0</v>
      </c>
      <c r="B6" s="165"/>
      <c r="C6" s="5"/>
      <c r="R6" s="45"/>
      <c r="S6" s="45"/>
      <c r="U6" s="45" t="s">
        <v>1</v>
      </c>
    </row>
    <row r="7" spans="1:29" ht="12.75" customHeight="1" thickBot="1">
      <c r="A7" s="167">
        <v>1</v>
      </c>
      <c r="B7" s="169" t="str">
        <f>VLOOKUP(A7,'пр.взв.'!B7:C38,2,FALSE)</f>
        <v>Вахромеев Роман Геннадьевич</v>
      </c>
      <c r="C7" s="169" t="str">
        <f>VLOOKUP(A7,'пр.взв.'!B7:F38,3,FALSE)</f>
        <v>1985, МС</v>
      </c>
      <c r="D7" s="169" t="str">
        <f>VLOOKUP(A7,'пр.взв.'!B7:E38,4,FALSE)</f>
        <v>УФО, Свердловская обл.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9" t="str">
        <f>VLOOKUP(U7,'пр.взв.'!B7:E38,2,FALSE)</f>
        <v>Мосеев Игорь Игоревич</v>
      </c>
      <c r="S7" s="169" t="str">
        <f>VLOOKUP(U7,'пр.взв.'!B7:E38,3,FALSE)</f>
        <v>06.08.1992, КМС</v>
      </c>
      <c r="T7" s="169" t="str">
        <f>VLOOKUP(U7,'пр.взв.'!B7:E38,4,FALSE)</f>
        <v>УФО, Свердловская обл.</v>
      </c>
      <c r="U7" s="259">
        <v>2</v>
      </c>
      <c r="Y7" s="4"/>
      <c r="Z7" s="4"/>
      <c r="AA7" s="4"/>
      <c r="AB7" s="4"/>
      <c r="AC7" s="4"/>
    </row>
    <row r="8" spans="1:29" ht="12.75" customHeight="1">
      <c r="A8" s="168"/>
      <c r="B8" s="170"/>
      <c r="C8" s="170"/>
      <c r="D8" s="170"/>
      <c r="E8" s="19" t="s">
        <v>80</v>
      </c>
      <c r="F8" s="15"/>
      <c r="G8" s="15"/>
      <c r="H8" s="67">
        <v>7</v>
      </c>
      <c r="I8" s="250" t="str">
        <f>VLOOKUP(H8,'пр.взв.'!B7:E38,2,FALSE)</f>
        <v>Суханов Михаил Игоревич</v>
      </c>
      <c r="J8" s="251"/>
      <c r="K8" s="251"/>
      <c r="L8" s="251"/>
      <c r="M8" s="252"/>
      <c r="N8" s="14"/>
      <c r="O8" s="14"/>
      <c r="P8" s="14"/>
      <c r="Q8" s="19" t="s">
        <v>87</v>
      </c>
      <c r="R8" s="170"/>
      <c r="S8" s="170"/>
      <c r="T8" s="170"/>
      <c r="U8" s="256"/>
      <c r="Y8" s="4"/>
      <c r="Z8" s="4"/>
      <c r="AA8" s="4"/>
      <c r="AB8" s="4"/>
      <c r="AC8" s="4"/>
    </row>
    <row r="9" spans="1:29" ht="12.75" customHeight="1" thickBot="1">
      <c r="A9" s="168">
        <v>9</v>
      </c>
      <c r="B9" s="172" t="str">
        <f>VLOOKUP(A9,'пр.взв.'!B9:C40,2,FALSE)</f>
        <v>Спирин Алексей Игоревич</v>
      </c>
      <c r="C9" s="172" t="str">
        <f>VLOOKUP(A9,'пр.взв.'!B7:F38,3,FALSE)</f>
        <v>25.09.1989, КМС</v>
      </c>
      <c r="D9" s="172" t="str">
        <f>VLOOKUP(A9,'пр.взв.'!B7:G38,4,FALSE)</f>
        <v>УФО, Свердловская обл.</v>
      </c>
      <c r="E9" s="16" t="s">
        <v>81</v>
      </c>
      <c r="F9" s="20"/>
      <c r="G9" s="15"/>
      <c r="H9" s="13"/>
      <c r="I9" s="253"/>
      <c r="J9" s="254"/>
      <c r="K9" s="254"/>
      <c r="L9" s="254"/>
      <c r="M9" s="255"/>
      <c r="N9" s="14"/>
      <c r="O9" s="14"/>
      <c r="P9" s="30"/>
      <c r="Q9" s="16" t="s">
        <v>81</v>
      </c>
      <c r="R9" s="172" t="str">
        <f>VLOOKUP(U9,'пр.взв.'!B9:E40,2,FALSE)</f>
        <v>Жуков Антон Вячеславович</v>
      </c>
      <c r="S9" s="172" t="str">
        <f>VLOOKUP(U9,'пр.взв.'!B9:E40,3,FALSE)</f>
        <v>28.08.1986, МС</v>
      </c>
      <c r="T9" s="172" t="str">
        <f>VLOOKUP(U9,'пр.взв.'!B9:E40,4,FALSE)</f>
        <v>УФО, Свердловская обл.</v>
      </c>
      <c r="U9" s="256">
        <v>10</v>
      </c>
      <c r="Y9" s="4"/>
      <c r="Z9" s="4"/>
      <c r="AA9" s="4"/>
      <c r="AB9" s="4"/>
      <c r="AC9" s="4"/>
    </row>
    <row r="10" spans="1:29" ht="12.75" customHeight="1" thickBot="1">
      <c r="A10" s="171"/>
      <c r="B10" s="173"/>
      <c r="C10" s="173"/>
      <c r="D10" s="173"/>
      <c r="E10" s="17"/>
      <c r="F10" s="21"/>
      <c r="G10" s="19" t="s">
        <v>80</v>
      </c>
      <c r="H10" s="13"/>
      <c r="M10" s="14"/>
      <c r="N10" s="14"/>
      <c r="O10" s="19" t="s">
        <v>87</v>
      </c>
      <c r="P10" s="31"/>
      <c r="R10" s="173"/>
      <c r="S10" s="173"/>
      <c r="T10" s="173"/>
      <c r="U10" s="257"/>
      <c r="Y10" s="4"/>
      <c r="Z10" s="4"/>
      <c r="AA10" s="4"/>
      <c r="AB10" s="4"/>
      <c r="AC10" s="4"/>
    </row>
    <row r="11" spans="1:29" ht="12.75" customHeight="1" thickBot="1">
      <c r="A11" s="167">
        <v>5</v>
      </c>
      <c r="B11" s="169" t="str">
        <f>VLOOKUP(A11,'пр.взв.'!B11:C42,2,FALSE)</f>
        <v>Белоусов Михаил Евгеньевич</v>
      </c>
      <c r="C11" s="169" t="str">
        <f>VLOOKUP(A11,'пр.взв.'!B7:E38,3,FALSE)</f>
        <v>07.03.1989, МС</v>
      </c>
      <c r="D11" s="169" t="str">
        <f>VLOOKUP(A11,'пр.взв.'!B7:E38,4,FALSE)</f>
        <v>УФО, Тюменкая обл.</v>
      </c>
      <c r="E11" s="12"/>
      <c r="F11" s="21"/>
      <c r="G11" s="16" t="s">
        <v>85</v>
      </c>
      <c r="H11" s="26"/>
      <c r="I11" s="13"/>
      <c r="M11" s="14"/>
      <c r="N11" s="30"/>
      <c r="O11" s="16" t="s">
        <v>85</v>
      </c>
      <c r="P11" s="31"/>
      <c r="R11" s="169" t="str">
        <f>VLOOKUP(U11,'пр.взв.'!B11:E42,2,FALSE)</f>
        <v>Жаворонков Данил Геннадьевич</v>
      </c>
      <c r="S11" s="169" t="str">
        <f>VLOOKUP(U11,'пр.взв.'!B11:E42,3,FALSE)</f>
        <v>21.01.1991, КМС</v>
      </c>
      <c r="T11" s="169" t="str">
        <f>VLOOKUP(U11,'пр.взв.'!B11:E42,4,FALSE)</f>
        <v>УФО, Свердловская обл.</v>
      </c>
      <c r="U11" s="258">
        <v>6</v>
      </c>
      <c r="Y11" s="4"/>
      <c r="Z11" s="4"/>
      <c r="AA11" s="4"/>
      <c r="AB11" s="4"/>
      <c r="AC11" s="4"/>
    </row>
    <row r="12" spans="1:29" ht="12.75" customHeight="1">
      <c r="A12" s="168"/>
      <c r="B12" s="170"/>
      <c r="C12" s="170"/>
      <c r="D12" s="170"/>
      <c r="E12" s="19" t="s">
        <v>82</v>
      </c>
      <c r="F12" s="24"/>
      <c r="G12" s="15"/>
      <c r="H12" s="25"/>
      <c r="I12" s="13"/>
      <c r="J12" s="249" t="s">
        <v>22</v>
      </c>
      <c r="K12" s="249"/>
      <c r="L12" s="249"/>
      <c r="M12" s="14"/>
      <c r="N12" s="31"/>
      <c r="O12" s="14"/>
      <c r="P12" s="32"/>
      <c r="Q12" s="19" t="s">
        <v>88</v>
      </c>
      <c r="R12" s="170"/>
      <c r="S12" s="170"/>
      <c r="T12" s="170"/>
      <c r="U12" s="256"/>
      <c r="Y12" s="4"/>
      <c r="Z12" s="4"/>
      <c r="AA12" s="4"/>
      <c r="AB12" s="4"/>
      <c r="AC12" s="4"/>
    </row>
    <row r="13" spans="1:29" ht="12.75" customHeight="1" thickBot="1">
      <c r="A13" s="168">
        <v>13</v>
      </c>
      <c r="B13" s="172" t="str">
        <f>VLOOKUP(A13,'пр.взв.'!B7:C38,2,FALSE)</f>
        <v>Гусенов Баба Агаевич</v>
      </c>
      <c r="C13" s="172" t="str">
        <f>VLOOKUP(A13,'пр.взв.'!B7:E38,3,FALSE)</f>
        <v>1990, КМС</v>
      </c>
      <c r="D13" s="172" t="str">
        <f>VLOOKUP(A13,'пр.взв.'!B7:E38,4,FALSE)</f>
        <v>УФО, ХМАО</v>
      </c>
      <c r="E13" s="16" t="s">
        <v>81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2"/>
      <c r="S13" s="172"/>
      <c r="T13" s="172"/>
      <c r="U13" s="256">
        <v>14</v>
      </c>
      <c r="Y13" s="4"/>
      <c r="Z13" s="4"/>
      <c r="AA13" s="4"/>
      <c r="AB13" s="4"/>
      <c r="AC13" s="4"/>
    </row>
    <row r="14" spans="1:29" ht="12.75" customHeight="1" thickBot="1">
      <c r="A14" s="171"/>
      <c r="B14" s="173"/>
      <c r="C14" s="173"/>
      <c r="D14" s="173"/>
      <c r="E14" s="17"/>
      <c r="F14" s="174"/>
      <c r="G14" s="174"/>
      <c r="H14" s="25"/>
      <c r="I14" s="19" t="s">
        <v>84</v>
      </c>
      <c r="J14" s="13"/>
      <c r="K14" s="13"/>
      <c r="L14" s="13"/>
      <c r="M14" s="19" t="s">
        <v>89</v>
      </c>
      <c r="N14" s="28"/>
      <c r="O14" s="14"/>
      <c r="P14" s="14"/>
      <c r="R14" s="173"/>
      <c r="S14" s="173"/>
      <c r="T14" s="173"/>
      <c r="U14" s="260"/>
      <c r="Y14" s="4"/>
      <c r="Z14" s="4"/>
      <c r="AA14" s="4"/>
      <c r="AB14" s="4"/>
      <c r="AC14" s="4"/>
    </row>
    <row r="15" spans="1:29" ht="12.75" customHeight="1" thickBot="1">
      <c r="A15" s="167">
        <v>3</v>
      </c>
      <c r="B15" s="169" t="str">
        <f>VLOOKUP(A15,'пр.взв.'!B7:C38,2,FALSE)</f>
        <v>Бисеков Руслан Султанович</v>
      </c>
      <c r="C15" s="169" t="str">
        <f>VLOOKUP(A15,'пр.взв.'!B7:E38,3,FALSE)</f>
        <v>31.07.1988, КМС</v>
      </c>
      <c r="D15" s="169" t="str">
        <f>VLOOKUP(A15,'пр.взв.'!B7:E38,4,FALSE)</f>
        <v>УФО, Курганская обл.</v>
      </c>
      <c r="E15" s="12"/>
      <c r="F15" s="15"/>
      <c r="G15" s="15"/>
      <c r="H15" s="25"/>
      <c r="I15" s="16" t="s">
        <v>85</v>
      </c>
      <c r="J15" s="13"/>
      <c r="K15" s="13"/>
      <c r="L15" s="13"/>
      <c r="M15" s="16" t="s">
        <v>85</v>
      </c>
      <c r="N15" s="31"/>
      <c r="O15" s="14"/>
      <c r="P15" s="14"/>
      <c r="R15" s="169" t="str">
        <f>VLOOKUP(U15,'пр.взв.'!B7:C38,2,FALSE)</f>
        <v>Артиков Эльдар Шарибекович</v>
      </c>
      <c r="S15" s="169" t="str">
        <f>VLOOKUP(U15,'пр.взв.'!B7:E38,3,FALSE)</f>
        <v>30.05.1991, КМС</v>
      </c>
      <c r="T15" s="169" t="str">
        <f>VLOOKUP(U15,'пр.взв.'!B7:E38,4,FALSE)</f>
        <v>УФО, Свердловская обл.</v>
      </c>
      <c r="U15" s="259">
        <v>4</v>
      </c>
      <c r="Y15" s="4"/>
      <c r="Z15" s="4"/>
      <c r="AA15" s="4"/>
      <c r="AB15" s="4"/>
      <c r="AC15" s="4"/>
    </row>
    <row r="16" spans="1:29" ht="12.75" customHeight="1">
      <c r="A16" s="168"/>
      <c r="B16" s="170"/>
      <c r="C16" s="170"/>
      <c r="D16" s="170"/>
      <c r="E16" s="19" t="s">
        <v>83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89</v>
      </c>
      <c r="R16" s="170"/>
      <c r="S16" s="170"/>
      <c r="T16" s="170"/>
      <c r="U16" s="256"/>
      <c r="Y16" s="4"/>
      <c r="Z16" s="4"/>
      <c r="AA16" s="4"/>
      <c r="AB16" s="4"/>
      <c r="AC16" s="4"/>
    </row>
    <row r="17" spans="1:29" ht="12.75" customHeight="1" thickBot="1">
      <c r="A17" s="168">
        <v>11</v>
      </c>
      <c r="B17" s="172" t="str">
        <f>VLOOKUP(A17,'пр.взв.'!B17:C47,2,FALSE)</f>
        <v>Гориславский Игорь Александрович</v>
      </c>
      <c r="C17" s="172" t="str">
        <f>VLOOKUP(A17,'пр.взв.'!B7:E38,3,FALSE)</f>
        <v>17.04.1990, КМС</v>
      </c>
      <c r="D17" s="172" t="str">
        <f>VLOOKUP(A17,'пр.взв.'!B7:F38,4,FALSE)</f>
        <v>УФО, Свердловская обл.</v>
      </c>
      <c r="E17" s="16" t="s">
        <v>81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86</v>
      </c>
      <c r="R17" s="172" t="str">
        <f>VLOOKUP(U17,'пр.взв.'!B17:E47,2,FALSE)</f>
        <v>Акопян Артур Эдуардович</v>
      </c>
      <c r="S17" s="172" t="str">
        <f>VLOOKUP(U17,'пр.взв.'!B17:E47,3,FALSE)</f>
        <v>04.08.1993, КМС</v>
      </c>
      <c r="T17" s="172" t="str">
        <f>VLOOKUP(U17,'пр.взв.'!B17:E47,4,FALSE)</f>
        <v>УФО, Свердловская обл.</v>
      </c>
      <c r="U17" s="256">
        <v>12</v>
      </c>
      <c r="Y17" s="4"/>
      <c r="Z17" s="4"/>
      <c r="AA17" s="4"/>
      <c r="AB17" s="4"/>
      <c r="AC17" s="4"/>
    </row>
    <row r="18" spans="1:21" ht="12.75" customHeight="1" thickBot="1">
      <c r="A18" s="171"/>
      <c r="B18" s="173"/>
      <c r="C18" s="173"/>
      <c r="D18" s="173"/>
      <c r="E18" s="17"/>
      <c r="F18" s="21"/>
      <c r="G18" s="19" t="s">
        <v>84</v>
      </c>
      <c r="H18" s="27"/>
      <c r="I18" s="37" t="s">
        <v>31</v>
      </c>
      <c r="J18" s="13"/>
      <c r="K18" s="13"/>
      <c r="L18" s="13"/>
      <c r="M18" s="14"/>
      <c r="N18" s="32"/>
      <c r="O18" s="19" t="s">
        <v>89</v>
      </c>
      <c r="P18" s="31"/>
      <c r="R18" s="173"/>
      <c r="S18" s="173"/>
      <c r="T18" s="173"/>
      <c r="U18" s="257"/>
    </row>
    <row r="19" spans="1:21" ht="12.75" customHeight="1" thickBot="1">
      <c r="A19" s="167">
        <v>7</v>
      </c>
      <c r="B19" s="169" t="str">
        <f>VLOOKUP(A19,'пр.взв.'!B19:C49,2,FALSE)</f>
        <v>Суханов Михаил Игоревич</v>
      </c>
      <c r="C19" s="169" t="str">
        <f>VLOOKUP(A19,'пр.взв.'!B7:E38,3,FALSE)</f>
        <v>31.08.1984, МС</v>
      </c>
      <c r="D19" s="169" t="str">
        <f>VLOOKUP(A19,'пр.взв.'!B7:E38,4,FALSE)</f>
        <v>УФО, Свердловская обл.</v>
      </c>
      <c r="E19" s="12"/>
      <c r="F19" s="22"/>
      <c r="G19" s="16" t="s">
        <v>86</v>
      </c>
      <c r="H19" s="67"/>
      <c r="N19" s="14"/>
      <c r="O19" s="16" t="s">
        <v>81</v>
      </c>
      <c r="P19" s="31"/>
      <c r="R19" s="169" t="str">
        <f>VLOOKUP(U19,'пр.взв.'!B19:E49,2,FALSE)</f>
        <v>Гуськов Антон Николаевич</v>
      </c>
      <c r="S19" s="169" t="str">
        <f>VLOOKUP(U19,'пр.взв.'!B19:E49,3,FALSE)</f>
        <v>1990, КМС</v>
      </c>
      <c r="T19" s="169" t="str">
        <f>VLOOKUP(U19,'пр.взв.'!B19:E49,4,FALSE)</f>
        <v>УФО, Курганская обл.</v>
      </c>
      <c r="U19" s="258">
        <v>8</v>
      </c>
    </row>
    <row r="20" spans="1:21" ht="12.75" customHeight="1">
      <c r="A20" s="168"/>
      <c r="B20" s="170"/>
      <c r="C20" s="170"/>
      <c r="D20" s="170"/>
      <c r="E20" s="19" t="s">
        <v>84</v>
      </c>
      <c r="F20" s="23"/>
      <c r="G20" s="17"/>
      <c r="H20" s="67">
        <v>12</v>
      </c>
      <c r="I20" s="217" t="str">
        <f>VLOOKUP(H20,'пр.взв.'!B18:E49,2,FALSE)</f>
        <v>Акопян Артур Эдуардович</v>
      </c>
      <c r="J20" s="218"/>
      <c r="K20" s="218"/>
      <c r="L20" s="218"/>
      <c r="M20" s="219"/>
      <c r="N20" s="14"/>
      <c r="O20" s="14"/>
      <c r="P20" s="101"/>
      <c r="Q20" s="19" t="s">
        <v>90</v>
      </c>
      <c r="R20" s="170"/>
      <c r="S20" s="170"/>
      <c r="T20" s="170"/>
      <c r="U20" s="256"/>
    </row>
    <row r="21" spans="1:21" ht="12.75" customHeight="1" thickBot="1">
      <c r="A21" s="168">
        <v>15</v>
      </c>
      <c r="B21" s="172"/>
      <c r="C21" s="172"/>
      <c r="D21" s="172"/>
      <c r="E21" s="16"/>
      <c r="F21" s="17"/>
      <c r="G21" s="17"/>
      <c r="H21" s="18"/>
      <c r="I21" s="220"/>
      <c r="J21" s="221"/>
      <c r="K21" s="221"/>
      <c r="L21" s="221"/>
      <c r="M21" s="222"/>
      <c r="N21" s="14"/>
      <c r="O21" s="14"/>
      <c r="P21" s="14"/>
      <c r="Q21" s="16"/>
      <c r="R21" s="172"/>
      <c r="S21" s="172"/>
      <c r="T21" s="172"/>
      <c r="U21" s="256">
        <v>16</v>
      </c>
    </row>
    <row r="22" spans="1:21" ht="12.75" customHeight="1" thickBot="1">
      <c r="A22" s="171"/>
      <c r="B22" s="173"/>
      <c r="C22" s="173"/>
      <c r="D22" s="173"/>
      <c r="E22" s="17"/>
      <c r="F22" s="12"/>
      <c r="G22" s="12"/>
      <c r="O22" s="13"/>
      <c r="P22" s="13"/>
      <c r="R22" s="173"/>
      <c r="S22" s="173"/>
      <c r="T22" s="173"/>
      <c r="U22" s="257"/>
    </row>
    <row r="23" spans="1:20" ht="12.75" customHeight="1">
      <c r="A23" s="1"/>
      <c r="B23" s="1"/>
      <c r="C23" s="7"/>
      <c r="D23" s="4"/>
      <c r="E23" s="4"/>
      <c r="F23" s="4"/>
      <c r="G23" s="4"/>
      <c r="H23" s="242" t="s">
        <v>29</v>
      </c>
      <c r="I23" s="242"/>
      <c r="J23" s="242"/>
      <c r="K23" s="242"/>
      <c r="L23" s="242"/>
      <c r="M23" s="242"/>
      <c r="N23" s="242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9">
        <v>9</v>
      </c>
      <c r="B25" s="230" t="str">
        <f>VLOOKUP(A25,'пр.взв.'!B7:E38,2,FALSE)</f>
        <v>Спирин Алексей Игоревич</v>
      </c>
      <c r="I25" s="92">
        <v>2</v>
      </c>
      <c r="J25" s="205" t="str">
        <f>VLOOKUP(I25,'пр.взв.'!B5:D38,2,FALSE)</f>
        <v>Мосеев Игорь Игоревич</v>
      </c>
      <c r="K25" s="206"/>
      <c r="L25" s="20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232"/>
      <c r="C26" s="109" t="s">
        <v>82</v>
      </c>
      <c r="D26" s="37"/>
      <c r="E26" s="39"/>
      <c r="F26" s="39"/>
      <c r="G26" s="39"/>
      <c r="H26" s="39"/>
      <c r="I26" s="93"/>
      <c r="J26" s="208"/>
      <c r="K26" s="209"/>
      <c r="L26" s="210"/>
      <c r="M26" s="110" t="s">
        <v>88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0">
        <v>5</v>
      </c>
      <c r="B27" s="233" t="str">
        <f>VLOOKUP(A27,'пр.взв.'!B7:D38,2,FALSE)</f>
        <v>Белоусов Михаил Евгеньевич</v>
      </c>
      <c r="C27" s="26" t="s">
        <v>85</v>
      </c>
      <c r="D27" s="37"/>
      <c r="E27" s="69"/>
      <c r="F27" s="69"/>
      <c r="G27" s="69"/>
      <c r="H27" s="69"/>
      <c r="I27" s="94">
        <v>6</v>
      </c>
      <c r="J27" s="211" t="str">
        <f>VLOOKUP(I27,'пр.взв.'!B7:D38,2,FALSE)</f>
        <v>Жаворонков Данил Геннадьевич</v>
      </c>
      <c r="K27" s="212"/>
      <c r="L27" s="213"/>
      <c r="M27" s="26" t="s">
        <v>81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0"/>
      <c r="B28" s="231"/>
      <c r="C28" s="25"/>
      <c r="D28" s="37"/>
      <c r="E28" s="68"/>
      <c r="F28" s="68"/>
      <c r="G28" s="69"/>
      <c r="H28" s="69"/>
      <c r="I28" s="94"/>
      <c r="J28" s="214"/>
      <c r="K28" s="215"/>
      <c r="L28" s="216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0" t="s">
        <v>82</v>
      </c>
      <c r="E29" s="68"/>
      <c r="F29" s="68"/>
      <c r="G29" s="69"/>
      <c r="H29" s="69"/>
      <c r="I29" s="94"/>
      <c r="J29" s="87"/>
      <c r="K29" s="13"/>
      <c r="L29" s="8"/>
      <c r="M29" s="25"/>
      <c r="N29" s="85"/>
      <c r="O29" s="113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8"/>
      <c r="C30" s="25"/>
      <c r="D30" s="26" t="s">
        <v>86</v>
      </c>
      <c r="E30" s="68"/>
      <c r="F30" s="68"/>
      <c r="G30" s="69"/>
      <c r="H30" s="69"/>
      <c r="I30" s="94"/>
      <c r="J30" s="87"/>
      <c r="K30" s="88"/>
      <c r="L30" s="8"/>
      <c r="M30" s="25"/>
      <c r="N30" s="68"/>
      <c r="O30" s="114" t="s">
        <v>86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1">
        <v>3</v>
      </c>
      <c r="B31" s="230" t="str">
        <f>VLOOKUP(A31,'пр.взв.'!B7:D38,2,FALSE)</f>
        <v>Бисеков Руслан Султанович</v>
      </c>
      <c r="C31" s="111"/>
      <c r="D31" s="25"/>
      <c r="E31" s="67"/>
      <c r="F31" s="68"/>
      <c r="G31" s="68"/>
      <c r="H31" s="68"/>
      <c r="I31" s="67">
        <v>4</v>
      </c>
      <c r="J31" s="205" t="str">
        <f>VLOOKUP(I31,'пр.взв.'!B7:D38,2,FALSE)</f>
        <v>Артиков Эльдар Шарибекович</v>
      </c>
      <c r="K31" s="206"/>
      <c r="L31" s="207"/>
      <c r="M31" s="111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1"/>
      <c r="B32" s="232"/>
      <c r="C32" s="112" t="s">
        <v>83</v>
      </c>
      <c r="D32" s="25"/>
      <c r="E32" s="84">
        <v>10</v>
      </c>
      <c r="F32" s="234" t="str">
        <f>VLOOKUP(E32,'пр.взв.'!B7:D38,2,FALSE)</f>
        <v>Жуков Антон Вячеславович</v>
      </c>
      <c r="G32" s="235"/>
      <c r="H32" s="236"/>
      <c r="I32" s="95"/>
      <c r="J32" s="208"/>
      <c r="K32" s="209"/>
      <c r="L32" s="210"/>
      <c r="M32" s="112" t="s">
        <v>92</v>
      </c>
      <c r="N32" s="86"/>
      <c r="O32" s="86"/>
      <c r="P32" s="44"/>
      <c r="Q32" s="84">
        <v>1</v>
      </c>
      <c r="R32" s="240" t="str">
        <f>VLOOKUP(Q32,'пр.взв.'!B7:D38,2,FALSE)</f>
        <v>Вахромеев Роман Геннадьевич</v>
      </c>
      <c r="S32" s="86"/>
      <c r="T32" s="86"/>
      <c r="U32" s="86"/>
      <c r="V32" s="4"/>
    </row>
    <row r="33" spans="1:22" ht="13.5" customHeight="1" thickBot="1">
      <c r="A33" s="91">
        <v>0</v>
      </c>
      <c r="B33" s="233"/>
      <c r="C33" s="37"/>
      <c r="D33" s="25"/>
      <c r="E33" s="70"/>
      <c r="F33" s="237"/>
      <c r="G33" s="238"/>
      <c r="H33" s="239"/>
      <c r="I33" s="96">
        <v>8</v>
      </c>
      <c r="J33" s="211" t="str">
        <f>VLOOKUP(I33,'пр.взв.'!B7:D38,2,FALSE)</f>
        <v>Гуськов Антон Николаевич</v>
      </c>
      <c r="K33" s="212"/>
      <c r="L33" s="213"/>
      <c r="M33" s="17" t="s">
        <v>86</v>
      </c>
      <c r="N33" s="86"/>
      <c r="O33" s="86"/>
      <c r="P33" s="44"/>
      <c r="Q33" s="68"/>
      <c r="R33" s="241"/>
      <c r="S33" s="86"/>
      <c r="T33" s="86"/>
      <c r="U33" s="86"/>
      <c r="V33" s="4"/>
    </row>
    <row r="34" spans="1:22" ht="13.5" customHeight="1" thickBot="1">
      <c r="A34" s="91"/>
      <c r="B34" s="231"/>
      <c r="C34" s="37"/>
      <c r="D34" s="25"/>
      <c r="E34" s="68"/>
      <c r="F34" s="68"/>
      <c r="G34" s="68"/>
      <c r="H34" s="68"/>
      <c r="I34" s="97"/>
      <c r="J34" s="214"/>
      <c r="K34" s="215"/>
      <c r="L34" s="216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10</v>
      </c>
      <c r="D35" s="230" t="str">
        <f>VLOOKUP(C35,'пр.взв.'!B7:D38,2,FALSE)</f>
        <v>Жуков Антон Вячеславович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205" t="str">
        <f>VLOOKUP(M35,'пр.взв.'!B7:D38,2,FALSE)</f>
        <v>Вахромеев Роман Геннадьевич</v>
      </c>
      <c r="O35" s="225"/>
      <c r="P35" s="226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1"/>
      <c r="E36" s="68"/>
      <c r="F36" s="68"/>
      <c r="G36" s="68"/>
      <c r="H36" s="68"/>
      <c r="I36" s="68"/>
      <c r="J36" s="69"/>
      <c r="K36" s="68"/>
      <c r="L36" s="68"/>
      <c r="M36" s="68"/>
      <c r="N36" s="227"/>
      <c r="O36" s="228"/>
      <c r="P36" s="229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8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3" t="str">
        <f>HYPERLINK('[1]реквизиты'!$A$6)</f>
        <v>Гл. судья, судья МК.</v>
      </c>
      <c r="B38" s="224"/>
      <c r="C38" s="224"/>
      <c r="E38" s="77"/>
      <c r="F38" s="78"/>
      <c r="J38" s="107" t="str">
        <f>HYPERLINK('[1]реквизиты'!$G$6)</f>
        <v>Стенников М.Г.</v>
      </c>
      <c r="K38" s="5"/>
      <c r="N38" s="73"/>
      <c r="O38" s="108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7" t="str">
        <f>HYPERLINK('[1]реквизиты'!$A$8)</f>
        <v>Гл. секретарь, судья РК.</v>
      </c>
      <c r="B40" s="99"/>
      <c r="C40" s="100"/>
      <c r="D40" s="79"/>
      <c r="E40" s="79"/>
      <c r="F40" s="3"/>
      <c r="G40" s="3"/>
      <c r="H40" s="3"/>
      <c r="I40" s="3"/>
      <c r="J40" s="107" t="str">
        <f>HYPERLINK('[1]реквизиты'!$G$8)</f>
        <v>Матвеев С.В.</v>
      </c>
      <c r="K40" s="73"/>
      <c r="L40" s="73"/>
      <c r="M40" s="73"/>
      <c r="O40" s="108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D15:D16"/>
    <mergeCell ref="U17:U18"/>
    <mergeCell ref="C19:C20"/>
    <mergeCell ref="D19:D20"/>
    <mergeCell ref="D21:D22"/>
    <mergeCell ref="U19:U20"/>
    <mergeCell ref="U21:U22"/>
    <mergeCell ref="R19:R20"/>
    <mergeCell ref="R21:R22"/>
    <mergeCell ref="D17:D18"/>
    <mergeCell ref="T21:T22"/>
    <mergeCell ref="T19:T20"/>
    <mergeCell ref="S21:S22"/>
    <mergeCell ref="S19:S20"/>
    <mergeCell ref="S17:S18"/>
    <mergeCell ref="A21:A22"/>
    <mergeCell ref="B21:B22"/>
    <mergeCell ref="C21:C22"/>
    <mergeCell ref="A17:A18"/>
    <mergeCell ref="B17:B18"/>
    <mergeCell ref="C17:C18"/>
    <mergeCell ref="A19:A20"/>
    <mergeCell ref="B19:B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T13:T14"/>
    <mergeCell ref="R13:R14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J12:L12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2010-12-12T09:24:20Z</cp:lastPrinted>
  <dcterms:created xsi:type="dcterms:W3CDTF">1996-10-08T23:32:33Z</dcterms:created>
  <dcterms:modified xsi:type="dcterms:W3CDTF">2010-12-20T19:39:19Z</dcterms:modified>
  <cp:category/>
  <cp:version/>
  <cp:contentType/>
  <cp:contentStatus/>
</cp:coreProperties>
</file>