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градной лист" sheetId="1" r:id="rId1"/>
    <sheet name="пр.хода" sheetId="2" r:id="rId2"/>
    <sheet name="круги" sheetId="3" r:id="rId3"/>
    <sheet name="П-Ф ФИНАЛ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<sst xmlns="http://schemas.openxmlformats.org/spreadsheetml/2006/main" count="364" uniqueCount="143">
  <si>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</si>
  <si>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</si>
  <si>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</si>
  <si>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</si>
  <si>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</si>
  <si>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</si>
  <si>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</si>
  <si>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</si>
  <si>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</si>
  <si>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</si>
  <si>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</si>
  <si>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</si>
  <si>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</si>
  <si>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</si>
  <si>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</si>
  <si>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</si>
  <si>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</si>
  <si>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</si>
  <si>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</si>
  <si>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</si>
  <si>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</si>
  <si>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</si>
  <si>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</si>
  <si>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</si>
  <si>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</si>
  <si>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</si>
  <si>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</si>
  <si>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</si>
  <si>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</si>
  <si>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</si>
  <si>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</si>
  <si>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</si>
  <si>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</si>
  <si>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</si>
  <si>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</si>
  <si>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</si>
  <si>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</si>
  <si>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</si>
  <si>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</si>
  <si>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</si>
  <si>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</si>
  <si>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</si>
  <si>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</si>
  <si>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</si>
  <si>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</si>
  <si>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</si>
  <si>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ЧЕРЕПЕНКО Елена Валерьевна</t>
  </si>
  <si>
    <t>08.07.93 КМС</t>
  </si>
  <si>
    <t>СЗФО Калининградская Калининград МО</t>
  </si>
  <si>
    <t>017028  2707126908</t>
  </si>
  <si>
    <t>Чуева ЛП Жуприна НГ</t>
  </si>
  <si>
    <t>КУЗНЕЦОВА  Анна Александровна</t>
  </si>
  <si>
    <t>01.11.93 КМС</t>
  </si>
  <si>
    <t>ЦФО Московскя Дубна МО</t>
  </si>
  <si>
    <t>2807824612</t>
  </si>
  <si>
    <t>Малыше НН Рыбинкин КВ</t>
  </si>
  <si>
    <t>НИКУЛИНА София Александровна</t>
  </si>
  <si>
    <t>22.06.94 КМС</t>
  </si>
  <si>
    <t>ЮФО Волоградская  Калач на Дону МО</t>
  </si>
  <si>
    <t>1808161477</t>
  </si>
  <si>
    <t>Иващенко ГМ</t>
  </si>
  <si>
    <t>БУСЫГИНА Валерия Андреевна</t>
  </si>
  <si>
    <t>15.08.93 КМС</t>
  </si>
  <si>
    <t>УФО Тюменская Тюмень МО</t>
  </si>
  <si>
    <t>7107532870</t>
  </si>
  <si>
    <t xml:space="preserve">Вуколов АВ </t>
  </si>
  <si>
    <t>МАЛЬЦЕВА Валентина Михайловна</t>
  </si>
  <si>
    <t>15.02.93 КМС</t>
  </si>
  <si>
    <t>ПФО Пермский Пермь МО</t>
  </si>
  <si>
    <t>5706996407</t>
  </si>
  <si>
    <t>Мингалиев ИИ Судаков СА</t>
  </si>
  <si>
    <t>ЕРЕДЖИБОК Зарема Шамсудиновна</t>
  </si>
  <si>
    <t>21.07.94 КМС</t>
  </si>
  <si>
    <t>ЮФО Р. Адыгея МО</t>
  </si>
  <si>
    <t>7908537562</t>
  </si>
  <si>
    <t>Четыз АТ</t>
  </si>
  <si>
    <t>БУДЕННАЯ Ксения Игоревна</t>
  </si>
  <si>
    <t>30.04.95 1</t>
  </si>
  <si>
    <t>ПФО Пермский Нытва МО</t>
  </si>
  <si>
    <t>5709463967</t>
  </si>
  <si>
    <t>Воржева ТН</t>
  </si>
  <si>
    <t>НИКИТИНА Анна Алексеевна</t>
  </si>
  <si>
    <t>14.12.94 КМС</t>
  </si>
  <si>
    <t xml:space="preserve">ЦФО Брянская Брянск Д </t>
  </si>
  <si>
    <t>1508746216</t>
  </si>
  <si>
    <t>Сударико НП Толкачева А</t>
  </si>
  <si>
    <t>ЖИЖИНА Аанна Владимировна</t>
  </si>
  <si>
    <t>28.09.93 КМС</t>
  </si>
  <si>
    <t>1507636399</t>
  </si>
  <si>
    <t>Терешок АА Терешок ВА</t>
  </si>
  <si>
    <t>ГАЛКИНА Татьяна Владимиовна</t>
  </si>
  <si>
    <t>15.09.95 1</t>
  </si>
  <si>
    <t>МОСКВА МКС</t>
  </si>
  <si>
    <t>4510422644</t>
  </si>
  <si>
    <t>Дорошко ЕВ Кузнецова НВ</t>
  </si>
  <si>
    <t>ЧЕМЕРСКАЯ Анна Владимирвна</t>
  </si>
  <si>
    <t>08.0894 кмс</t>
  </si>
  <si>
    <t>СФО Новосибирская Новосибирск МО</t>
  </si>
  <si>
    <t>5008384319</t>
  </si>
  <si>
    <t>Орлов АА</t>
  </si>
  <si>
    <t>АГАНЕСОВА Евгения Вячеславовна</t>
  </si>
  <si>
    <t>23.05.941</t>
  </si>
  <si>
    <t>МОСКВА МО</t>
  </si>
  <si>
    <t>6008288553</t>
  </si>
  <si>
    <t>Шмаков ОВ Коржавин НВ</t>
  </si>
  <si>
    <t>АНОХИНА Ангелина Валерьевна</t>
  </si>
  <si>
    <t>130294 кмс</t>
  </si>
  <si>
    <t>8505897509</t>
  </si>
  <si>
    <t>ПЕЧИНИНА Дарья Витальевна</t>
  </si>
  <si>
    <t>09.06.95 1</t>
  </si>
  <si>
    <t>УФО Челябинская Челябинск МО</t>
  </si>
  <si>
    <t>7509534231</t>
  </si>
  <si>
    <t>Ахлометшин ЗХ</t>
  </si>
  <si>
    <t>в.к.     70       кг.</t>
  </si>
  <si>
    <t>3'30''</t>
  </si>
  <si>
    <t>3'45''</t>
  </si>
  <si>
    <t>3'</t>
  </si>
  <si>
    <t>2'42''</t>
  </si>
  <si>
    <t>1'3''</t>
  </si>
  <si>
    <t>2'25''</t>
  </si>
  <si>
    <t>3'50''</t>
  </si>
  <si>
    <t>1'35""</t>
  </si>
  <si>
    <t>47""</t>
  </si>
  <si>
    <t>1'4''</t>
  </si>
  <si>
    <t>2'20''</t>
  </si>
  <si>
    <t>25''</t>
  </si>
  <si>
    <t>30''</t>
  </si>
  <si>
    <t>A</t>
  </si>
  <si>
    <t>2'12''</t>
  </si>
  <si>
    <t>ВСТРЕЧА 2</t>
  </si>
  <si>
    <t>4</t>
  </si>
  <si>
    <t>3:1</t>
  </si>
  <si>
    <t>14</t>
  </si>
  <si>
    <t>4:0</t>
  </si>
  <si>
    <t>ЮФО Волгoрадская  Калач на Дону МО</t>
  </si>
  <si>
    <t>3:0</t>
  </si>
  <si>
    <t>1</t>
  </si>
  <si>
    <t>2</t>
  </si>
  <si>
    <t>3</t>
  </si>
  <si>
    <t>5-6</t>
  </si>
  <si>
    <t>7-8</t>
  </si>
  <si>
    <t>9-12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</si>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</sst>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3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5" xfId="15" applyFont="1" applyBorder="1" applyAlignment="1">
      <alignment vertical="center" wrapText="1"/>
    </xf>
    <xf numFmtId="0" fontId="5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23" fillId="0" borderId="0" xfId="15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0" borderId="21" xfId="15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15" applyFont="1" applyBorder="1" applyAlignment="1">
      <alignment/>
    </xf>
    <xf numFmtId="0" fontId="6" fillId="0" borderId="26" xfId="15" applyFont="1" applyBorder="1" applyAlignment="1">
      <alignment horizontal="center"/>
    </xf>
    <xf numFmtId="0" fontId="6" fillId="0" borderId="27" xfId="15" applyFont="1" applyBorder="1" applyAlignment="1">
      <alignment horizontal="center"/>
    </xf>
    <xf numFmtId="0" fontId="6" fillId="0" borderId="28" xfId="15" applyFont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6" fillId="0" borderId="17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1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6" fillId="0" borderId="32" xfId="15" applyFont="1" applyBorder="1" applyAlignment="1">
      <alignment horizontal="center"/>
    </xf>
    <xf numFmtId="0" fontId="3" fillId="0" borderId="33" xfId="15" applyFont="1" applyBorder="1" applyAlignment="1">
      <alignment horizontal="center"/>
    </xf>
    <xf numFmtId="0" fontId="6" fillId="0" borderId="34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3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3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/>
    </xf>
    <xf numFmtId="49" fontId="13" fillId="0" borderId="0" xfId="15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16" fillId="6" borderId="40" xfId="15" applyFont="1" applyFill="1" applyBorder="1" applyAlignment="1" applyProtection="1">
      <alignment horizontal="center" vertical="center" wrapText="1"/>
      <protection/>
    </xf>
    <xf numFmtId="0" fontId="16" fillId="6" borderId="41" xfId="15" applyFont="1" applyFill="1" applyBorder="1" applyAlignment="1" applyProtection="1">
      <alignment horizontal="center" vertical="center" wrapText="1"/>
      <protection/>
    </xf>
    <xf numFmtId="0" fontId="16" fillId="6" borderId="42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3" fillId="0" borderId="4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65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7" borderId="30" xfId="15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7" fillId="0" borderId="3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8" borderId="40" xfId="15" applyNumberFormat="1" applyFont="1" applyFill="1" applyBorder="1" applyAlignment="1" applyProtection="1">
      <alignment horizontal="center" vertical="center" wrapText="1"/>
      <protection/>
    </xf>
    <xf numFmtId="0" fontId="5" fillId="8" borderId="41" xfId="15" applyNumberFormat="1" applyFont="1" applyFill="1" applyBorder="1" applyAlignment="1" applyProtection="1">
      <alignment horizontal="center" vertical="center" wrapText="1"/>
      <protection/>
    </xf>
    <xf numFmtId="0" fontId="5" fillId="8" borderId="42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4" xfId="15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64" xfId="15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0" fontId="24" fillId="0" borderId="67" xfId="15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4" fillId="0" borderId="26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14" xfId="15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0" fillId="0" borderId="64" xfId="15" applyFont="1" applyBorder="1" applyAlignment="1">
      <alignment horizontal="center" vertical="center" wrapText="1"/>
    </xf>
    <xf numFmtId="0" fontId="3" fillId="0" borderId="64" xfId="15" applyFont="1" applyFill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12" xfId="15" applyFont="1" applyFill="1" applyBorder="1" applyAlignment="1">
      <alignment horizontal="left" vertical="center" wrapText="1"/>
    </xf>
    <xf numFmtId="0" fontId="3" fillId="0" borderId="14" xfId="15" applyFont="1" applyFill="1" applyBorder="1" applyAlignment="1">
      <alignment horizontal="left" vertical="center" wrapText="1"/>
    </xf>
    <xf numFmtId="0" fontId="3" fillId="5" borderId="64" xfId="0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49" fontId="28" fillId="0" borderId="64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49" fontId="26" fillId="0" borderId="64" xfId="0" applyNumberFormat="1" applyFont="1" applyFill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3" fillId="8" borderId="40" xfId="15" applyNumberFormat="1" applyFont="1" applyFill="1" applyBorder="1" applyAlignment="1" applyProtection="1">
      <alignment horizontal="center" vertical="center" wrapText="1"/>
      <protection/>
    </xf>
    <xf numFmtId="0" fontId="13" fillId="8" borderId="41" xfId="15" applyNumberFormat="1" applyFont="1" applyFill="1" applyBorder="1" applyAlignment="1" applyProtection="1">
      <alignment horizontal="center" vertical="center" wrapText="1"/>
      <protection/>
    </xf>
    <xf numFmtId="0" fontId="13" fillId="8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left" vertical="center" wrapText="1"/>
    </xf>
    <xf numFmtId="0" fontId="14" fillId="7" borderId="40" xfId="15" applyFont="1" applyFill="1" applyBorder="1" applyAlignment="1">
      <alignment horizontal="center" vertical="center"/>
    </xf>
    <xf numFmtId="0" fontId="14" fillId="7" borderId="4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14" fontId="3" fillId="0" borderId="64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27">
      <selection activeCell="A1" sqref="A1:H38"/>
    </sheetView>
  </sheetViews>
  <sheetFormatPr defaultColWidth="9.140625" defaultRowHeight="12.75"/>
  <sheetData>
    <row r="1" spans="1:8" ht="15.75" thickBot="1">
      <c r="A1" s="133" t="str">
        <f>'[1]реквизиты'!$A$2</f>
        <v>Первенство России среди девушек 1993-94 гг.р.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11-15 февраля 2011 г.    г. Челябинск</v>
      </c>
      <c r="B2" s="136"/>
      <c r="C2" s="136"/>
      <c r="D2" s="136"/>
      <c r="E2" s="136"/>
      <c r="F2" s="136"/>
      <c r="G2" s="136"/>
      <c r="H2" s="136"/>
    </row>
    <row r="3" spans="1:8" ht="18.75" thickBot="1">
      <c r="A3" s="137" t="s">
        <v>40</v>
      </c>
      <c r="B3" s="137"/>
      <c r="C3" s="137"/>
      <c r="D3" s="137"/>
      <c r="E3" s="137"/>
      <c r="F3" s="137"/>
      <c r="G3" s="137"/>
      <c r="H3" s="137"/>
    </row>
    <row r="4" spans="2:8" ht="18.75" thickBot="1">
      <c r="B4" s="41"/>
      <c r="C4" s="42"/>
      <c r="D4" s="138" t="str">
        <f>'пр.взвешивания'!E3</f>
        <v>в.к.     70       кг.</v>
      </c>
      <c r="E4" s="139"/>
      <c r="F4" s="140"/>
      <c r="G4" s="42"/>
      <c r="H4" s="42"/>
    </row>
    <row r="5" spans="1:8" ht="18.75" thickBot="1">
      <c r="A5" s="42"/>
      <c r="B5" s="42"/>
      <c r="C5" s="42"/>
      <c r="D5" s="42"/>
      <c r="E5" s="42"/>
      <c r="F5" s="42"/>
      <c r="G5" s="42"/>
      <c r="H5" s="42"/>
    </row>
    <row r="6" spans="1:10" ht="18">
      <c r="A6" s="130" t="s">
        <v>41</v>
      </c>
      <c r="B6" s="123" t="str">
        <f>VLOOKUP(J6,'пр.взвешивания'!B6:G71,2,FALSE)</f>
        <v>ЖИЖИНА Аанна Владимировна</v>
      </c>
      <c r="C6" s="123"/>
      <c r="D6" s="123"/>
      <c r="E6" s="123"/>
      <c r="F6" s="123"/>
      <c r="G6" s="123"/>
      <c r="H6" s="116" t="str">
        <f>VLOOKUP(J6,'пр.взвешивания'!B6:G71,3,FALSE)</f>
        <v>28.09.93 КМС</v>
      </c>
      <c r="I6" s="42"/>
      <c r="J6" s="43">
        <v>14</v>
      </c>
    </row>
    <row r="7" spans="1:10" ht="18">
      <c r="A7" s="131"/>
      <c r="B7" s="124"/>
      <c r="C7" s="124"/>
      <c r="D7" s="124"/>
      <c r="E7" s="124"/>
      <c r="F7" s="124"/>
      <c r="G7" s="124"/>
      <c r="H7" s="125"/>
      <c r="I7" s="42"/>
      <c r="J7" s="43"/>
    </row>
    <row r="8" spans="1:10" ht="18">
      <c r="A8" s="131"/>
      <c r="B8" s="126" t="str">
        <f>VLOOKUP(J6,'пр.взвешивания'!B6:G71,4,FALSE)</f>
        <v>ЦФО Брянская Брянск Д </v>
      </c>
      <c r="C8" s="126"/>
      <c r="D8" s="126"/>
      <c r="E8" s="126"/>
      <c r="F8" s="126"/>
      <c r="G8" s="126"/>
      <c r="H8" s="125"/>
      <c r="I8" s="42"/>
      <c r="J8" s="43"/>
    </row>
    <row r="9" spans="1:10" ht="18.75" thickBot="1">
      <c r="A9" s="132"/>
      <c r="B9" s="118"/>
      <c r="C9" s="118"/>
      <c r="D9" s="118"/>
      <c r="E9" s="118"/>
      <c r="F9" s="118"/>
      <c r="G9" s="118"/>
      <c r="H9" s="119"/>
      <c r="I9" s="42"/>
      <c r="J9" s="43"/>
    </row>
    <row r="10" spans="1:10" ht="18.75" thickBot="1">
      <c r="A10" s="42"/>
      <c r="B10" s="42"/>
      <c r="C10" s="42"/>
      <c r="D10" s="42"/>
      <c r="E10" s="42"/>
      <c r="F10" s="42"/>
      <c r="G10" s="42"/>
      <c r="H10" s="42"/>
      <c r="I10" s="42"/>
      <c r="J10" s="43"/>
    </row>
    <row r="11" spans="1:10" ht="18" customHeight="1">
      <c r="A11" s="127" t="s">
        <v>42</v>
      </c>
      <c r="B11" s="123" t="str">
        <f>VLOOKUP(J11,'пр.взвешивания'!B1:G76,2,FALSE)</f>
        <v>МАЛЬЦЕВА Валентина Михайловна</v>
      </c>
      <c r="C11" s="123"/>
      <c r="D11" s="123"/>
      <c r="E11" s="123"/>
      <c r="F11" s="123"/>
      <c r="G11" s="123"/>
      <c r="H11" s="116" t="str">
        <f>VLOOKUP(J11,'пр.взвешивания'!B1:G76,3,FALSE)</f>
        <v>15.02.93 КМС</v>
      </c>
      <c r="I11" s="42"/>
      <c r="J11" s="43">
        <v>4</v>
      </c>
    </row>
    <row r="12" spans="1:10" ht="18" customHeight="1">
      <c r="A12" s="128"/>
      <c r="B12" s="124"/>
      <c r="C12" s="124"/>
      <c r="D12" s="124"/>
      <c r="E12" s="124"/>
      <c r="F12" s="124"/>
      <c r="G12" s="124"/>
      <c r="H12" s="125"/>
      <c r="I12" s="42"/>
      <c r="J12" s="43"/>
    </row>
    <row r="13" spans="1:10" ht="18">
      <c r="A13" s="128"/>
      <c r="B13" s="126" t="str">
        <f>VLOOKUP(J11,'пр.взвешивания'!B1:G76,4,FALSE)</f>
        <v>ПФО Пермский Пермь МО</v>
      </c>
      <c r="C13" s="126"/>
      <c r="D13" s="126"/>
      <c r="E13" s="126"/>
      <c r="F13" s="126"/>
      <c r="G13" s="126"/>
      <c r="H13" s="125"/>
      <c r="I13" s="42"/>
      <c r="J13" s="43"/>
    </row>
    <row r="14" spans="1:10" ht="18.75" thickBot="1">
      <c r="A14" s="129"/>
      <c r="B14" s="118"/>
      <c r="C14" s="118"/>
      <c r="D14" s="118"/>
      <c r="E14" s="118"/>
      <c r="F14" s="118"/>
      <c r="G14" s="118"/>
      <c r="H14" s="119"/>
      <c r="I14" s="42"/>
      <c r="J14" s="43"/>
    </row>
    <row r="15" spans="1:10" ht="18.75" thickBot="1">
      <c r="A15" s="42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8" customHeight="1">
      <c r="A16" s="120" t="s">
        <v>43</v>
      </c>
      <c r="B16" s="123" t="str">
        <f>VLOOKUP(J16,'пр.взвешивания'!B6:G81,2,FALSE)</f>
        <v>АНОХИНА Ангелина Валерьевна</v>
      </c>
      <c r="C16" s="123"/>
      <c r="D16" s="123"/>
      <c r="E16" s="123"/>
      <c r="F16" s="123"/>
      <c r="G16" s="123"/>
      <c r="H16" s="116" t="str">
        <f>VLOOKUP(J16,'пр.взвешивания'!B6:G81,3,FALSE)</f>
        <v>130294 кмс</v>
      </c>
      <c r="I16" s="42"/>
      <c r="J16" s="43">
        <v>12</v>
      </c>
    </row>
    <row r="17" spans="1:10" ht="18" customHeight="1">
      <c r="A17" s="121"/>
      <c r="B17" s="124"/>
      <c r="C17" s="124"/>
      <c r="D17" s="124"/>
      <c r="E17" s="124"/>
      <c r="F17" s="124"/>
      <c r="G17" s="124"/>
      <c r="H17" s="125"/>
      <c r="I17" s="42"/>
      <c r="J17" s="43"/>
    </row>
    <row r="18" spans="1:10" ht="18">
      <c r="A18" s="121"/>
      <c r="B18" s="126" t="str">
        <f>VLOOKUP(J16,'пр.взвешивания'!B6:G81,4,FALSE)</f>
        <v>МОСКВА МО</v>
      </c>
      <c r="C18" s="126"/>
      <c r="D18" s="126"/>
      <c r="E18" s="126"/>
      <c r="F18" s="126"/>
      <c r="G18" s="126"/>
      <c r="H18" s="125"/>
      <c r="I18" s="42"/>
      <c r="J18" s="43"/>
    </row>
    <row r="19" spans="1:10" ht="18.75" thickBot="1">
      <c r="A19" s="122"/>
      <c r="B19" s="118"/>
      <c r="C19" s="118"/>
      <c r="D19" s="118"/>
      <c r="E19" s="118"/>
      <c r="F19" s="118"/>
      <c r="G19" s="118"/>
      <c r="H19" s="119"/>
      <c r="I19" s="42"/>
      <c r="J19" s="43"/>
    </row>
    <row r="20" spans="1:10" ht="18.75" thickBot="1">
      <c r="A20" s="42"/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8" customHeight="1">
      <c r="A21" s="120" t="s">
        <v>43</v>
      </c>
      <c r="B21" s="123" t="str">
        <f>VLOOKUP(J21,'пр.взвешивания'!B1:G86,2,FALSE)</f>
        <v>НИКУЛИНА София Александровна</v>
      </c>
      <c r="C21" s="123"/>
      <c r="D21" s="123"/>
      <c r="E21" s="123"/>
      <c r="F21" s="123"/>
      <c r="G21" s="123"/>
      <c r="H21" s="116" t="str">
        <f>VLOOKUP(J21,'пр.взвешивания'!B1:G86,3,FALSE)</f>
        <v>22.06.94 КМС</v>
      </c>
      <c r="I21" s="42"/>
      <c r="J21" s="43">
        <v>1</v>
      </c>
    </row>
    <row r="22" spans="1:10" ht="18" customHeight="1">
      <c r="A22" s="121"/>
      <c r="B22" s="124"/>
      <c r="C22" s="124"/>
      <c r="D22" s="124"/>
      <c r="E22" s="124"/>
      <c r="F22" s="124"/>
      <c r="G22" s="124"/>
      <c r="H22" s="125"/>
      <c r="I22" s="42"/>
      <c r="J22" s="43"/>
    </row>
    <row r="23" spans="1:9" ht="18">
      <c r="A23" s="121"/>
      <c r="B23" s="126" t="str">
        <f>VLOOKUP(J21,'пр.взвешивания'!B1:G86,4,FALSE)</f>
        <v>ЮФО Волгoрадская  Калач на Дону МО</v>
      </c>
      <c r="C23" s="126"/>
      <c r="D23" s="126"/>
      <c r="E23" s="126"/>
      <c r="F23" s="126"/>
      <c r="G23" s="126"/>
      <c r="H23" s="125"/>
      <c r="I23" s="42"/>
    </row>
    <row r="24" spans="1:9" ht="18.75" thickBot="1">
      <c r="A24" s="122"/>
      <c r="B24" s="118"/>
      <c r="C24" s="118"/>
      <c r="D24" s="118"/>
      <c r="E24" s="118"/>
      <c r="F24" s="118"/>
      <c r="G24" s="118"/>
      <c r="H24" s="119"/>
      <c r="I24" s="42"/>
    </row>
    <row r="25" spans="1:8" ht="18">
      <c r="A25" s="42"/>
      <c r="B25" s="42"/>
      <c r="C25" s="42"/>
      <c r="D25" s="42"/>
      <c r="E25" s="42"/>
      <c r="F25" s="42"/>
      <c r="G25" s="42"/>
      <c r="H25" s="42"/>
    </row>
    <row r="26" spans="1:8" ht="18">
      <c r="A26" s="42" t="s">
        <v>44</v>
      </c>
      <c r="B26" s="42"/>
      <c r="C26" s="42"/>
      <c r="D26" s="42"/>
      <c r="E26" s="42"/>
      <c r="F26" s="42"/>
      <c r="G26" s="42"/>
      <c r="H26" s="42"/>
    </row>
    <row r="27" ht="13.5" thickBot="1"/>
    <row r="28" spans="1:10" ht="12.75">
      <c r="A28" s="114" t="str">
        <f>VLOOKUP(J28,'пр.взвешивания'!B6:G71,6,FALSE)</f>
        <v>Терешок АА Терешок ВА</v>
      </c>
      <c r="B28" s="115"/>
      <c r="C28" s="115"/>
      <c r="D28" s="115"/>
      <c r="E28" s="115"/>
      <c r="F28" s="115"/>
      <c r="G28" s="115"/>
      <c r="H28" s="116"/>
      <c r="J28">
        <v>14</v>
      </c>
    </row>
    <row r="29" spans="1:8" ht="13.5" thickBot="1">
      <c r="A29" s="117"/>
      <c r="B29" s="118"/>
      <c r="C29" s="118"/>
      <c r="D29" s="118"/>
      <c r="E29" s="118"/>
      <c r="F29" s="118"/>
      <c r="G29" s="118"/>
      <c r="H29" s="119"/>
    </row>
    <row r="32" spans="1:8" ht="18">
      <c r="A32" s="42" t="s">
        <v>45</v>
      </c>
      <c r="B32" s="42"/>
      <c r="C32" s="42"/>
      <c r="D32" s="42"/>
      <c r="E32" s="42"/>
      <c r="F32" s="42"/>
      <c r="G32" s="42"/>
      <c r="H32" s="42"/>
    </row>
    <row r="33" spans="1:8" ht="18">
      <c r="A33" s="42"/>
      <c r="B33" s="42"/>
      <c r="C33" s="42"/>
      <c r="D33" s="42"/>
      <c r="E33" s="42"/>
      <c r="F33" s="42"/>
      <c r="G33" s="42"/>
      <c r="H33" s="42"/>
    </row>
    <row r="34" spans="1:8" ht="18">
      <c r="A34" s="42"/>
      <c r="B34" s="42"/>
      <c r="C34" s="42"/>
      <c r="D34" s="42"/>
      <c r="E34" s="42"/>
      <c r="F34" s="42"/>
      <c r="G34" s="42"/>
      <c r="H34" s="42"/>
    </row>
    <row r="35" spans="1:8" ht="18">
      <c r="A35" s="44"/>
      <c r="B35" s="44"/>
      <c r="C35" s="44"/>
      <c r="D35" s="44"/>
      <c r="E35" s="44"/>
      <c r="F35" s="44"/>
      <c r="G35" s="44"/>
      <c r="H35" s="44"/>
    </row>
    <row r="36" spans="1:8" ht="18">
      <c r="A36" s="45"/>
      <c r="B36" s="45"/>
      <c r="C36" s="45"/>
      <c r="D36" s="45"/>
      <c r="E36" s="45"/>
      <c r="F36" s="45"/>
      <c r="G36" s="45"/>
      <c r="H36" s="45"/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18">
      <c r="A38" s="46"/>
      <c r="B38" s="46"/>
      <c r="C38" s="46"/>
      <c r="D38" s="46"/>
      <c r="E38" s="46"/>
      <c r="F38" s="46"/>
      <c r="G38" s="46"/>
      <c r="H38" s="46"/>
    </row>
    <row r="39" spans="1:8" ht="18">
      <c r="A39" s="44"/>
      <c r="B39" s="44"/>
      <c r="C39" s="44"/>
      <c r="D39" s="44"/>
      <c r="E39" s="44"/>
      <c r="F39" s="44"/>
      <c r="G39" s="44"/>
      <c r="H39" s="4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workbookViewId="0" topLeftCell="A1">
      <selection activeCell="T41" sqref="A1:T41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93" t="s">
        <v>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9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K2" s="200"/>
      <c r="L2" s="200"/>
      <c r="M2" s="200"/>
      <c r="N2" s="200"/>
      <c r="O2" s="200"/>
      <c r="P2" s="200"/>
      <c r="Q2" s="24"/>
      <c r="R2" s="25"/>
      <c r="S2" s="25"/>
      <c r="T2" s="25"/>
    </row>
    <row r="3" spans="1:26" ht="24.75" customHeight="1" thickBot="1">
      <c r="A3" s="20"/>
      <c r="B3" s="201" t="s">
        <v>35</v>
      </c>
      <c r="C3" s="201"/>
      <c r="D3" s="201"/>
      <c r="E3" s="201"/>
      <c r="F3" s="201"/>
      <c r="G3" s="201"/>
      <c r="H3" s="201"/>
      <c r="I3" s="201"/>
      <c r="K3" s="202" t="str">
        <f>HYPERLINK('[1]реквизиты'!$A$2)</f>
        <v>Первенство России среди девушек 1993-94 гг.р.</v>
      </c>
      <c r="L3" s="203"/>
      <c r="M3" s="203"/>
      <c r="N3" s="203"/>
      <c r="O3" s="203"/>
      <c r="P3" s="203"/>
      <c r="Q3" s="203"/>
      <c r="R3" s="203"/>
      <c r="S3" s="203"/>
      <c r="T3" s="204"/>
      <c r="U3" s="22"/>
      <c r="V3" s="22"/>
      <c r="W3" s="22"/>
      <c r="X3" s="22"/>
      <c r="Y3" s="22"/>
      <c r="Z3" s="22"/>
    </row>
    <row r="4" spans="2:20" ht="4.5" customHeight="1" thickBo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N4" s="26"/>
      <c r="O4" s="26"/>
      <c r="P4" s="26"/>
      <c r="Q4" s="26"/>
      <c r="R4" s="27"/>
      <c r="S4" s="27"/>
      <c r="T4" s="27"/>
    </row>
    <row r="5" spans="1:21" ht="18.75" customHeight="1" thickBot="1">
      <c r="A5" s="28" t="s">
        <v>30</v>
      </c>
      <c r="B5" s="197" t="str">
        <f>HYPERLINK('[1]реквизиты'!$A$3)</f>
        <v>11-15 февраля 2011 г.    г. Челябинск</v>
      </c>
      <c r="C5" s="197"/>
      <c r="D5" s="197"/>
      <c r="E5" s="197"/>
      <c r="F5" s="197"/>
      <c r="G5" s="197"/>
      <c r="H5" s="197"/>
      <c r="I5" s="197"/>
      <c r="J5" s="34"/>
      <c r="K5" s="23" t="s">
        <v>127</v>
      </c>
      <c r="L5" s="34"/>
      <c r="N5" s="28"/>
      <c r="P5" s="194" t="str">
        <f>HYPERLINK('пр.взвешивания'!E3)</f>
        <v>в.к.     70       кг.</v>
      </c>
      <c r="Q5" s="195"/>
      <c r="R5" s="195"/>
      <c r="S5" s="195"/>
      <c r="T5" s="196"/>
      <c r="U5" s="21"/>
    </row>
    <row r="6" spans="1:21" ht="12.75" customHeight="1" thickBot="1">
      <c r="A6" s="153" t="s">
        <v>1</v>
      </c>
      <c r="B6" s="153" t="s">
        <v>8</v>
      </c>
      <c r="C6" s="153" t="s">
        <v>9</v>
      </c>
      <c r="D6" s="147" t="s">
        <v>10</v>
      </c>
      <c r="E6" s="144" t="s">
        <v>11</v>
      </c>
      <c r="F6" s="145"/>
      <c r="G6" s="145"/>
      <c r="H6" s="146"/>
      <c r="I6" s="147" t="s">
        <v>12</v>
      </c>
      <c r="J6" s="147" t="s">
        <v>13</v>
      </c>
      <c r="K6" s="153" t="s">
        <v>1</v>
      </c>
      <c r="L6" s="147" t="s">
        <v>8</v>
      </c>
      <c r="M6" s="153" t="s">
        <v>9</v>
      </c>
      <c r="N6" s="153" t="s">
        <v>10</v>
      </c>
      <c r="O6" s="175" t="s">
        <v>11</v>
      </c>
      <c r="P6" s="176"/>
      <c r="Q6" s="176"/>
      <c r="R6" s="176"/>
      <c r="S6" s="153" t="s">
        <v>12</v>
      </c>
      <c r="T6" s="153" t="s">
        <v>13</v>
      </c>
      <c r="U6" s="21"/>
    </row>
    <row r="7" spans="1:21" ht="12.75" customHeight="1" thickBot="1">
      <c r="A7" s="147"/>
      <c r="B7" s="147"/>
      <c r="C7" s="147"/>
      <c r="D7" s="167"/>
      <c r="E7" s="48">
        <v>1</v>
      </c>
      <c r="F7" s="49">
        <v>2</v>
      </c>
      <c r="G7" s="49">
        <v>3</v>
      </c>
      <c r="H7" s="49">
        <v>4</v>
      </c>
      <c r="I7" s="148"/>
      <c r="J7" s="147"/>
      <c r="K7" s="154"/>
      <c r="L7" s="147"/>
      <c r="M7" s="154"/>
      <c r="N7" s="144"/>
      <c r="O7" s="48">
        <v>1</v>
      </c>
      <c r="P7" s="49">
        <v>2</v>
      </c>
      <c r="Q7" s="49">
        <v>3</v>
      </c>
      <c r="R7" s="50">
        <v>4</v>
      </c>
      <c r="S7" s="154"/>
      <c r="T7" s="154"/>
      <c r="U7" s="21"/>
    </row>
    <row r="8" spans="1:21" ht="12.75" customHeight="1">
      <c r="A8" s="157">
        <v>1</v>
      </c>
      <c r="B8" s="159" t="str">
        <f>VLOOKUP('пр.хода'!A8,'пр.взвешивания'!B6:E33,2,FALSE)</f>
        <v>НИКУЛИНА София Александровна</v>
      </c>
      <c r="C8" s="161" t="str">
        <f>VLOOKUP('пр.хода'!A8,'пр.взвешивания'!B6:F33,3,FALSE)</f>
        <v>22.06.94 КМС</v>
      </c>
      <c r="D8" s="166" t="str">
        <f>VLOOKUP('пр.хода'!A8,'пр.взвешивания'!B6:G33,4,FALSE)</f>
        <v>ЮФО Волгoрадская  Калач на Дону МО</v>
      </c>
      <c r="E8" s="51"/>
      <c r="F8" s="83">
        <v>4</v>
      </c>
      <c r="G8" s="83">
        <v>4</v>
      </c>
      <c r="H8" s="84">
        <v>0</v>
      </c>
      <c r="I8" s="149">
        <f>SUM(E8:H8)</f>
        <v>8</v>
      </c>
      <c r="J8" s="151">
        <v>2</v>
      </c>
      <c r="K8" s="157">
        <v>4</v>
      </c>
      <c r="L8" s="159" t="str">
        <f>VLOOKUP('пр.хода'!K8,'пр.взвешивания'!B6:O33,2,FALSE)</f>
        <v>МАЛЬЦЕВА Валентина Михайловна</v>
      </c>
      <c r="M8" s="161" t="str">
        <f>VLOOKUP('пр.хода'!K8,'пр.взвешивания'!B6:P33,3,FALSE)</f>
        <v>15.02.93 КМС</v>
      </c>
      <c r="N8" s="171" t="str">
        <f>VLOOKUP('пр.хода'!K8,'пр.взвешивания'!B6:Q33,4,FALSE)</f>
        <v>ПФО Пермский Пермь МО</v>
      </c>
      <c r="O8" s="93"/>
      <c r="P8" s="83">
        <v>3.5</v>
      </c>
      <c r="Q8" s="83">
        <v>4</v>
      </c>
      <c r="R8" s="91">
        <v>4</v>
      </c>
      <c r="S8" s="149">
        <f>SUM(O8:R8)</f>
        <v>11.5</v>
      </c>
      <c r="T8" s="173">
        <v>1</v>
      </c>
      <c r="U8" s="21"/>
    </row>
    <row r="9" spans="1:21" ht="12.75" customHeight="1">
      <c r="A9" s="158"/>
      <c r="B9" s="160"/>
      <c r="C9" s="162"/>
      <c r="D9" s="142"/>
      <c r="E9" s="52"/>
      <c r="F9" s="53" t="s">
        <v>114</v>
      </c>
      <c r="G9" s="53" t="s">
        <v>117</v>
      </c>
      <c r="H9" s="54">
        <f>HYPERLINK(круги!H5)</f>
      </c>
      <c r="I9" s="150"/>
      <c r="J9" s="152"/>
      <c r="K9" s="158"/>
      <c r="L9" s="160"/>
      <c r="M9" s="162"/>
      <c r="N9" s="172"/>
      <c r="O9" s="94"/>
      <c r="P9" s="53">
        <f>HYPERLINK(круги!G81)</f>
      </c>
      <c r="Q9" s="53" t="s">
        <v>128</v>
      </c>
      <c r="R9" s="71"/>
      <c r="S9" s="150"/>
      <c r="T9" s="174"/>
      <c r="U9" s="21"/>
    </row>
    <row r="10" spans="1:21" ht="12.75" customHeight="1">
      <c r="A10" s="158">
        <v>2</v>
      </c>
      <c r="B10" s="163" t="str">
        <f>VLOOKUP('пр.хода'!A10,'пр.взвешивания'!B8:E35,2,FALSE)</f>
        <v>ПЕЧИНИНА Дарья Витальевна</v>
      </c>
      <c r="C10" s="164" t="str">
        <f>VLOOKUP('пр.хода'!A10,'пр.взвешивания'!B8:F35,3,FALSE)</f>
        <v>09.06.95 1</v>
      </c>
      <c r="D10" s="141" t="str">
        <f>VLOOKUP('пр.хода'!A10,'пр.взвешивания'!B8:G35,4,FALSE)</f>
        <v>УФО Челябинская Челябинск МО</v>
      </c>
      <c r="E10" s="85">
        <v>0</v>
      </c>
      <c r="F10" s="55"/>
      <c r="G10" s="86">
        <v>0</v>
      </c>
      <c r="H10" s="87">
        <v>0</v>
      </c>
      <c r="I10" s="150">
        <f>SUM(E10:H10)</f>
        <v>0</v>
      </c>
      <c r="J10" s="152">
        <v>4</v>
      </c>
      <c r="K10" s="158">
        <v>7</v>
      </c>
      <c r="L10" s="163" t="str">
        <f>VLOOKUP('пр.хода'!K10,'пр.взвешивания'!B8:O35,2,FALSE)</f>
        <v>КУЗНЕЦОВА  Анна Александровна</v>
      </c>
      <c r="M10" s="164" t="str">
        <f>VLOOKUP('пр.хода'!K10,'пр.взвешивания'!B8:P35,3,FALSE)</f>
        <v>01.11.93 КМС</v>
      </c>
      <c r="N10" s="184" t="str">
        <f>VLOOKUP('пр.хода'!K10,'пр.взвешивания'!B8:Q35,4,FALSE)</f>
        <v>ЦФО Московскя Дубна МО</v>
      </c>
      <c r="O10" s="95">
        <v>0</v>
      </c>
      <c r="P10" s="55"/>
      <c r="Q10" s="86">
        <v>3.5</v>
      </c>
      <c r="R10" s="92">
        <v>0</v>
      </c>
      <c r="S10" s="150">
        <f>SUM(O10:R10)</f>
        <v>3.5</v>
      </c>
      <c r="T10" s="174">
        <v>3</v>
      </c>
      <c r="U10" s="21"/>
    </row>
    <row r="11" spans="1:21" ht="15.75" customHeight="1">
      <c r="A11" s="158"/>
      <c r="B11" s="160"/>
      <c r="C11" s="162"/>
      <c r="D11" s="142"/>
      <c r="E11" s="56">
        <f>HYPERLINK(круги!H7)</f>
      </c>
      <c r="F11" s="57"/>
      <c r="G11" s="58">
        <f>HYPERLINK(круги!H33)</f>
      </c>
      <c r="H11" s="59">
        <f>HYPERLINK(круги!H20)</f>
      </c>
      <c r="I11" s="150"/>
      <c r="J11" s="152"/>
      <c r="K11" s="158"/>
      <c r="L11" s="160"/>
      <c r="M11" s="162"/>
      <c r="N11" s="172"/>
      <c r="O11" s="96">
        <f>HYPERLINK(круги!H83)</f>
      </c>
      <c r="P11" s="57"/>
      <c r="Q11" s="58"/>
      <c r="R11" s="72">
        <f>HYPERLINK(круги!H80)</f>
      </c>
      <c r="S11" s="150"/>
      <c r="T11" s="174"/>
      <c r="U11" s="21"/>
    </row>
    <row r="12" spans="1:21" ht="12.75" customHeight="1">
      <c r="A12" s="158">
        <v>3</v>
      </c>
      <c r="B12" s="163" t="str">
        <f>VLOOKUP('пр.хода'!A12,'пр.взвешивания'!B10:E37,2,FALSE)</f>
        <v>ГАЛКИНА Татьяна Владимиовна</v>
      </c>
      <c r="C12" s="164" t="str">
        <f>VLOOKUP('пр.хода'!A12,'пр.взвешивания'!B10:F37,3,FALSE)</f>
        <v>15.09.95 1</v>
      </c>
      <c r="D12" s="141" t="str">
        <f>VLOOKUP('пр.хода'!A12,'пр.взвешивания'!B10:G37,4,FALSE)</f>
        <v>МОСКВА МКС</v>
      </c>
      <c r="E12" s="88">
        <v>0</v>
      </c>
      <c r="F12" s="89">
        <v>4</v>
      </c>
      <c r="G12" s="61"/>
      <c r="H12" s="90">
        <v>0</v>
      </c>
      <c r="I12" s="150">
        <f>SUM(E12:H12)</f>
        <v>4</v>
      </c>
      <c r="J12" s="155">
        <v>3</v>
      </c>
      <c r="K12" s="158">
        <v>6</v>
      </c>
      <c r="L12" s="163" t="str">
        <f>VLOOKUP('пр.хода'!K12,'пр.взвешивания'!B10:O37,2,FALSE)</f>
        <v>НИКИТИНА Анна Алексеевна</v>
      </c>
      <c r="M12" s="164" t="str">
        <f>VLOOKUP('пр.хода'!K12,'пр.взвешивания'!B10:P37,3,FALSE)</f>
        <v>14.12.94 КМС</v>
      </c>
      <c r="N12" s="184" t="str">
        <f>VLOOKUP('пр.хода'!K12,'пр.взвешивания'!B10:Q37,4,FALSE)</f>
        <v>ЦФО Брянская Брянск Д </v>
      </c>
      <c r="O12" s="97">
        <v>0</v>
      </c>
      <c r="P12" s="89">
        <v>0.5</v>
      </c>
      <c r="Q12" s="61"/>
      <c r="R12" s="98">
        <v>0</v>
      </c>
      <c r="S12" s="150">
        <f>SUM(O12:R12)</f>
        <v>0.5</v>
      </c>
      <c r="T12" s="178">
        <v>4</v>
      </c>
      <c r="U12" s="21"/>
    </row>
    <row r="13" spans="1:21" ht="12.75" customHeight="1">
      <c r="A13" s="158"/>
      <c r="B13" s="160"/>
      <c r="C13" s="162"/>
      <c r="D13" s="142"/>
      <c r="E13" s="60">
        <f>HYPERLINK(круги!H18)</f>
      </c>
      <c r="F13" s="53" t="s">
        <v>122</v>
      </c>
      <c r="G13" s="62"/>
      <c r="H13" s="54">
        <f>HYPERLINK(круги!H11)</f>
      </c>
      <c r="I13" s="150"/>
      <c r="J13" s="155"/>
      <c r="K13" s="158"/>
      <c r="L13" s="160"/>
      <c r="M13" s="162"/>
      <c r="N13" s="172"/>
      <c r="O13" s="99">
        <f>HYPERLINK(круги!H78)</f>
      </c>
      <c r="P13" s="53"/>
      <c r="Q13" s="62"/>
      <c r="R13" s="71">
        <f>HYPERLINK(круги!H91)</f>
      </c>
      <c r="S13" s="150"/>
      <c r="T13" s="178"/>
      <c r="U13" s="21"/>
    </row>
    <row r="14" spans="1:21" ht="12.75" customHeight="1">
      <c r="A14" s="158">
        <v>4</v>
      </c>
      <c r="B14" s="163" t="str">
        <f>VLOOKUP('пр.хода'!A14,'пр.взвешивания'!B12:E39,2,FALSE)</f>
        <v>МАЛЬЦЕВА Валентина Михайловна</v>
      </c>
      <c r="C14" s="164" t="str">
        <f>VLOOKUP('пр.хода'!A14,'пр.взвешивания'!B12:F39,3,FALSE)</f>
        <v>15.02.93 КМС</v>
      </c>
      <c r="D14" s="141" t="str">
        <f>VLOOKUP('пр.хода'!A14,'пр.взвешивания'!B12:G39,4,FALSE)</f>
        <v>ПФО Пермский Пермь МО</v>
      </c>
      <c r="E14" s="85">
        <v>4</v>
      </c>
      <c r="F14" s="86">
        <v>4</v>
      </c>
      <c r="G14" s="86">
        <v>4</v>
      </c>
      <c r="H14" s="63"/>
      <c r="I14" s="150">
        <f>SUM(E14:H14)</f>
        <v>12</v>
      </c>
      <c r="J14" s="155">
        <v>1</v>
      </c>
      <c r="K14" s="158">
        <v>1</v>
      </c>
      <c r="L14" s="177" t="s">
        <v>56</v>
      </c>
      <c r="M14" s="185" t="s">
        <v>57</v>
      </c>
      <c r="N14" s="186" t="s">
        <v>58</v>
      </c>
      <c r="O14" s="95">
        <v>0</v>
      </c>
      <c r="P14" s="86">
        <v>3</v>
      </c>
      <c r="Q14" s="86">
        <v>3.5</v>
      </c>
      <c r="R14" s="78"/>
      <c r="S14" s="150">
        <f>SUM(O14:R14)</f>
        <v>6.5</v>
      </c>
      <c r="T14" s="178">
        <v>2</v>
      </c>
      <c r="U14" s="21"/>
    </row>
    <row r="15" spans="1:21" ht="12.75" customHeight="1" thickBot="1">
      <c r="A15" s="168"/>
      <c r="B15" s="169"/>
      <c r="C15" s="170"/>
      <c r="D15" s="143"/>
      <c r="E15" s="64" t="s">
        <v>121</v>
      </c>
      <c r="F15" s="65" t="s">
        <v>123</v>
      </c>
      <c r="G15" s="65" t="s">
        <v>115</v>
      </c>
      <c r="H15" s="66"/>
      <c r="I15" s="165"/>
      <c r="J15" s="156"/>
      <c r="K15" s="168"/>
      <c r="L15" s="177"/>
      <c r="M15" s="185"/>
      <c r="N15" s="186"/>
      <c r="O15" s="100"/>
      <c r="P15" s="65">
        <f>HYPERLINK(круги!H82)</f>
      </c>
      <c r="Q15" s="65">
        <f>HYPERLINK(круги!H93)</f>
      </c>
      <c r="R15" s="79"/>
      <c r="S15" s="165"/>
      <c r="T15" s="179"/>
      <c r="U15" s="21"/>
    </row>
    <row r="16" spans="1:21" ht="12.75" customHeight="1" thickBot="1">
      <c r="A16" s="67" t="s">
        <v>31</v>
      </c>
      <c r="B16" s="21"/>
      <c r="C16" s="21"/>
      <c r="D16" s="21"/>
      <c r="E16" s="21"/>
      <c r="F16" s="21"/>
      <c r="G16" s="21"/>
      <c r="H16" s="21"/>
      <c r="I16" s="68"/>
      <c r="J16" s="21"/>
      <c r="K16" s="67" t="s">
        <v>14</v>
      </c>
      <c r="L16" s="21"/>
      <c r="M16" s="21"/>
      <c r="N16" s="21"/>
      <c r="O16" s="21"/>
      <c r="P16" s="21"/>
      <c r="Q16" s="21"/>
      <c r="R16" s="21"/>
      <c r="S16" s="69"/>
      <c r="T16" s="21"/>
      <c r="U16" s="21"/>
    </row>
    <row r="17" spans="1:21" ht="12.75" customHeight="1">
      <c r="A17" s="157">
        <v>5</v>
      </c>
      <c r="B17" s="159" t="str">
        <f>VLOOKUP('пр.хода'!A17,'пр.взвешивания'!B6:E42,2,FALSE)</f>
        <v>ЧЕРЕПЕНКО Елена Валерьевна</v>
      </c>
      <c r="C17" s="161" t="str">
        <f>VLOOKUP('пр.хода'!A17,'пр.взвешивания'!B6:F42,3,FALSE)</f>
        <v>08.07.93 КМС</v>
      </c>
      <c r="D17" s="166" t="str">
        <f>VLOOKUP('пр.хода'!A17,'пр.взвешивания'!B6:G42,4,FALSE)</f>
        <v>СЗФО Калининградская Калининград МО</v>
      </c>
      <c r="E17" s="80"/>
      <c r="F17" s="83">
        <v>1</v>
      </c>
      <c r="G17" s="91">
        <v>0</v>
      </c>
      <c r="H17" s="21"/>
      <c r="I17" s="149">
        <f>SUM(E17:H17)</f>
        <v>1</v>
      </c>
      <c r="J17" s="173">
        <v>3</v>
      </c>
      <c r="K17" s="157">
        <v>8</v>
      </c>
      <c r="L17" s="159" t="str">
        <f>VLOOKUP('пр.хода'!K17,'пр.взвешивания'!B6:O42,2,FALSE)</f>
        <v>ЧЕМЕРСКАЯ Анна Владимирвна</v>
      </c>
      <c r="M17" s="161" t="str">
        <f>VLOOKUP('пр.хода'!K17,'пр.взвешивания'!B6:P42,3,FALSE)</f>
        <v>08.0894 кмс</v>
      </c>
      <c r="N17" s="166" t="str">
        <f>VLOOKUP('пр.хода'!K17,'пр.взвешивания'!B6:Q42,4,FALSE)</f>
        <v>СФО Новосибирская Новосибирск МО</v>
      </c>
      <c r="O17" s="51"/>
      <c r="P17" s="83">
        <v>0</v>
      </c>
      <c r="Q17" s="83">
        <v>0</v>
      </c>
      <c r="R17" s="84">
        <v>4</v>
      </c>
      <c r="S17" s="149">
        <f>SUM(O17:R17)</f>
        <v>4</v>
      </c>
      <c r="T17" s="173">
        <v>3</v>
      </c>
      <c r="U17" s="21"/>
    </row>
    <row r="18" spans="1:21" ht="15" customHeight="1">
      <c r="A18" s="158"/>
      <c r="B18" s="160"/>
      <c r="C18" s="162"/>
      <c r="D18" s="142"/>
      <c r="E18" s="70"/>
      <c r="F18" s="53">
        <f>HYPERLINK(круги!P5)</f>
      </c>
      <c r="G18" s="71"/>
      <c r="H18" s="21"/>
      <c r="I18" s="150"/>
      <c r="J18" s="174"/>
      <c r="K18" s="158"/>
      <c r="L18" s="160"/>
      <c r="M18" s="162"/>
      <c r="N18" s="142"/>
      <c r="O18" s="52"/>
      <c r="P18" s="53"/>
      <c r="Q18" s="53">
        <f>HYPERLINK(круги!P76)</f>
      </c>
      <c r="R18" s="54"/>
      <c r="S18" s="150"/>
      <c r="T18" s="174"/>
      <c r="U18" s="21"/>
    </row>
    <row r="19" spans="1:21" ht="12.75" customHeight="1">
      <c r="A19" s="158">
        <v>6</v>
      </c>
      <c r="B19" s="163" t="str">
        <f>VLOOKUP('пр.хода'!A19,'пр.взвешивания'!B6:E44,2,FALSE)</f>
        <v>НИКИТИНА Анна Алексеевна</v>
      </c>
      <c r="C19" s="164" t="str">
        <f>VLOOKUP('пр.хода'!A19,'пр.взвешивания'!B6:F44,3,FALSE)</f>
        <v>14.12.94 КМС</v>
      </c>
      <c r="D19" s="141" t="str">
        <f>VLOOKUP('пр.хода'!A19,'пр.взвешивания'!B6:G44,4,FALSE)</f>
        <v>ЦФО Брянская Брянск Д </v>
      </c>
      <c r="E19" s="85">
        <v>3</v>
      </c>
      <c r="F19" s="55"/>
      <c r="G19" s="92">
        <v>0.5</v>
      </c>
      <c r="H19" s="21"/>
      <c r="I19" s="150">
        <f>SUM(E19:H19)</f>
        <v>3.5</v>
      </c>
      <c r="J19" s="174">
        <v>2</v>
      </c>
      <c r="K19" s="158">
        <v>14</v>
      </c>
      <c r="L19" s="163" t="str">
        <f>VLOOKUP('пр.хода'!K19,'пр.взвешивания'!B6:O44,2,FALSE)</f>
        <v>ЖИЖИНА Аанна Владимировна</v>
      </c>
      <c r="M19" s="164" t="str">
        <f>VLOOKUP('пр.хода'!K19,'пр.взвешивания'!B6:P44,3,FALSE)</f>
        <v>28.09.93 КМС</v>
      </c>
      <c r="N19" s="141" t="str">
        <f>VLOOKUP('пр.хода'!K19,'пр.взвешивания'!B6:Q44,4,FALSE)</f>
        <v>ЦФО Брянская Брянск Д </v>
      </c>
      <c r="O19" s="85">
        <v>4</v>
      </c>
      <c r="P19" s="55"/>
      <c r="Q19" s="86">
        <v>3.5</v>
      </c>
      <c r="R19" s="87">
        <v>4</v>
      </c>
      <c r="S19" s="150">
        <f>SUM(O19:R19)</f>
        <v>11.5</v>
      </c>
      <c r="T19" s="174">
        <v>1</v>
      </c>
      <c r="U19" s="21"/>
    </row>
    <row r="20" spans="1:21" ht="12.75" customHeight="1">
      <c r="A20" s="158"/>
      <c r="B20" s="160"/>
      <c r="C20" s="162"/>
      <c r="D20" s="142"/>
      <c r="E20" s="56">
        <f>HYPERLINK(круги!P7)</f>
      </c>
      <c r="F20" s="57"/>
      <c r="G20" s="72">
        <f>HYPERLINK(круги!P29)</f>
      </c>
      <c r="H20" s="21"/>
      <c r="I20" s="150"/>
      <c r="J20" s="174"/>
      <c r="K20" s="158"/>
      <c r="L20" s="160"/>
      <c r="M20" s="162"/>
      <c r="N20" s="142"/>
      <c r="O20" s="56" t="s">
        <v>126</v>
      </c>
      <c r="P20" s="57"/>
      <c r="Q20" s="58"/>
      <c r="R20" s="59" t="s">
        <v>126</v>
      </c>
      <c r="S20" s="150"/>
      <c r="T20" s="174"/>
      <c r="U20" s="21"/>
    </row>
    <row r="21" spans="1:21" ht="12.75" customHeight="1">
      <c r="A21" s="158">
        <v>7</v>
      </c>
      <c r="B21" s="163" t="str">
        <f>VLOOKUP('пр.хода'!A21,'пр.взвешивания'!B6:E46,2,FALSE)</f>
        <v>КУЗНЕЦОВА  Анна Александровна</v>
      </c>
      <c r="C21" s="164" t="str">
        <f>VLOOKUP('пр.хода'!A21,'пр.взвешивания'!B6:F46,3,FALSE)</f>
        <v>01.11.93 КМС</v>
      </c>
      <c r="D21" s="141" t="str">
        <f>VLOOKUP('пр.хода'!A21,'пр.взвешивания'!B6:G46,4,FALSE)</f>
        <v>ЦФО Московскя Дубна МО</v>
      </c>
      <c r="E21" s="88">
        <v>4</v>
      </c>
      <c r="F21" s="89">
        <v>3.5</v>
      </c>
      <c r="G21" s="73"/>
      <c r="H21" s="21"/>
      <c r="I21" s="150">
        <f>SUM(E21:H21)</f>
        <v>7.5</v>
      </c>
      <c r="J21" s="178">
        <v>1</v>
      </c>
      <c r="K21" s="158">
        <v>12</v>
      </c>
      <c r="L21" s="163" t="str">
        <f>VLOOKUP('пр.хода'!K21,'пр.взвешивания'!B6:O46,2,FALSE)</f>
        <v>АНОХИНА Ангелина Валерьевна</v>
      </c>
      <c r="M21" s="164" t="str">
        <f>VLOOKUP('пр.хода'!K21,'пр.взвешивания'!B6:P46,3,FALSE)</f>
        <v>130294 кмс</v>
      </c>
      <c r="N21" s="141" t="str">
        <f>VLOOKUP('пр.хода'!K21,'пр.взвешивания'!B6:Q46,4,FALSE)</f>
        <v>МОСКВА МО</v>
      </c>
      <c r="O21" s="88">
        <v>3.5</v>
      </c>
      <c r="P21" s="89">
        <v>0</v>
      </c>
      <c r="Q21" s="61"/>
      <c r="R21" s="90">
        <v>3</v>
      </c>
      <c r="S21" s="150">
        <f>SUM(O21:R21)</f>
        <v>6.5</v>
      </c>
      <c r="T21" s="178">
        <v>2</v>
      </c>
      <c r="U21" s="21"/>
    </row>
    <row r="22" spans="1:21" ht="12.75" customHeight="1" thickBot="1">
      <c r="A22" s="168"/>
      <c r="B22" s="169"/>
      <c r="C22" s="170"/>
      <c r="D22" s="143"/>
      <c r="E22" s="64" t="s">
        <v>118</v>
      </c>
      <c r="F22" s="65">
        <f>HYPERLINK(круги!P27)</f>
      </c>
      <c r="G22" s="74"/>
      <c r="H22" s="21"/>
      <c r="I22" s="165"/>
      <c r="J22" s="179"/>
      <c r="K22" s="158"/>
      <c r="L22" s="160"/>
      <c r="M22" s="162"/>
      <c r="N22" s="142"/>
      <c r="O22" s="60">
        <f>HYPERLINK(круги!P78)</f>
      </c>
      <c r="P22" s="53"/>
      <c r="Q22" s="62"/>
      <c r="R22" s="54">
        <f>HYPERLINK(круги!P91)</f>
      </c>
      <c r="S22" s="150"/>
      <c r="T22" s="178"/>
      <c r="U22" s="21"/>
    </row>
    <row r="23" spans="1:21" ht="12.75" customHeight="1" thickBot="1">
      <c r="A23" s="67" t="s">
        <v>32</v>
      </c>
      <c r="B23" s="21"/>
      <c r="C23" s="21"/>
      <c r="D23" s="21"/>
      <c r="E23" s="21"/>
      <c r="F23" s="21"/>
      <c r="G23" s="21"/>
      <c r="H23" s="21"/>
      <c r="I23" s="69"/>
      <c r="J23" s="21"/>
      <c r="K23" s="158">
        <v>11</v>
      </c>
      <c r="L23" s="163" t="str">
        <f>VLOOKUP('пр.хода'!K23,'пр.взвешивания'!B6:O48,2,FALSE)</f>
        <v>БУСЫГИНА Валерия Андреевна</v>
      </c>
      <c r="M23" s="164" t="str">
        <f>VLOOKUP('пр.хода'!K23,'пр.взвешивания'!B6:P48,3,FALSE)</f>
        <v>15.08.93 КМС</v>
      </c>
      <c r="N23" s="141" t="str">
        <f>VLOOKUP('пр.хода'!K23,'пр.взвешивания'!B6:Q48,4,FALSE)</f>
        <v>УФО Тюменская Тюмень МО</v>
      </c>
      <c r="O23" s="85">
        <v>0</v>
      </c>
      <c r="P23" s="86">
        <v>0</v>
      </c>
      <c r="Q23" s="86">
        <v>0</v>
      </c>
      <c r="R23" s="63"/>
      <c r="S23" s="150">
        <f>SUM(O23:R23)</f>
        <v>0</v>
      </c>
      <c r="T23" s="178">
        <v>4</v>
      </c>
      <c r="U23" s="21"/>
    </row>
    <row r="24" spans="1:21" ht="12.75" customHeight="1" thickBot="1">
      <c r="A24" s="157">
        <v>8</v>
      </c>
      <c r="B24" s="159" t="str">
        <f>VLOOKUP('пр.хода'!A24,'пр.взвешивания'!B6:E49,2,FALSE)</f>
        <v>ЧЕМЕРСКАЯ Анна Владимирвна</v>
      </c>
      <c r="C24" s="161" t="str">
        <f>VLOOKUP('пр.хода'!A24,'пр.взвешивания'!B6:F49,3,FALSE)</f>
        <v>08.0894 кмс</v>
      </c>
      <c r="D24" s="166" t="str">
        <f>VLOOKUP('пр.хода'!A24,'пр.взвешивания'!B6:G49,4,FALSE)</f>
        <v>СФО Новосибирская Новосибирск МО</v>
      </c>
      <c r="E24" s="51"/>
      <c r="F24" s="83">
        <v>3</v>
      </c>
      <c r="G24" s="83">
        <v>4</v>
      </c>
      <c r="H24" s="84">
        <v>4</v>
      </c>
      <c r="I24" s="149">
        <f>SUM(E24:H24)</f>
        <v>11</v>
      </c>
      <c r="J24" s="151">
        <v>1</v>
      </c>
      <c r="K24" s="168"/>
      <c r="L24" s="169"/>
      <c r="M24" s="170"/>
      <c r="N24" s="143"/>
      <c r="O24" s="64"/>
      <c r="P24" s="65"/>
      <c r="Q24" s="65"/>
      <c r="R24" s="66"/>
      <c r="S24" s="165"/>
      <c r="T24" s="179"/>
      <c r="U24" s="21"/>
    </row>
    <row r="25" spans="1:21" ht="12.75" customHeight="1">
      <c r="A25" s="158"/>
      <c r="B25" s="160"/>
      <c r="C25" s="162"/>
      <c r="D25" s="142"/>
      <c r="E25" s="52"/>
      <c r="F25" s="53">
        <f>HYPERLINK(круги!H41)</f>
      </c>
      <c r="G25" s="53" t="s">
        <v>119</v>
      </c>
      <c r="H25" s="54" t="s">
        <v>124</v>
      </c>
      <c r="I25" s="150"/>
      <c r="J25" s="152"/>
      <c r="K25" s="21"/>
      <c r="L25" s="75"/>
      <c r="M25" s="21"/>
      <c r="N25" s="21"/>
      <c r="O25" s="75"/>
      <c r="P25" s="75"/>
      <c r="Q25" s="76"/>
      <c r="R25" s="76"/>
      <c r="S25" s="76"/>
      <c r="T25" s="76"/>
      <c r="U25" s="21"/>
    </row>
    <row r="26" spans="1:21" ht="12.75" customHeight="1">
      <c r="A26" s="158">
        <v>9</v>
      </c>
      <c r="B26" s="163" t="str">
        <f>VLOOKUP('пр.хода'!A26,'пр.взвешивания'!B6:E51,2,FALSE)</f>
        <v>АГАНЕСОВА Евгения Вячеславовна</v>
      </c>
      <c r="C26" s="164" t="str">
        <f>VLOOKUP('пр.хода'!A26,'пр.взвешивания'!B6:F51,3,FALSE)</f>
        <v>23.05.941</v>
      </c>
      <c r="D26" s="141" t="str">
        <f>VLOOKUP('пр.хода'!A26,'пр.взвешивания'!B6:G51,4,FALSE)</f>
        <v>МОСКВА МО</v>
      </c>
      <c r="E26" s="85">
        <v>0</v>
      </c>
      <c r="F26" s="55"/>
      <c r="G26" s="86">
        <v>0</v>
      </c>
      <c r="H26" s="87">
        <v>0</v>
      </c>
      <c r="I26" s="150">
        <f>SUM(E26:H26)</f>
        <v>0</v>
      </c>
      <c r="J26" s="152">
        <v>4</v>
      </c>
      <c r="K26" s="21"/>
      <c r="L26" s="21" t="s">
        <v>15</v>
      </c>
      <c r="M26" s="21"/>
      <c r="N26" s="21"/>
      <c r="O26" s="21"/>
      <c r="P26" s="76" t="s">
        <v>16</v>
      </c>
      <c r="Q26" s="76"/>
      <c r="R26" s="76"/>
      <c r="S26" s="76"/>
      <c r="T26" s="76"/>
      <c r="U26" s="21"/>
    </row>
    <row r="27" spans="1:21" ht="13.5" customHeight="1" thickBot="1">
      <c r="A27" s="158"/>
      <c r="B27" s="160"/>
      <c r="C27" s="162"/>
      <c r="D27" s="142"/>
      <c r="E27" s="56">
        <f>HYPERLINK(круги!H43)</f>
      </c>
      <c r="F27" s="57"/>
      <c r="G27" s="58">
        <f>HYPERLINK(круги!H69)</f>
      </c>
      <c r="H27" s="59">
        <f>HYPERLINK(круги!H56)</f>
      </c>
      <c r="I27" s="150"/>
      <c r="J27" s="152"/>
      <c r="K27" s="21"/>
      <c r="L27" s="21"/>
      <c r="M27" s="21"/>
      <c r="N27" s="21"/>
      <c r="O27" s="77"/>
      <c r="P27" s="77"/>
      <c r="Q27" s="77"/>
      <c r="R27" s="76"/>
      <c r="S27" s="76"/>
      <c r="T27" s="76"/>
      <c r="U27" s="21"/>
    </row>
    <row r="28" spans="1:21" ht="12.75" customHeight="1" thickBot="1">
      <c r="A28" s="158">
        <v>10</v>
      </c>
      <c r="B28" s="163" t="str">
        <f>VLOOKUP('пр.хода'!A28,'пр.взвешивания'!B6:E53,2,FALSE)</f>
        <v>БУДЕННАЯ Ксения Игоревна</v>
      </c>
      <c r="C28" s="164" t="str">
        <f>VLOOKUP('пр.хода'!A28,'пр.взвешивания'!B6:F53,3,FALSE)</f>
        <v>30.04.95 1</v>
      </c>
      <c r="D28" s="141" t="str">
        <f>VLOOKUP('пр.хода'!A28,'пр.взвешивания'!B6:G53,4,FALSE)</f>
        <v>ПФО Пермский Нытва МО</v>
      </c>
      <c r="E28" s="88">
        <v>0</v>
      </c>
      <c r="F28" s="89">
        <v>4</v>
      </c>
      <c r="G28" s="61"/>
      <c r="H28" s="90">
        <v>0</v>
      </c>
      <c r="I28" s="150">
        <f>SUM(E28:H28)</f>
        <v>4</v>
      </c>
      <c r="J28" s="182">
        <v>3</v>
      </c>
      <c r="K28" s="180">
        <v>4</v>
      </c>
      <c r="L28" s="159" t="str">
        <f>VLOOKUP('пр.хода'!K28,'пр.взвешивания'!B6:O53,2,FALSE)</f>
        <v>МАЛЬЦЕВА Валентина Михайловна</v>
      </c>
      <c r="M28" s="161" t="str">
        <f>VLOOKUP('пр.хода'!K28,'пр.взвешивания'!B6:P53,3,FALSE)</f>
        <v>15.02.93 КМС</v>
      </c>
      <c r="N28" s="166" t="str">
        <f>VLOOKUP('пр.хода'!K28,'пр.взвешивания'!B6:Q53,4,FALSE)</f>
        <v>ПФО Пермский Пермь МО</v>
      </c>
      <c r="O28" s="76"/>
      <c r="P28" s="101"/>
      <c r="Q28" s="101"/>
      <c r="R28" s="76"/>
      <c r="S28" s="76"/>
      <c r="T28" s="76"/>
      <c r="U28" s="21"/>
    </row>
    <row r="29" spans="1:21" ht="12.75">
      <c r="A29" s="158"/>
      <c r="B29" s="160"/>
      <c r="C29" s="162"/>
      <c r="D29" s="142"/>
      <c r="E29" s="60">
        <f>HYPERLINK(круги!H54)</f>
      </c>
      <c r="F29" s="53" t="s">
        <v>125</v>
      </c>
      <c r="G29" s="62"/>
      <c r="H29" s="54">
        <f>HYPERLINK(круги!H47)</f>
      </c>
      <c r="I29" s="150"/>
      <c r="J29" s="182"/>
      <c r="K29" s="181"/>
      <c r="L29" s="160"/>
      <c r="M29" s="162"/>
      <c r="N29" s="142"/>
      <c r="O29" s="106" t="s">
        <v>130</v>
      </c>
      <c r="P29" s="101"/>
      <c r="Q29" s="101"/>
      <c r="R29" s="77"/>
      <c r="S29" s="77"/>
      <c r="T29" s="77"/>
      <c r="U29" s="21"/>
    </row>
    <row r="30" spans="1:21" ht="12.75" customHeight="1" thickBot="1">
      <c r="A30" s="158">
        <v>11</v>
      </c>
      <c r="B30" s="163" t="str">
        <f>VLOOKUP('пр.хода'!A30,'пр.взвешивания'!B6:E55,2,FALSE)</f>
        <v>БУСЫГИНА Валерия Андреевна</v>
      </c>
      <c r="C30" s="164" t="str">
        <f>VLOOKUP('пр.хода'!A30,'пр.взвешивания'!B6:F55,3,FALSE)</f>
        <v>15.08.93 КМС</v>
      </c>
      <c r="D30" s="141" t="str">
        <f>VLOOKUP('пр.хода'!A30,'пр.взвешивания'!B6:G55,4,FALSE)</f>
        <v>УФО Тюменская Тюмень МО</v>
      </c>
      <c r="E30" s="85">
        <v>0</v>
      </c>
      <c r="F30" s="86">
        <v>4</v>
      </c>
      <c r="G30" s="86">
        <v>4</v>
      </c>
      <c r="H30" s="63"/>
      <c r="I30" s="150">
        <f>SUM(E30:H30)</f>
        <v>8</v>
      </c>
      <c r="J30" s="182">
        <v>2</v>
      </c>
      <c r="K30" s="181">
        <v>12</v>
      </c>
      <c r="L30" s="163" t="str">
        <f>VLOOKUP('пр.хода'!K30,'пр.взвешивания'!B6:O55,2,FALSE)</f>
        <v>АНОХИНА Ангелина Валерьевна</v>
      </c>
      <c r="M30" s="164" t="str">
        <f>VLOOKUP('пр.хода'!K30,'пр.взвешивания'!B6:P55,3,FALSE)</f>
        <v>130294 кмс</v>
      </c>
      <c r="N30" s="141" t="str">
        <f>VLOOKUP('пр.хода'!K30,'пр.взвешивания'!B6:Q55,4,FALSE)</f>
        <v>МОСКВА МО</v>
      </c>
      <c r="O30" s="102" t="s">
        <v>131</v>
      </c>
      <c r="P30" s="103"/>
      <c r="Q30" s="104"/>
      <c r="R30" s="76"/>
      <c r="S30" s="76"/>
      <c r="T30" s="76"/>
      <c r="U30" s="21"/>
    </row>
    <row r="31" spans="1:21" ht="13.5" thickBot="1">
      <c r="A31" s="168"/>
      <c r="B31" s="169"/>
      <c r="C31" s="170"/>
      <c r="D31" s="143"/>
      <c r="E31" s="64">
        <f>HYPERLINK(круги!H65)</f>
      </c>
      <c r="F31" s="65" t="s">
        <v>120</v>
      </c>
      <c r="G31" s="65" t="s">
        <v>116</v>
      </c>
      <c r="H31" s="66"/>
      <c r="I31" s="165"/>
      <c r="J31" s="183"/>
      <c r="K31" s="191"/>
      <c r="L31" s="169"/>
      <c r="M31" s="170"/>
      <c r="N31" s="143"/>
      <c r="O31" s="77"/>
      <c r="P31" s="105"/>
      <c r="Q31" s="105"/>
      <c r="R31" s="106" t="s">
        <v>132</v>
      </c>
      <c r="S31" s="77"/>
      <c r="T31" s="77"/>
      <c r="U31" s="21"/>
    </row>
    <row r="32" spans="1:21" ht="12.75" customHeight="1" thickBot="1">
      <c r="A32" s="67" t="s">
        <v>33</v>
      </c>
      <c r="B32" s="21"/>
      <c r="C32" s="21"/>
      <c r="D32" s="21"/>
      <c r="E32" s="21"/>
      <c r="F32" s="21"/>
      <c r="G32" s="21"/>
      <c r="H32" s="21"/>
      <c r="I32" s="68"/>
      <c r="J32" s="21"/>
      <c r="K32" s="180">
        <v>14</v>
      </c>
      <c r="L32" s="188" t="str">
        <f>VLOOKUP('пр.хода'!K32,'пр.взвешивания'!B6:O57,2,FALSE)</f>
        <v>ЖИЖИНА Аанна Владимировна</v>
      </c>
      <c r="M32" s="189" t="str">
        <f>VLOOKUP('пр.хода'!K32,'пр.взвешивания'!B6:P57,3,FALSE)</f>
        <v>28.09.93 КМС</v>
      </c>
      <c r="N32" s="190" t="str">
        <f>VLOOKUP('пр.хода'!K32,'пр.взвешивания'!B6:Q57,4,FALSE)</f>
        <v>ЦФО Брянская Брянск Д </v>
      </c>
      <c r="O32" s="76"/>
      <c r="P32" s="105"/>
      <c r="Q32" s="105"/>
      <c r="R32" s="102" t="s">
        <v>135</v>
      </c>
      <c r="S32" s="76"/>
      <c r="T32" s="76"/>
      <c r="U32" s="21"/>
    </row>
    <row r="33" spans="1:21" ht="12.75">
      <c r="A33" s="157">
        <v>12</v>
      </c>
      <c r="B33" s="159" t="str">
        <f>VLOOKUP('пр.хода'!A33,'пр.взвешивания'!B6:E58,2,FALSE)</f>
        <v>АНОХИНА Ангелина Валерьевна</v>
      </c>
      <c r="C33" s="161" t="str">
        <f>VLOOKUP('пр.хода'!A33,'пр.взвешивания'!B6:F58,3,FALSE)</f>
        <v>130294 кмс</v>
      </c>
      <c r="D33" s="166" t="str">
        <f>VLOOKUP('пр.хода'!A33,'пр.взвешивания'!B6:G58,4,FALSE)</f>
        <v>МОСКВА МО</v>
      </c>
      <c r="E33" s="80"/>
      <c r="F33" s="83">
        <v>3.5</v>
      </c>
      <c r="G33" s="91">
        <v>0</v>
      </c>
      <c r="H33" s="21"/>
      <c r="I33" s="149">
        <f>SUM(E33:H33)</f>
        <v>3.5</v>
      </c>
      <c r="J33" s="173">
        <v>2</v>
      </c>
      <c r="K33" s="187"/>
      <c r="L33" s="160"/>
      <c r="M33" s="162"/>
      <c r="N33" s="142"/>
      <c r="O33" s="106" t="s">
        <v>132</v>
      </c>
      <c r="P33" s="107"/>
      <c r="Q33" s="108"/>
      <c r="R33" s="76"/>
      <c r="S33" s="76"/>
      <c r="T33" s="76"/>
      <c r="U33" s="21"/>
    </row>
    <row r="34" spans="1:21" ht="13.5" thickBot="1">
      <c r="A34" s="158"/>
      <c r="B34" s="160"/>
      <c r="C34" s="162"/>
      <c r="D34" s="142"/>
      <c r="E34" s="70"/>
      <c r="F34" s="53">
        <f>HYPERLINK(круги!P41)</f>
      </c>
      <c r="G34" s="71">
        <f>HYPERLINK(круги!H52)</f>
      </c>
      <c r="H34" s="21"/>
      <c r="I34" s="150"/>
      <c r="J34" s="174"/>
      <c r="K34" s="187">
        <v>1</v>
      </c>
      <c r="L34" s="163" t="str">
        <f>VLOOKUP('пр.хода'!K34,'пр.взвешивания'!B6:O59,2,FALSE)</f>
        <v>НИКУЛИНА София Александровна</v>
      </c>
      <c r="M34" s="164" t="str">
        <f>VLOOKUP('пр.хода'!K34,'пр.взвешивания'!B6:P59,3,FALSE)</f>
        <v>22.06.94 КМС</v>
      </c>
      <c r="N34" s="141" t="str">
        <f>VLOOKUP('пр.хода'!K34,'пр.взвешивания'!B6:Q59,4,FALSE)</f>
        <v>ЮФО Волгoрадская  Калач на Дону МО</v>
      </c>
      <c r="O34" s="102" t="s">
        <v>133</v>
      </c>
      <c r="P34" s="76"/>
      <c r="Q34" s="76"/>
      <c r="R34" s="76"/>
      <c r="S34" s="76"/>
      <c r="T34" s="76"/>
      <c r="U34" s="21"/>
    </row>
    <row r="35" spans="1:21" ht="13.5" customHeight="1" thickBot="1">
      <c r="A35" s="158">
        <v>13</v>
      </c>
      <c r="B35" s="163" t="str">
        <f>VLOOKUP('пр.хода'!A35,'пр.взвешивания'!B6:E60,2,FALSE)</f>
        <v>ЕРЕДЖИБОК Зарема Шамсудиновна</v>
      </c>
      <c r="C35" s="164" t="str">
        <f>VLOOKUP('пр.хода'!A35,'пр.взвешивания'!B6:F60,3,FALSE)</f>
        <v>21.07.94 КМС</v>
      </c>
      <c r="D35" s="141" t="str">
        <f>VLOOKUP('пр.хода'!A35,'пр.взвешивания'!B6:G60,4,FALSE)</f>
        <v>ЮФО Р. Адыгея МО</v>
      </c>
      <c r="E35" s="85">
        <v>0.5</v>
      </c>
      <c r="F35" s="55"/>
      <c r="G35" s="92">
        <v>0</v>
      </c>
      <c r="H35" s="21"/>
      <c r="I35" s="150">
        <f>SUM(E35:H35)</f>
        <v>0.5</v>
      </c>
      <c r="J35" s="174">
        <v>3</v>
      </c>
      <c r="K35" s="192"/>
      <c r="L35" s="169"/>
      <c r="M35" s="170"/>
      <c r="N35" s="143"/>
      <c r="O35" s="109"/>
      <c r="P35" s="110"/>
      <c r="Q35" s="111"/>
      <c r="R35" s="101"/>
      <c r="S35" s="101"/>
      <c r="T35" s="21"/>
      <c r="U35" s="21"/>
    </row>
    <row r="36" spans="1:21" ht="12.75" customHeight="1">
      <c r="A36" s="158"/>
      <c r="B36" s="160"/>
      <c r="C36" s="162"/>
      <c r="D36" s="142"/>
      <c r="E36" s="56">
        <f>HYPERLINK(круги!P43)</f>
      </c>
      <c r="F36" s="57"/>
      <c r="G36" s="72">
        <f>HYPERLINK(круги!P65)</f>
      </c>
      <c r="H36" s="21"/>
      <c r="I36" s="150"/>
      <c r="J36" s="174"/>
      <c r="K36" s="81"/>
      <c r="L36" s="81"/>
      <c r="M36" s="81"/>
      <c r="N36" s="81"/>
      <c r="O36" s="81"/>
      <c r="P36" s="82"/>
      <c r="Q36" s="81"/>
      <c r="R36" s="21"/>
      <c r="S36" s="21"/>
      <c r="T36" s="21"/>
      <c r="U36" s="21"/>
    </row>
    <row r="37" spans="1:21" ht="15.75">
      <c r="A37" s="158">
        <v>14</v>
      </c>
      <c r="B37" s="163" t="str">
        <f>VLOOKUP('пр.хода'!A37,'пр.взвешивания'!B6:E62,2,FALSE)</f>
        <v>ЖИЖИНА Аанна Владимировна</v>
      </c>
      <c r="C37" s="164" t="str">
        <f>VLOOKUP('пр.хода'!A37,'пр.взвешивания'!B6:F62,3,FALSE)</f>
        <v>28.09.93 КМС</v>
      </c>
      <c r="D37" s="141" t="str">
        <f>VLOOKUP('пр.хода'!A37,'пр.взвешивания'!B6:G62,4,FALSE)</f>
        <v>ЦФО Брянская Брянск Д </v>
      </c>
      <c r="E37" s="88">
        <v>3.5</v>
      </c>
      <c r="F37" s="89">
        <v>4</v>
      </c>
      <c r="G37" s="73"/>
      <c r="H37" s="21"/>
      <c r="I37" s="150">
        <f>SUM(E37:H37)</f>
        <v>7.5</v>
      </c>
      <c r="J37" s="178">
        <v>1</v>
      </c>
      <c r="K37" s="81"/>
      <c r="L37" s="81"/>
      <c r="M37" s="81"/>
      <c r="N37" s="81"/>
      <c r="O37" s="81"/>
      <c r="P37" s="81"/>
      <c r="Q37" s="81"/>
      <c r="R37" s="21"/>
      <c r="S37" s="21"/>
      <c r="T37" s="21"/>
      <c r="U37" s="21"/>
    </row>
    <row r="38" spans="1:21" ht="13.5" thickBot="1">
      <c r="A38" s="168"/>
      <c r="B38" s="169"/>
      <c r="C38" s="170"/>
      <c r="D38" s="143"/>
      <c r="E38" s="64">
        <f>HYPERLINK(круги!P54)</f>
      </c>
      <c r="F38" s="65" t="s">
        <v>114</v>
      </c>
      <c r="G38" s="74"/>
      <c r="H38" s="21"/>
      <c r="I38" s="165"/>
      <c r="J38" s="179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>
      <c r="A40" s="29" t="str">
        <f>HYPERLINK('[1]реквизиты'!$A$6)</f>
        <v>Гл. судья, судья МК</v>
      </c>
      <c r="B40" s="30"/>
      <c r="C40" s="112"/>
      <c r="D40" s="19"/>
      <c r="E40" s="113"/>
      <c r="F40" s="113"/>
      <c r="G40" s="31" t="str">
        <f>HYPERLINK('[1]реквизиты'!$G$6)</f>
        <v>Р.Г. Мухаметшин</v>
      </c>
      <c r="H40" s="20"/>
      <c r="K40" s="29" t="str">
        <f>HYPERLINK('[2]реквизиты'!$A$22)</f>
        <v>Гл. секретарь, судья МК</v>
      </c>
      <c r="L40" s="30"/>
      <c r="M40" s="112"/>
      <c r="N40" s="19"/>
      <c r="O40" s="113"/>
      <c r="P40" s="113"/>
      <c r="Q40" s="31" t="str">
        <f>HYPERLINK('[1]реквизиты'!$G$8)</f>
        <v>Н.Ю. Глушкова</v>
      </c>
      <c r="R40" s="20"/>
      <c r="U40" s="21"/>
    </row>
    <row r="41" spans="1:21" ht="15.75">
      <c r="A41" s="30"/>
      <c r="B41" s="30"/>
      <c r="C41" s="112"/>
      <c r="D41" s="19"/>
      <c r="E41" s="113"/>
      <c r="F41" s="113"/>
      <c r="G41" s="18" t="str">
        <f>HYPERLINK('[1]реквизиты'!$G$7)</f>
        <v>/г. Краснокамск/</v>
      </c>
      <c r="H41" s="20"/>
      <c r="K41" s="32"/>
      <c r="L41" s="32"/>
      <c r="M41" s="33"/>
      <c r="N41" s="19"/>
      <c r="O41" s="19"/>
      <c r="P41" s="19"/>
      <c r="Q41" s="18" t="str">
        <f>HYPERLINK('[1]реквизиты'!$G$9)</f>
        <v>/г. Рязань/</v>
      </c>
      <c r="R41" s="20"/>
      <c r="U41" s="21"/>
    </row>
    <row r="42" spans="1:21" ht="12.75">
      <c r="A42" s="32"/>
      <c r="B42" s="32"/>
      <c r="C42" s="33"/>
      <c r="D42" s="19"/>
      <c r="E42" s="19"/>
      <c r="F42" s="19"/>
      <c r="G42" s="20"/>
      <c r="H42" s="20"/>
      <c r="M42" s="2"/>
      <c r="N42" s="2"/>
      <c r="O42" s="2"/>
      <c r="P42" s="2"/>
      <c r="T42" s="21"/>
      <c r="U42" s="21"/>
    </row>
    <row r="43" spans="11:21" ht="12.75"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1:21" ht="12.75"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0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</sheetData>
  <mergeCells count="169">
    <mergeCell ref="A1:T1"/>
    <mergeCell ref="P5:T5"/>
    <mergeCell ref="B5:I5"/>
    <mergeCell ref="A2:I2"/>
    <mergeCell ref="K2:P2"/>
    <mergeCell ref="B3:I3"/>
    <mergeCell ref="K3:T3"/>
    <mergeCell ref="K34:K35"/>
    <mergeCell ref="L34:L35"/>
    <mergeCell ref="M34:M35"/>
    <mergeCell ref="N34:N35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S17:S18"/>
    <mergeCell ref="T17:T18"/>
    <mergeCell ref="S19:S20"/>
    <mergeCell ref="T19:T20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T10:T11"/>
    <mergeCell ref="S12:S13"/>
    <mergeCell ref="T12:T13"/>
    <mergeCell ref="T14:T15"/>
    <mergeCell ref="N12:N13"/>
    <mergeCell ref="S10:S11"/>
    <mergeCell ref="N10:N11"/>
    <mergeCell ref="S14:S15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A33:A34"/>
    <mergeCell ref="B33:B34"/>
    <mergeCell ref="C33:C34"/>
    <mergeCell ref="D33:D34"/>
    <mergeCell ref="I33:I34"/>
    <mergeCell ref="J33:J34"/>
    <mergeCell ref="I28:I29"/>
    <mergeCell ref="J28:J29"/>
    <mergeCell ref="I30:I31"/>
    <mergeCell ref="J30:J31"/>
    <mergeCell ref="A30:A31"/>
    <mergeCell ref="B30:B31"/>
    <mergeCell ref="C30:C31"/>
    <mergeCell ref="D30:D31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J24:J25"/>
    <mergeCell ref="A24:A25"/>
    <mergeCell ref="B24:B25"/>
    <mergeCell ref="C24:C25"/>
    <mergeCell ref="D24:D25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A17:A18"/>
    <mergeCell ref="B17:B18"/>
    <mergeCell ref="C17:C18"/>
    <mergeCell ref="D17:D18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C6:C7"/>
    <mergeCell ref="A8:A9"/>
    <mergeCell ref="B8:B9"/>
    <mergeCell ref="C8:C9"/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H70">
      <selection activeCell="W84" sqref="W8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05" t="s">
        <v>17</v>
      </c>
      <c r="B1" s="205"/>
      <c r="C1" s="205"/>
      <c r="D1" s="205"/>
      <c r="E1" s="205"/>
      <c r="F1" s="205"/>
      <c r="G1" s="205"/>
      <c r="H1" s="205"/>
      <c r="I1" s="205" t="s">
        <v>17</v>
      </c>
      <c r="J1" s="205"/>
      <c r="K1" s="205"/>
      <c r="L1" s="205"/>
      <c r="M1" s="205"/>
      <c r="N1" s="205"/>
      <c r="O1" s="205"/>
      <c r="P1" s="205"/>
    </row>
    <row r="2" spans="1:16" ht="23.25" customHeight="1">
      <c r="A2" s="10" t="s">
        <v>30</v>
      </c>
      <c r="B2" s="3" t="s">
        <v>18</v>
      </c>
      <c r="C2" s="3"/>
      <c r="D2" s="3"/>
      <c r="E2" s="47" t="str">
        <f>HYPERLINK('пр.взвешивания'!E3)</f>
        <v>в.к.     70       кг.</v>
      </c>
      <c r="F2" s="3"/>
      <c r="G2" s="3"/>
      <c r="H2" s="3"/>
      <c r="I2" s="10" t="s">
        <v>31</v>
      </c>
      <c r="J2" s="3" t="s">
        <v>18</v>
      </c>
      <c r="K2" s="3"/>
      <c r="L2" s="3"/>
      <c r="M2" s="47" t="str">
        <f>HYPERLINK('пр.взвешивания'!E3)</f>
        <v>в.к.     70       кг.</v>
      </c>
      <c r="N2" s="3"/>
      <c r="O2" s="3"/>
      <c r="P2" s="3"/>
    </row>
    <row r="3" spans="1:16" ht="12.75">
      <c r="A3" s="185" t="s">
        <v>1</v>
      </c>
      <c r="B3" s="185" t="s">
        <v>8</v>
      </c>
      <c r="C3" s="185" t="s">
        <v>9</v>
      </c>
      <c r="D3" s="185" t="s">
        <v>10</v>
      </c>
      <c r="E3" s="185" t="s">
        <v>19</v>
      </c>
      <c r="F3" s="185" t="s">
        <v>20</v>
      </c>
      <c r="G3" s="185" t="s">
        <v>21</v>
      </c>
      <c r="H3" s="185" t="s">
        <v>22</v>
      </c>
      <c r="I3" s="185" t="s">
        <v>1</v>
      </c>
      <c r="J3" s="185" t="s">
        <v>8</v>
      </c>
      <c r="K3" s="185" t="s">
        <v>9</v>
      </c>
      <c r="L3" s="185" t="s">
        <v>10</v>
      </c>
      <c r="M3" s="185" t="s">
        <v>19</v>
      </c>
      <c r="N3" s="185" t="s">
        <v>20</v>
      </c>
      <c r="O3" s="185" t="s">
        <v>21</v>
      </c>
      <c r="P3" s="185" t="s">
        <v>22</v>
      </c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2.75" customHeight="1">
      <c r="A5" s="185">
        <v>1</v>
      </c>
      <c r="B5" s="207" t="str">
        <f>VLOOKUP(A5,'пр.взвешивания'!B6:E33,2,FALSE)</f>
        <v>НИКУЛИНА София Александровна</v>
      </c>
      <c r="C5" s="207" t="str">
        <f>VLOOKUP(B5,'пр.взвешивания'!C6:F33,2,FALSE)</f>
        <v>22.06.94 КМС</v>
      </c>
      <c r="D5" s="207" t="str">
        <f>VLOOKUP(C5,'пр.взвешивания'!D6:G33,2,FALSE)</f>
        <v>ЮФО Волгoрадская  Калач на Дону МО</v>
      </c>
      <c r="E5" s="209"/>
      <c r="F5" s="210"/>
      <c r="G5" s="211"/>
      <c r="H5" s="185"/>
      <c r="I5" s="185">
        <v>5</v>
      </c>
      <c r="J5" s="207" t="str">
        <f>VLOOKUP(I5,'пр.взвешивания'!B6:E33,2,FALSE)</f>
        <v>ЧЕРЕПЕНКО Елена Валерьевна</v>
      </c>
      <c r="K5" s="207" t="str">
        <f>VLOOKUP(J5,'пр.взвешивания'!C6:F33,2,FALSE)</f>
        <v>08.07.93 КМС</v>
      </c>
      <c r="L5" s="207" t="str">
        <f>VLOOKUP(K5,'пр.взвешивания'!D6:G33,2,FALSE)</f>
        <v>СЗФО Калининградская Калининград МО</v>
      </c>
      <c r="M5" s="209"/>
      <c r="N5" s="210"/>
      <c r="O5" s="211"/>
      <c r="P5" s="185"/>
    </row>
    <row r="6" spans="1:16" ht="12.75">
      <c r="A6" s="185"/>
      <c r="B6" s="208"/>
      <c r="C6" s="208"/>
      <c r="D6" s="208"/>
      <c r="E6" s="209"/>
      <c r="F6" s="209"/>
      <c r="G6" s="211"/>
      <c r="H6" s="185"/>
      <c r="I6" s="185"/>
      <c r="J6" s="208"/>
      <c r="K6" s="208"/>
      <c r="L6" s="208"/>
      <c r="M6" s="209"/>
      <c r="N6" s="209"/>
      <c r="O6" s="211"/>
      <c r="P6" s="185"/>
    </row>
    <row r="7" spans="1:16" ht="12.75" customHeight="1">
      <c r="A7" s="206">
        <v>2</v>
      </c>
      <c r="B7" s="207" t="str">
        <f>VLOOKUP(A7,'пр.взвешивания'!B8:E35,2,FALSE)</f>
        <v>ПЕЧИНИНА Дарья Витальевна</v>
      </c>
      <c r="C7" s="207" t="str">
        <f>VLOOKUP(B7,'пр.взвешивания'!C8:F35,2,FALSE)</f>
        <v>09.06.95 1</v>
      </c>
      <c r="D7" s="207" t="str">
        <f>VLOOKUP(C7,'пр.взвешивания'!D8:G35,2,FALSE)</f>
        <v>УФО Челябинская Челябинск МО</v>
      </c>
      <c r="E7" s="214"/>
      <c r="F7" s="214"/>
      <c r="G7" s="206"/>
      <c r="H7" s="206"/>
      <c r="I7" s="206">
        <v>6</v>
      </c>
      <c r="J7" s="207" t="str">
        <f>VLOOKUP(I7,'пр.взвешивания'!B8:E35,2,FALSE)</f>
        <v>НИКИТИНА Анна Алексеевна</v>
      </c>
      <c r="K7" s="207" t="str">
        <f>VLOOKUP(J7,'пр.взвешивания'!C8:F35,2,FALSE)</f>
        <v>14.12.94 КМС</v>
      </c>
      <c r="L7" s="207" t="str">
        <f>VLOOKUP(K7,'пр.взвешивания'!D8:G35,2,FALSE)</f>
        <v>ЦФО Брянская Брянск Д </v>
      </c>
      <c r="M7" s="214"/>
      <c r="N7" s="214"/>
      <c r="O7" s="206"/>
      <c r="P7" s="206"/>
    </row>
    <row r="8" spans="1:16" ht="13.5" thickBot="1">
      <c r="A8" s="212"/>
      <c r="B8" s="213"/>
      <c r="C8" s="213"/>
      <c r="D8" s="213"/>
      <c r="E8" s="215"/>
      <c r="F8" s="215"/>
      <c r="G8" s="212"/>
      <c r="H8" s="212"/>
      <c r="I8" s="212"/>
      <c r="J8" s="213"/>
      <c r="K8" s="213"/>
      <c r="L8" s="213"/>
      <c r="M8" s="215"/>
      <c r="N8" s="215"/>
      <c r="O8" s="212"/>
      <c r="P8" s="212"/>
    </row>
    <row r="9" spans="1:16" ht="12.75" customHeight="1">
      <c r="A9" s="216">
        <v>4</v>
      </c>
      <c r="B9" s="217" t="str">
        <f>VLOOKUP(A9,'пр.взвешивания'!B10:E37,2,FALSE)</f>
        <v>МАЛЬЦЕВА Валентина Михайловна</v>
      </c>
      <c r="C9" s="217" t="str">
        <f>VLOOKUP(B9,'пр.взвешивания'!C10:F37,2,FALSE)</f>
        <v>15.02.93 КМС</v>
      </c>
      <c r="D9" s="217" t="str">
        <f>VLOOKUP(C9,'пр.взвешивания'!D10:G37,2,FALSE)</f>
        <v>ПФО Пермский Пермь МО</v>
      </c>
      <c r="E9" s="209"/>
      <c r="F9" s="210"/>
      <c r="G9" s="211"/>
      <c r="H9" s="218"/>
      <c r="I9" s="230">
        <v>7</v>
      </c>
      <c r="J9" s="217" t="str">
        <f>VLOOKUP(I9,'пр.взвешивания'!B10:E37,2,FALSE)</f>
        <v>КУЗНЕЦОВА  Анна Александровна</v>
      </c>
      <c r="K9" s="217" t="str">
        <f>VLOOKUP(J9,'пр.взвешивания'!C10:F37,2,FALSE)</f>
        <v>01.11.93 КМС</v>
      </c>
      <c r="L9" s="217" t="str">
        <f>VLOOKUP(K9,'пр.взвешивания'!D10:G37,2,FALSE)</f>
        <v>ЦФО Московскя Дубна МО</v>
      </c>
      <c r="M9" s="230" t="s">
        <v>25</v>
      </c>
      <c r="N9" s="231"/>
      <c r="O9" s="232"/>
      <c r="P9" s="233"/>
    </row>
    <row r="10" spans="1:16" ht="12.75">
      <c r="A10" s="185"/>
      <c r="B10" s="208"/>
      <c r="C10" s="208"/>
      <c r="D10" s="208"/>
      <c r="E10" s="209"/>
      <c r="F10" s="209"/>
      <c r="G10" s="211"/>
      <c r="H10" s="185"/>
      <c r="I10" s="185"/>
      <c r="J10" s="208"/>
      <c r="K10" s="208"/>
      <c r="L10" s="208"/>
      <c r="M10" s="185"/>
      <c r="N10" s="209"/>
      <c r="O10" s="211"/>
      <c r="P10" s="185"/>
    </row>
    <row r="11" spans="1:16" ht="12.75" customHeight="1">
      <c r="A11" s="206">
        <v>3</v>
      </c>
      <c r="B11" s="207" t="str">
        <f>VLOOKUP(A11,'пр.взвешивания'!B6:E33,2,FALSE)</f>
        <v>ГАЛКИНА Татьяна Владимиовна</v>
      </c>
      <c r="C11" s="207" t="str">
        <f>VLOOKUP(B11,'пр.взвешивания'!C6:F33,2,FALSE)</f>
        <v>15.09.95 1</v>
      </c>
      <c r="D11" s="207" t="str">
        <f>VLOOKUP(C11,'пр.взвешивания'!D6:G33,2,FALSE)</f>
        <v>МОСКВА МКС</v>
      </c>
      <c r="E11" s="214"/>
      <c r="F11" s="214"/>
      <c r="G11" s="206"/>
      <c r="H11" s="206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6"/>
      <c r="B12" s="208"/>
      <c r="C12" s="208"/>
      <c r="D12" s="208"/>
      <c r="E12" s="219"/>
      <c r="F12" s="219"/>
      <c r="G12" s="216"/>
      <c r="H12" s="216"/>
      <c r="I12" s="21"/>
      <c r="J12" s="21"/>
      <c r="K12" s="21"/>
      <c r="L12" s="21"/>
      <c r="M12" s="21"/>
      <c r="N12" s="21"/>
      <c r="O12" s="21"/>
      <c r="P12" s="21"/>
    </row>
    <row r="13" spans="1:16" ht="24" customHeight="1">
      <c r="A13" s="10" t="s">
        <v>30</v>
      </c>
      <c r="B13" s="3" t="s">
        <v>23</v>
      </c>
      <c r="C13" s="3"/>
      <c r="D13" s="3"/>
      <c r="E13" s="47" t="str">
        <f>HYPERLINK('пр.взвешивания'!E3)</f>
        <v>в.к.     70       кг.</v>
      </c>
      <c r="F13" s="3"/>
      <c r="G13" s="3"/>
      <c r="H13" s="3"/>
      <c r="I13" s="10" t="s">
        <v>31</v>
      </c>
      <c r="J13" s="3" t="s">
        <v>23</v>
      </c>
      <c r="K13" s="3"/>
      <c r="L13" s="3"/>
      <c r="M13" s="47" t="str">
        <f>HYPERLINK('пр.взвешивания'!E3)</f>
        <v>в.к.     70       кг.</v>
      </c>
      <c r="N13" s="3"/>
      <c r="O13" s="3"/>
      <c r="P13" s="3"/>
    </row>
    <row r="14" spans="1:16" ht="12.75">
      <c r="A14" s="206" t="s">
        <v>1</v>
      </c>
      <c r="B14" s="206" t="s">
        <v>8</v>
      </c>
      <c r="C14" s="206" t="s">
        <v>9</v>
      </c>
      <c r="D14" s="206" t="s">
        <v>10</v>
      </c>
      <c r="E14" s="206" t="s">
        <v>19</v>
      </c>
      <c r="F14" s="206" t="s">
        <v>20</v>
      </c>
      <c r="G14" s="206" t="s">
        <v>21</v>
      </c>
      <c r="H14" s="206" t="s">
        <v>22</v>
      </c>
      <c r="I14" s="206" t="s">
        <v>1</v>
      </c>
      <c r="J14" s="206" t="s">
        <v>8</v>
      </c>
      <c r="K14" s="206" t="s">
        <v>9</v>
      </c>
      <c r="L14" s="206" t="s">
        <v>10</v>
      </c>
      <c r="M14" s="206" t="s">
        <v>19</v>
      </c>
      <c r="N14" s="206" t="s">
        <v>20</v>
      </c>
      <c r="O14" s="206" t="s">
        <v>21</v>
      </c>
      <c r="P14" s="206" t="s">
        <v>22</v>
      </c>
    </row>
    <row r="15" spans="1:16" ht="12.75">
      <c r="A15" s="220"/>
      <c r="B15" s="220"/>
      <c r="C15" s="220"/>
      <c r="D15" s="220"/>
      <c r="E15" s="220"/>
      <c r="F15" s="220"/>
      <c r="G15" s="220"/>
      <c r="H15" s="220"/>
      <c r="I15" s="220"/>
      <c r="J15" s="234"/>
      <c r="K15" s="220"/>
      <c r="L15" s="220"/>
      <c r="M15" s="220"/>
      <c r="N15" s="220"/>
      <c r="O15" s="220"/>
      <c r="P15" s="220"/>
    </row>
    <row r="16" spans="1:16" ht="12.75" customHeight="1">
      <c r="A16" s="206">
        <v>1</v>
      </c>
      <c r="B16" s="207" t="str">
        <f>VLOOKUP(A16,'пр.взвешивания'!B6:E33,2,FALSE)</f>
        <v>НИКУЛИНА София Александровна</v>
      </c>
      <c r="C16" s="207" t="str">
        <f>VLOOKUP(B16,'пр.взвешивания'!C6:F33,2,FALSE)</f>
        <v>22.06.94 КМС</v>
      </c>
      <c r="D16" s="207" t="str">
        <f>VLOOKUP(C16,'пр.взвешивания'!D6:G33,2,FALSE)</f>
        <v>ЮФО Волгoрадская  Калач на Дону МО</v>
      </c>
      <c r="E16" s="214"/>
      <c r="F16" s="221"/>
      <c r="G16" s="222"/>
      <c r="H16" s="206"/>
      <c r="I16" s="206">
        <v>5</v>
      </c>
      <c r="J16" s="207" t="str">
        <f>VLOOKUP(I16,'пр.взвешивания'!B6:E33,2,FALSE)</f>
        <v>ЧЕРЕПЕНКО Елена Валерьевна</v>
      </c>
      <c r="K16" s="207" t="str">
        <f>VLOOKUP(J16,'пр.взвешивания'!C6:F33,2,FALSE)</f>
        <v>08.07.93 КМС</v>
      </c>
      <c r="L16" s="207" t="str">
        <f>VLOOKUP(K16,'пр.взвешивания'!D6:G33,2,FALSE)</f>
        <v>СЗФО Калининградская Калининград МО</v>
      </c>
      <c r="M16" s="206"/>
      <c r="N16" s="221"/>
      <c r="O16" s="222"/>
      <c r="P16" s="206"/>
    </row>
    <row r="17" spans="1:16" ht="12.75">
      <c r="A17" s="216"/>
      <c r="B17" s="208"/>
      <c r="C17" s="208"/>
      <c r="D17" s="208"/>
      <c r="E17" s="219"/>
      <c r="F17" s="220"/>
      <c r="G17" s="223"/>
      <c r="H17" s="216"/>
      <c r="I17" s="216"/>
      <c r="J17" s="208"/>
      <c r="K17" s="208"/>
      <c r="L17" s="208"/>
      <c r="M17" s="216"/>
      <c r="N17" s="220"/>
      <c r="O17" s="223"/>
      <c r="P17" s="216"/>
    </row>
    <row r="18" spans="1:16" ht="12.75" customHeight="1">
      <c r="A18" s="206">
        <v>3</v>
      </c>
      <c r="B18" s="207" t="str">
        <f>VLOOKUP(A18,'пр.взвешивания'!B8:E35,2,FALSE)</f>
        <v>ГАЛКИНА Татьяна Владимиовна</v>
      </c>
      <c r="C18" s="207" t="str">
        <f>VLOOKUP(B18,'пр.взвешивания'!C8:F35,2,FALSE)</f>
        <v>15.09.95 1</v>
      </c>
      <c r="D18" s="207" t="str">
        <f>VLOOKUP(C18,'пр.взвешивания'!D8:G35,2,FALSE)</f>
        <v>МОСКВА МКС</v>
      </c>
      <c r="E18" s="214"/>
      <c r="F18" s="214"/>
      <c r="G18" s="206"/>
      <c r="H18" s="206"/>
      <c r="I18" s="206">
        <v>7</v>
      </c>
      <c r="J18" s="207" t="str">
        <f>VLOOKUP(I18,'пр.взвешивания'!B8:E35,2,FALSE)</f>
        <v>КУЗНЕЦОВА  Анна Александровна</v>
      </c>
      <c r="K18" s="207" t="str">
        <f>VLOOKUP(J18,'пр.взвешивания'!C8:F35,2,FALSE)</f>
        <v>01.11.93 КМС</v>
      </c>
      <c r="L18" s="207" t="str">
        <f>VLOOKUP(K18,'пр.взвешивания'!D8:G35,2,FALSE)</f>
        <v>ЦФО Московскя Дубна МО</v>
      </c>
      <c r="M18" s="206"/>
      <c r="N18" s="214"/>
      <c r="O18" s="206"/>
      <c r="P18" s="206"/>
    </row>
    <row r="19" spans="1:16" ht="13.5" thickBot="1">
      <c r="A19" s="224"/>
      <c r="B19" s="213"/>
      <c r="C19" s="213"/>
      <c r="D19" s="213"/>
      <c r="E19" s="224"/>
      <c r="F19" s="224"/>
      <c r="G19" s="224"/>
      <c r="H19" s="224"/>
      <c r="I19" s="224"/>
      <c r="J19" s="213"/>
      <c r="K19" s="213"/>
      <c r="L19" s="213"/>
      <c r="M19" s="224"/>
      <c r="N19" s="224"/>
      <c r="O19" s="224"/>
      <c r="P19" s="224"/>
    </row>
    <row r="20" spans="1:16" ht="12.75" customHeight="1">
      <c r="A20" s="225">
        <v>2</v>
      </c>
      <c r="B20" s="217" t="str">
        <f>VLOOKUP(A20,'пр.взвешивания'!B6:E33,2,FALSE)</f>
        <v>ПЕЧИНИНА Дарья Витальевна</v>
      </c>
      <c r="C20" s="217" t="str">
        <f>VLOOKUP(B20,'пр.взвешивания'!C6:F33,2,FALSE)</f>
        <v>09.06.95 1</v>
      </c>
      <c r="D20" s="217" t="str">
        <f>VLOOKUP(C20,'пр.взвешивания'!D6:G33,2,FALSE)</f>
        <v>УФО Челябинская Челябинск МО</v>
      </c>
      <c r="E20" s="226"/>
      <c r="F20" s="227"/>
      <c r="G20" s="228"/>
      <c r="H20" s="229"/>
      <c r="I20" s="225">
        <v>6</v>
      </c>
      <c r="J20" s="217" t="str">
        <f>VLOOKUP(I20,'пр.взвешивания'!B10:E37,2,FALSE)</f>
        <v>НИКИТИНА Анна Алексеевна</v>
      </c>
      <c r="K20" s="217" t="str">
        <f>VLOOKUP(J20,'пр.взвешивания'!C10:F37,2,FALSE)</f>
        <v>14.12.94 КМС</v>
      </c>
      <c r="L20" s="217" t="str">
        <f>VLOOKUP(K20,'пр.взвешивания'!D10:G37,2,FALSE)</f>
        <v>ЦФО Брянская Брянск Д </v>
      </c>
      <c r="M20" s="225" t="s">
        <v>25</v>
      </c>
      <c r="N20" s="227"/>
      <c r="O20" s="228"/>
      <c r="P20" s="235"/>
    </row>
    <row r="21" spans="1:16" ht="12.75">
      <c r="A21" s="220"/>
      <c r="B21" s="208"/>
      <c r="C21" s="208"/>
      <c r="D21" s="208"/>
      <c r="E21" s="219"/>
      <c r="F21" s="220"/>
      <c r="G21" s="223"/>
      <c r="H21" s="220"/>
      <c r="I21" s="220"/>
      <c r="J21" s="208"/>
      <c r="K21" s="208"/>
      <c r="L21" s="208"/>
      <c r="M21" s="216"/>
      <c r="N21" s="220"/>
      <c r="O21" s="223"/>
      <c r="P21" s="220"/>
    </row>
    <row r="22" spans="1:16" ht="12.75" customHeight="1">
      <c r="A22" s="206">
        <v>4</v>
      </c>
      <c r="B22" s="207" t="str">
        <f>VLOOKUP(A22,'пр.взвешивания'!B12:E39,2,FALSE)</f>
        <v>МАЛЬЦЕВА Валентина Михайловна</v>
      </c>
      <c r="C22" s="207" t="str">
        <f>VLOOKUP(B22,'пр.взвешивания'!C12:F39,2,FALSE)</f>
        <v>15.02.93 КМС</v>
      </c>
      <c r="D22" s="207" t="str">
        <f>VLOOKUP(C22,'пр.взвешивания'!D12:G39,2,FALSE)</f>
        <v>ПФО Пермский Пермь МО</v>
      </c>
      <c r="E22" s="214"/>
      <c r="F22" s="214"/>
      <c r="G22" s="206"/>
      <c r="H22" s="206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20"/>
      <c r="B23" s="208"/>
      <c r="C23" s="208"/>
      <c r="D23" s="208"/>
      <c r="E23" s="220"/>
      <c r="F23" s="220"/>
      <c r="G23" s="220"/>
      <c r="H23" s="220"/>
      <c r="I23" s="21"/>
      <c r="J23" s="21"/>
      <c r="K23" s="21"/>
      <c r="L23" s="21"/>
      <c r="M23" s="21"/>
      <c r="N23" s="21"/>
      <c r="O23" s="21"/>
      <c r="P23" s="21"/>
    </row>
    <row r="24" spans="1:16" ht="26.25" customHeight="1">
      <c r="A24" s="10" t="s">
        <v>30</v>
      </c>
      <c r="B24" s="3" t="s">
        <v>24</v>
      </c>
      <c r="C24" s="3"/>
      <c r="D24" s="3"/>
      <c r="E24" s="47" t="str">
        <f>HYPERLINK('пр.взвешивания'!E3)</f>
        <v>в.к.     70       кг.</v>
      </c>
      <c r="F24" s="3"/>
      <c r="G24" s="3"/>
      <c r="H24" s="3"/>
      <c r="I24" s="10" t="s">
        <v>31</v>
      </c>
      <c r="J24" s="3" t="s">
        <v>24</v>
      </c>
      <c r="K24" s="3"/>
      <c r="L24" s="3"/>
      <c r="M24" s="47" t="str">
        <f>HYPERLINK('пр.взвешивания'!E3)</f>
        <v>в.к.     70       кг.</v>
      </c>
      <c r="N24" s="3"/>
      <c r="O24" s="3"/>
      <c r="P24" s="3"/>
    </row>
    <row r="25" spans="1:16" ht="12.75">
      <c r="A25" s="206" t="s">
        <v>1</v>
      </c>
      <c r="B25" s="206" t="s">
        <v>8</v>
      </c>
      <c r="C25" s="206" t="s">
        <v>9</v>
      </c>
      <c r="D25" s="206" t="s">
        <v>10</v>
      </c>
      <c r="E25" s="206" t="s">
        <v>19</v>
      </c>
      <c r="F25" s="206" t="s">
        <v>20</v>
      </c>
      <c r="G25" s="206" t="s">
        <v>21</v>
      </c>
      <c r="H25" s="206" t="s">
        <v>22</v>
      </c>
      <c r="I25" s="206" t="s">
        <v>1</v>
      </c>
      <c r="J25" s="206" t="s">
        <v>8</v>
      </c>
      <c r="K25" s="206" t="s">
        <v>9</v>
      </c>
      <c r="L25" s="206" t="s">
        <v>10</v>
      </c>
      <c r="M25" s="206" t="s">
        <v>19</v>
      </c>
      <c r="N25" s="206" t="s">
        <v>20</v>
      </c>
      <c r="O25" s="206" t="s">
        <v>21</v>
      </c>
      <c r="P25" s="206" t="s">
        <v>22</v>
      </c>
    </row>
    <row r="26" spans="1:16" ht="12.7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1:16" ht="12.75" customHeight="1">
      <c r="A27" s="206">
        <v>1</v>
      </c>
      <c r="B27" s="207" t="str">
        <f>VLOOKUP(A27,'пр.взвешивания'!B6:E33,2,FALSE)</f>
        <v>НИКУЛИНА София Александровна</v>
      </c>
      <c r="C27" s="207" t="str">
        <f>VLOOKUP(B27,'пр.взвешивания'!C6:F33,2,FALSE)</f>
        <v>22.06.94 КМС</v>
      </c>
      <c r="D27" s="207" t="str">
        <f>VLOOKUP(C27,'пр.взвешивания'!D6:G33,2,FALSE)</f>
        <v>ЮФО Волгoрадская  Калач на Дону МО</v>
      </c>
      <c r="E27" s="214"/>
      <c r="F27" s="221"/>
      <c r="G27" s="222"/>
      <c r="H27" s="206"/>
      <c r="I27" s="206">
        <v>7</v>
      </c>
      <c r="J27" s="207" t="str">
        <f>VLOOKUP(I27,'пр.взвешивания'!B6:E33,2,FALSE)</f>
        <v>КУЗНЕЦОВА  Анна Александровна</v>
      </c>
      <c r="K27" s="207" t="str">
        <f>VLOOKUP(J27,'пр.взвешивания'!C6:F33,2,FALSE)</f>
        <v>01.11.93 КМС</v>
      </c>
      <c r="L27" s="207" t="str">
        <f>VLOOKUP(K27,'пр.взвешивания'!D6:G33,2,FALSE)</f>
        <v>ЦФО Московскя Дубна МО</v>
      </c>
      <c r="M27" s="206"/>
      <c r="N27" s="221"/>
      <c r="O27" s="222"/>
      <c r="P27" s="206"/>
    </row>
    <row r="28" spans="1:16" ht="12.75">
      <c r="A28" s="216"/>
      <c r="B28" s="208"/>
      <c r="C28" s="208"/>
      <c r="D28" s="208"/>
      <c r="E28" s="219"/>
      <c r="F28" s="220"/>
      <c r="G28" s="223"/>
      <c r="H28" s="216"/>
      <c r="I28" s="216"/>
      <c r="J28" s="208"/>
      <c r="K28" s="208"/>
      <c r="L28" s="208"/>
      <c r="M28" s="216"/>
      <c r="N28" s="220"/>
      <c r="O28" s="223"/>
      <c r="P28" s="216"/>
    </row>
    <row r="29" spans="1:16" ht="12.75" customHeight="1">
      <c r="A29" s="206">
        <v>4</v>
      </c>
      <c r="B29" s="207" t="str">
        <f>VLOOKUP(A29,'пр.взвешивания'!B8:E35,2,FALSE)</f>
        <v>МАЛЬЦЕВА Валентина Михайловна</v>
      </c>
      <c r="C29" s="207" t="str">
        <f>VLOOKUP(B29,'пр.взвешивания'!C8:F35,2,FALSE)</f>
        <v>15.02.93 КМС</v>
      </c>
      <c r="D29" s="207" t="str">
        <f>VLOOKUP(C29,'пр.взвешивания'!D8:G35,2,FALSE)</f>
        <v>ПФО Пермский Пермь МО</v>
      </c>
      <c r="E29" s="214"/>
      <c r="F29" s="214"/>
      <c r="G29" s="206"/>
      <c r="H29" s="206"/>
      <c r="I29" s="206">
        <v>6</v>
      </c>
      <c r="J29" s="207" t="str">
        <f>VLOOKUP(I29,'пр.взвешивания'!B8:E35,2,FALSE)</f>
        <v>НИКИТИНА Анна Алексеевна</v>
      </c>
      <c r="K29" s="207" t="str">
        <f>VLOOKUP(J29,'пр.взвешивания'!C8:F35,2,FALSE)</f>
        <v>14.12.94 КМС</v>
      </c>
      <c r="L29" s="207" t="str">
        <f>VLOOKUP(K29,'пр.взвешивания'!D8:G35,2,FALSE)</f>
        <v>ЦФО Брянская Брянск Д </v>
      </c>
      <c r="M29" s="206"/>
      <c r="N29" s="214"/>
      <c r="O29" s="206"/>
      <c r="P29" s="206"/>
    </row>
    <row r="30" spans="1:16" ht="13.5" thickBot="1">
      <c r="A30" s="224"/>
      <c r="B30" s="213"/>
      <c r="C30" s="213"/>
      <c r="D30" s="213"/>
      <c r="E30" s="224"/>
      <c r="F30" s="224"/>
      <c r="G30" s="224"/>
      <c r="H30" s="224"/>
      <c r="I30" s="224"/>
      <c r="J30" s="213"/>
      <c r="K30" s="213"/>
      <c r="L30" s="213"/>
      <c r="M30" s="224"/>
      <c r="N30" s="224"/>
      <c r="O30" s="224"/>
      <c r="P30" s="224"/>
    </row>
    <row r="31" spans="1:16" ht="12.75" customHeight="1">
      <c r="A31" s="225">
        <v>3</v>
      </c>
      <c r="B31" s="217" t="str">
        <f>VLOOKUP(A31,'пр.взвешивания'!B10:E37,2,FALSE)</f>
        <v>ГАЛКИНА Татьяна Владимиовна</v>
      </c>
      <c r="C31" s="217" t="str">
        <f>VLOOKUP(B31,'пр.взвешивания'!C10:F37,2,FALSE)</f>
        <v>15.09.95 1</v>
      </c>
      <c r="D31" s="217" t="str">
        <f>VLOOKUP(C31,'пр.взвешивания'!D10:G37,2,FALSE)</f>
        <v>МОСКВА МКС</v>
      </c>
      <c r="E31" s="226"/>
      <c r="F31" s="227"/>
      <c r="G31" s="228"/>
      <c r="H31" s="229"/>
      <c r="I31" s="225">
        <v>5</v>
      </c>
      <c r="J31" s="217" t="str">
        <f>VLOOKUP(I31,'пр.взвешивания'!B10:E37,2,FALSE)</f>
        <v>ЧЕРЕПЕНКО Елена Валерьевна</v>
      </c>
      <c r="K31" s="217" t="str">
        <f>VLOOKUP(J31,'пр.взвешивания'!C10:F37,2,FALSE)</f>
        <v>08.07.93 КМС</v>
      </c>
      <c r="L31" s="217" t="str">
        <f>VLOOKUP(K31,'пр.взвешивания'!D10:G37,2,FALSE)</f>
        <v>СЗФО Калининградская Калининград МО</v>
      </c>
      <c r="M31" s="225" t="s">
        <v>25</v>
      </c>
      <c r="N31" s="227"/>
      <c r="O31" s="228"/>
      <c r="P31" s="235"/>
    </row>
    <row r="32" spans="1:16" ht="12.75">
      <c r="A32" s="220"/>
      <c r="B32" s="208"/>
      <c r="C32" s="208"/>
      <c r="D32" s="208"/>
      <c r="E32" s="219"/>
      <c r="F32" s="220"/>
      <c r="G32" s="223"/>
      <c r="H32" s="220"/>
      <c r="I32" s="220"/>
      <c r="J32" s="208"/>
      <c r="K32" s="208"/>
      <c r="L32" s="208"/>
      <c r="M32" s="216"/>
      <c r="N32" s="220"/>
      <c r="O32" s="223"/>
      <c r="P32" s="220"/>
    </row>
    <row r="33" spans="1:16" ht="12.75">
      <c r="A33" s="206">
        <v>2</v>
      </c>
      <c r="B33" s="207" t="str">
        <f>VLOOKUP(A33,'пр.взвешивания'!B6:E33,2,FALSE)</f>
        <v>ПЕЧИНИНА Дарья Витальевна</v>
      </c>
      <c r="C33" s="207" t="str">
        <f>VLOOKUP(B33,'пр.взвешивания'!C6:F33,2,FALSE)</f>
        <v>09.06.95 1</v>
      </c>
      <c r="D33" s="207" t="str">
        <f>VLOOKUP(C33,'пр.взвешивания'!D6:G33,2,FALSE)</f>
        <v>УФО Челябинская Челябинск МО</v>
      </c>
      <c r="E33" s="214"/>
      <c r="F33" s="214"/>
      <c r="G33" s="206"/>
      <c r="H33" s="206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20"/>
      <c r="B34" s="208"/>
      <c r="C34" s="208"/>
      <c r="D34" s="208"/>
      <c r="E34" s="220"/>
      <c r="F34" s="220"/>
      <c r="G34" s="220"/>
      <c r="H34" s="220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21.75" customHeight="1">
      <c r="A37" s="205" t="s">
        <v>17</v>
      </c>
      <c r="B37" s="205"/>
      <c r="C37" s="205"/>
      <c r="D37" s="205"/>
      <c r="E37" s="205"/>
      <c r="F37" s="205"/>
      <c r="G37" s="205"/>
      <c r="H37" s="205"/>
      <c r="I37" s="205" t="s">
        <v>17</v>
      </c>
      <c r="J37" s="205"/>
      <c r="K37" s="205"/>
      <c r="L37" s="205"/>
      <c r="M37" s="205"/>
      <c r="N37" s="205"/>
      <c r="O37" s="205"/>
      <c r="P37" s="205"/>
    </row>
    <row r="38" spans="1:16" ht="24.75" customHeight="1">
      <c r="A38" s="10" t="s">
        <v>32</v>
      </c>
      <c r="B38" s="3" t="s">
        <v>18</v>
      </c>
      <c r="C38" s="3"/>
      <c r="D38" s="3"/>
      <c r="E38" s="47" t="str">
        <f>HYPERLINK('пр.взвешивания'!E3)</f>
        <v>в.к.     70       кг.</v>
      </c>
      <c r="F38" s="3"/>
      <c r="G38" s="3"/>
      <c r="H38" s="3"/>
      <c r="I38" s="10" t="s">
        <v>33</v>
      </c>
      <c r="J38" s="3" t="s">
        <v>18</v>
      </c>
      <c r="K38" s="3"/>
      <c r="L38" s="3"/>
      <c r="M38" s="47" t="str">
        <f>HYPERLINK('пр.взвешивания'!E3)</f>
        <v>в.к.     70       кг.</v>
      </c>
      <c r="N38" s="3"/>
      <c r="O38" s="3"/>
      <c r="P38" s="3"/>
    </row>
    <row r="39" spans="1:16" ht="12.75">
      <c r="A39" s="185" t="s">
        <v>1</v>
      </c>
      <c r="B39" s="185" t="s">
        <v>8</v>
      </c>
      <c r="C39" s="185" t="s">
        <v>9</v>
      </c>
      <c r="D39" s="185" t="s">
        <v>10</v>
      </c>
      <c r="E39" s="185" t="s">
        <v>19</v>
      </c>
      <c r="F39" s="185" t="s">
        <v>20</v>
      </c>
      <c r="G39" s="185" t="s">
        <v>21</v>
      </c>
      <c r="H39" s="185" t="s">
        <v>22</v>
      </c>
      <c r="I39" s="185" t="s">
        <v>1</v>
      </c>
      <c r="J39" s="185" t="s">
        <v>8</v>
      </c>
      <c r="K39" s="185" t="s">
        <v>9</v>
      </c>
      <c r="L39" s="185" t="s">
        <v>10</v>
      </c>
      <c r="M39" s="185" t="s">
        <v>19</v>
      </c>
      <c r="N39" s="185" t="s">
        <v>20</v>
      </c>
      <c r="O39" s="185" t="s">
        <v>21</v>
      </c>
      <c r="P39" s="185" t="s">
        <v>22</v>
      </c>
    </row>
    <row r="40" spans="1:16" ht="12.7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ht="12.75" customHeight="1">
      <c r="A41" s="185">
        <v>8</v>
      </c>
      <c r="B41" s="207" t="str">
        <f>VLOOKUP(A41,'пр.взвешивания'!B6:E33,2,FALSE)</f>
        <v>ЧЕМЕРСКАЯ Анна Владимирвна</v>
      </c>
      <c r="C41" s="207" t="str">
        <f>VLOOKUP(B41,'пр.взвешивания'!C6:F33,2,FALSE)</f>
        <v>08.0894 кмс</v>
      </c>
      <c r="D41" s="207" t="str">
        <f>VLOOKUP(C41,'пр.взвешивания'!D6:G33,2,FALSE)</f>
        <v>СФО Новосибирская Новосибирск МО</v>
      </c>
      <c r="E41" s="209"/>
      <c r="F41" s="210"/>
      <c r="G41" s="211"/>
      <c r="H41" s="185"/>
      <c r="I41" s="185">
        <v>12</v>
      </c>
      <c r="J41" s="207" t="str">
        <f>VLOOKUP(I41,'пр.взвешивания'!B6:E33,2,FALSE)</f>
        <v>АНОХИНА Ангелина Валерьевна</v>
      </c>
      <c r="K41" s="207" t="str">
        <f>VLOOKUP(J41,'пр.взвешивания'!C6:F33,2,FALSE)</f>
        <v>130294 кмс</v>
      </c>
      <c r="L41" s="207" t="str">
        <f>VLOOKUP(K41,'пр.взвешивания'!D6:G33,2,FALSE)</f>
        <v>МОСКВА МО</v>
      </c>
      <c r="M41" s="209"/>
      <c r="N41" s="210"/>
      <c r="O41" s="211"/>
      <c r="P41" s="185"/>
    </row>
    <row r="42" spans="1:16" ht="12.75">
      <c r="A42" s="185"/>
      <c r="B42" s="208"/>
      <c r="C42" s="208"/>
      <c r="D42" s="208"/>
      <c r="E42" s="209"/>
      <c r="F42" s="209"/>
      <c r="G42" s="211"/>
      <c r="H42" s="185"/>
      <c r="I42" s="185"/>
      <c r="J42" s="208"/>
      <c r="K42" s="208"/>
      <c r="L42" s="208"/>
      <c r="M42" s="209"/>
      <c r="N42" s="209"/>
      <c r="O42" s="211"/>
      <c r="P42" s="185"/>
    </row>
    <row r="43" spans="1:16" ht="12.75" customHeight="1">
      <c r="A43" s="206">
        <v>9</v>
      </c>
      <c r="B43" s="207" t="str">
        <f>VLOOKUP(A43,'пр.взвешивания'!B8:E35,2,FALSE)</f>
        <v>АГАНЕСОВА Евгения Вячеславовна</v>
      </c>
      <c r="C43" s="207" t="str">
        <f>VLOOKUP(B43,'пр.взвешивания'!C8:F35,2,FALSE)</f>
        <v>23.05.941</v>
      </c>
      <c r="D43" s="207" t="str">
        <f>VLOOKUP(C43,'пр.взвешивания'!D8:G35,2,FALSE)</f>
        <v>МОСКВА МО</v>
      </c>
      <c r="E43" s="214"/>
      <c r="F43" s="214"/>
      <c r="G43" s="206"/>
      <c r="H43" s="206"/>
      <c r="I43" s="206">
        <v>13</v>
      </c>
      <c r="J43" s="207" t="str">
        <f>VLOOKUP(I43,'пр.взвешивания'!B8:E35,2,FALSE)</f>
        <v>ЕРЕДЖИБОК Зарема Шамсудиновна</v>
      </c>
      <c r="K43" s="207" t="str">
        <f>VLOOKUP(J43,'пр.взвешивания'!C8:F35,2,FALSE)</f>
        <v>21.07.94 КМС</v>
      </c>
      <c r="L43" s="207" t="str">
        <f>VLOOKUP(K43,'пр.взвешивания'!D8:G35,2,FALSE)</f>
        <v>ЮФО Р. Адыгея МО</v>
      </c>
      <c r="M43" s="214"/>
      <c r="N43" s="214"/>
      <c r="O43" s="206"/>
      <c r="P43" s="206"/>
    </row>
    <row r="44" spans="1:16" ht="13.5" thickBot="1">
      <c r="A44" s="212"/>
      <c r="B44" s="213"/>
      <c r="C44" s="213"/>
      <c r="D44" s="213"/>
      <c r="E44" s="215"/>
      <c r="F44" s="215"/>
      <c r="G44" s="212"/>
      <c r="H44" s="212"/>
      <c r="I44" s="212"/>
      <c r="J44" s="213"/>
      <c r="K44" s="213"/>
      <c r="L44" s="213"/>
      <c r="M44" s="215"/>
      <c r="N44" s="215"/>
      <c r="O44" s="212"/>
      <c r="P44" s="212"/>
    </row>
    <row r="45" spans="1:16" ht="12.75" customHeight="1">
      <c r="A45" s="216">
        <v>11</v>
      </c>
      <c r="B45" s="217" t="str">
        <f>VLOOKUP(A45,'пр.взвешивания'!B10:E37,2,FALSE)</f>
        <v>БУСЫГИНА Валерия Андреевна</v>
      </c>
      <c r="C45" s="217" t="str">
        <f>VLOOKUP(B45,'пр.взвешивания'!C10:F37,2,FALSE)</f>
        <v>15.08.93 КМС</v>
      </c>
      <c r="D45" s="217" t="str">
        <f>VLOOKUP(C45,'пр.взвешивания'!D10:G37,2,FALSE)</f>
        <v>УФО Тюменская Тюмень МО</v>
      </c>
      <c r="E45" s="209"/>
      <c r="F45" s="210"/>
      <c r="G45" s="211"/>
      <c r="H45" s="218"/>
      <c r="I45" s="230">
        <v>14</v>
      </c>
      <c r="J45" s="217" t="str">
        <f>VLOOKUP(I45,'пр.взвешивания'!B10:E37,2,FALSE)</f>
        <v>ЖИЖИНА Аанна Владимировна</v>
      </c>
      <c r="K45" s="217" t="str">
        <f>VLOOKUP(J45,'пр.взвешивания'!C10:F37,2,FALSE)</f>
        <v>28.09.93 КМС</v>
      </c>
      <c r="L45" s="217" t="str">
        <f>VLOOKUP(K45,'пр.взвешивания'!D10:G37,2,FALSE)</f>
        <v>ЦФО Брянская Брянск Д </v>
      </c>
      <c r="M45" s="230" t="s">
        <v>25</v>
      </c>
      <c r="N45" s="231"/>
      <c r="O45" s="232"/>
      <c r="P45" s="233"/>
    </row>
    <row r="46" spans="1:16" ht="12.75">
      <c r="A46" s="185"/>
      <c r="B46" s="208"/>
      <c r="C46" s="208"/>
      <c r="D46" s="208"/>
      <c r="E46" s="209"/>
      <c r="F46" s="209"/>
      <c r="G46" s="211"/>
      <c r="H46" s="185"/>
      <c r="I46" s="185"/>
      <c r="J46" s="208"/>
      <c r="K46" s="208"/>
      <c r="L46" s="208"/>
      <c r="M46" s="185"/>
      <c r="N46" s="209"/>
      <c r="O46" s="211"/>
      <c r="P46" s="185"/>
    </row>
    <row r="47" spans="1:16" ht="12.75" customHeight="1">
      <c r="A47" s="206">
        <v>10</v>
      </c>
      <c r="B47" s="207" t="str">
        <f>VLOOKUP(A47,'пр.взвешивания'!B12:E39,2,FALSE)</f>
        <v>БУДЕННАЯ Ксения Игоревна</v>
      </c>
      <c r="C47" s="207" t="str">
        <f>VLOOKUP(B47,'пр.взвешивания'!C12:F39,2,FALSE)</f>
        <v>30.04.95 1</v>
      </c>
      <c r="D47" s="207" t="str">
        <f>VLOOKUP(C47,'пр.взвешивания'!D12:G39,2,FALSE)</f>
        <v>ПФО Пермский Нытва МО</v>
      </c>
      <c r="E47" s="214"/>
      <c r="F47" s="214"/>
      <c r="G47" s="206"/>
      <c r="H47" s="236"/>
      <c r="I47" s="243"/>
      <c r="J47" s="21"/>
      <c r="K47" s="21"/>
      <c r="L47" s="21"/>
      <c r="M47" s="21"/>
      <c r="N47" s="21"/>
      <c r="O47" s="21"/>
      <c r="P47" s="21"/>
    </row>
    <row r="48" spans="1:16" ht="12.75">
      <c r="A48" s="216"/>
      <c r="B48" s="208"/>
      <c r="C48" s="208"/>
      <c r="D48" s="208"/>
      <c r="E48" s="219"/>
      <c r="F48" s="219"/>
      <c r="G48" s="216"/>
      <c r="H48" s="237"/>
      <c r="I48" s="243"/>
      <c r="J48" s="21"/>
      <c r="K48" s="21"/>
      <c r="L48" s="21"/>
      <c r="M48" s="21"/>
      <c r="N48" s="21"/>
      <c r="O48" s="21"/>
      <c r="P48" s="21"/>
    </row>
    <row r="49" spans="1:16" ht="21" customHeight="1">
      <c r="A49" s="3" t="s">
        <v>32</v>
      </c>
      <c r="B49" s="3" t="s">
        <v>23</v>
      </c>
      <c r="C49" s="3"/>
      <c r="D49" s="3"/>
      <c r="E49" s="47" t="str">
        <f>HYPERLINK('пр.взвешивания'!E3)</f>
        <v>в.к.     70    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47" t="str">
        <f>HYPERLINK('пр.взвешивания'!E3)</f>
        <v>в.к.     70       кг.</v>
      </c>
      <c r="N49" s="3"/>
      <c r="O49" s="3"/>
      <c r="P49" s="3"/>
    </row>
    <row r="50" spans="1:16" ht="12.75">
      <c r="A50" s="206" t="s">
        <v>1</v>
      </c>
      <c r="B50" s="206" t="s">
        <v>8</v>
      </c>
      <c r="C50" s="206" t="s">
        <v>9</v>
      </c>
      <c r="D50" s="206" t="s">
        <v>10</v>
      </c>
      <c r="E50" s="206" t="s">
        <v>19</v>
      </c>
      <c r="F50" s="206" t="s">
        <v>20</v>
      </c>
      <c r="G50" s="206" t="s">
        <v>21</v>
      </c>
      <c r="H50" s="206" t="s">
        <v>22</v>
      </c>
      <c r="I50" s="238" t="s">
        <v>1</v>
      </c>
      <c r="J50" s="206" t="s">
        <v>8</v>
      </c>
      <c r="K50" s="206" t="s">
        <v>9</v>
      </c>
      <c r="L50" s="206" t="s">
        <v>10</v>
      </c>
      <c r="M50" s="206" t="s">
        <v>19</v>
      </c>
      <c r="N50" s="206" t="s">
        <v>20</v>
      </c>
      <c r="O50" s="206" t="s">
        <v>21</v>
      </c>
      <c r="P50" s="206" t="s">
        <v>22</v>
      </c>
    </row>
    <row r="51" spans="1:16" ht="12.75">
      <c r="A51" s="220"/>
      <c r="B51" s="220"/>
      <c r="C51" s="220"/>
      <c r="D51" s="220"/>
      <c r="E51" s="220"/>
      <c r="F51" s="220"/>
      <c r="G51" s="220"/>
      <c r="H51" s="220"/>
      <c r="I51" s="239"/>
      <c r="J51" s="234"/>
      <c r="K51" s="220"/>
      <c r="L51" s="220"/>
      <c r="M51" s="220"/>
      <c r="N51" s="220"/>
      <c r="O51" s="220"/>
      <c r="P51" s="220"/>
    </row>
    <row r="52" spans="1:16" ht="12.75" customHeight="1">
      <c r="A52" s="206">
        <v>8</v>
      </c>
      <c r="B52" s="207" t="str">
        <f>VLOOKUP(A52,'пр.взвешивания'!B6:E33,2,FALSE)</f>
        <v>ЧЕМЕРСКАЯ Анна Владимирвна</v>
      </c>
      <c r="C52" s="207" t="str">
        <f>VLOOKUP(B52,'пр.взвешивания'!C6:F33,2,FALSE)</f>
        <v>08.0894 кмс</v>
      </c>
      <c r="D52" s="207" t="str">
        <f>VLOOKUP(C52,'пр.взвешивания'!D6:G33,2,FALSE)</f>
        <v>СФО Новосибирская Новосибирск МО</v>
      </c>
      <c r="E52" s="214"/>
      <c r="F52" s="221"/>
      <c r="G52" s="222"/>
      <c r="H52" s="206"/>
      <c r="I52" s="238">
        <v>12</v>
      </c>
      <c r="J52" s="207" t="str">
        <f>VLOOKUP(I52,'пр.взвешивания'!B6:F33,2,FALSE)</f>
        <v>АНОХИНА Ангелина Валерьевна</v>
      </c>
      <c r="K52" s="207" t="str">
        <f>VLOOKUP(J52,'пр.взвешивания'!C6:G33,2,FALSE)</f>
        <v>130294 кмс</v>
      </c>
      <c r="L52" s="207" t="str">
        <f>VLOOKUP(K52,'пр.взвешивания'!D6:H33,2,FALSE)</f>
        <v>МОСКВА МО</v>
      </c>
      <c r="M52" s="206"/>
      <c r="N52" s="221"/>
      <c r="O52" s="222"/>
      <c r="P52" s="206"/>
    </row>
    <row r="53" spans="1:16" ht="12.75">
      <c r="A53" s="216"/>
      <c r="B53" s="208"/>
      <c r="C53" s="208"/>
      <c r="D53" s="208"/>
      <c r="E53" s="219"/>
      <c r="F53" s="220"/>
      <c r="G53" s="223"/>
      <c r="H53" s="216"/>
      <c r="I53" s="240"/>
      <c r="J53" s="208"/>
      <c r="K53" s="208"/>
      <c r="L53" s="208"/>
      <c r="M53" s="216"/>
      <c r="N53" s="220"/>
      <c r="O53" s="223"/>
      <c r="P53" s="216"/>
    </row>
    <row r="54" spans="1:16" ht="12.75" customHeight="1">
      <c r="A54" s="206">
        <v>10</v>
      </c>
      <c r="B54" s="207" t="str">
        <f>VLOOKUP(A54,'пр.взвешивания'!B8:E35,2,FALSE)</f>
        <v>БУДЕННАЯ Ксения Игоревна</v>
      </c>
      <c r="C54" s="207" t="str">
        <f>VLOOKUP(B54,'пр.взвешивания'!C8:F35,2,FALSE)</f>
        <v>30.04.95 1</v>
      </c>
      <c r="D54" s="207" t="str">
        <f>VLOOKUP(C54,'пр.взвешивания'!D8:G35,2,FALSE)</f>
        <v>ПФО Пермский Нытва МО</v>
      </c>
      <c r="E54" s="214"/>
      <c r="F54" s="214"/>
      <c r="G54" s="206"/>
      <c r="H54" s="206"/>
      <c r="I54" s="238">
        <v>14</v>
      </c>
      <c r="J54" s="207" t="str">
        <f>VLOOKUP(I54,'пр.взвешивания'!B8:F35,2,FALSE)</f>
        <v>ЖИЖИНА Аанна Владимировна</v>
      </c>
      <c r="K54" s="207" t="str">
        <f>VLOOKUP(J54,'пр.взвешивания'!C8:G35,2,FALSE)</f>
        <v>28.09.93 КМС</v>
      </c>
      <c r="L54" s="207" t="str">
        <f>VLOOKUP(K54,'пр.взвешивания'!D8:H35,2,FALSE)</f>
        <v>ЦФО Брянская Брянск Д </v>
      </c>
      <c r="M54" s="206"/>
      <c r="N54" s="214"/>
      <c r="O54" s="206"/>
      <c r="P54" s="206"/>
    </row>
    <row r="55" spans="1:16" ht="13.5" thickBot="1">
      <c r="A55" s="224"/>
      <c r="B55" s="213"/>
      <c r="C55" s="213"/>
      <c r="D55" s="213"/>
      <c r="E55" s="224"/>
      <c r="F55" s="224"/>
      <c r="G55" s="224"/>
      <c r="H55" s="224"/>
      <c r="I55" s="241"/>
      <c r="J55" s="213"/>
      <c r="K55" s="213"/>
      <c r="L55" s="213"/>
      <c r="M55" s="224"/>
      <c r="N55" s="224"/>
      <c r="O55" s="224"/>
      <c r="P55" s="224"/>
    </row>
    <row r="56" spans="1:16" ht="12.75" customHeight="1">
      <c r="A56" s="225">
        <v>9</v>
      </c>
      <c r="B56" s="217" t="str">
        <f>VLOOKUP(A56,'пр.взвешивания'!B10:E37,2,FALSE)</f>
        <v>АГАНЕСОВА Евгения Вячеславовна</v>
      </c>
      <c r="C56" s="217" t="str">
        <f>VLOOKUP(B56,'пр.взвешивания'!C10:F37,2,FALSE)</f>
        <v>23.05.941</v>
      </c>
      <c r="D56" s="217" t="str">
        <f>VLOOKUP(C56,'пр.взвешивания'!D10:G37,2,FALSE)</f>
        <v>МОСКВА МО</v>
      </c>
      <c r="E56" s="226"/>
      <c r="F56" s="227"/>
      <c r="G56" s="228"/>
      <c r="H56" s="229"/>
      <c r="I56" s="242">
        <v>13</v>
      </c>
      <c r="J56" s="217" t="str">
        <f>VLOOKUP(I56,'пр.взвешивания'!B10:F37,2,FALSE)</f>
        <v>ЕРЕДЖИБОК Зарема Шамсудиновна</v>
      </c>
      <c r="K56" s="217" t="str">
        <f>VLOOKUP(J56,'пр.взвешивания'!C10:G37,2,FALSE)</f>
        <v>21.07.94 КМС</v>
      </c>
      <c r="L56" s="217" t="str">
        <f>VLOOKUP(K56,'пр.взвешивания'!D10:H37,2,FALSE)</f>
        <v>ЮФО Р. Адыгея МО</v>
      </c>
      <c r="M56" s="225" t="s">
        <v>25</v>
      </c>
      <c r="N56" s="227"/>
      <c r="O56" s="228"/>
      <c r="P56" s="235"/>
    </row>
    <row r="57" spans="1:16" ht="12.75">
      <c r="A57" s="220"/>
      <c r="B57" s="208"/>
      <c r="C57" s="208"/>
      <c r="D57" s="208"/>
      <c r="E57" s="219"/>
      <c r="F57" s="220"/>
      <c r="G57" s="223"/>
      <c r="H57" s="220"/>
      <c r="I57" s="239"/>
      <c r="J57" s="208"/>
      <c r="K57" s="208"/>
      <c r="L57" s="208"/>
      <c r="M57" s="216"/>
      <c r="N57" s="220"/>
      <c r="O57" s="223"/>
      <c r="P57" s="220"/>
    </row>
    <row r="58" spans="1:16" ht="12.75" customHeight="1">
      <c r="A58" s="206">
        <v>11</v>
      </c>
      <c r="B58" s="207" t="str">
        <f>VLOOKUP(A58,'пр.взвешивания'!B12:E39,2,FALSE)</f>
        <v>БУСЫГИНА Валерия Андреевна</v>
      </c>
      <c r="C58" s="207" t="str">
        <f>VLOOKUP(B58,'пр.взвешивания'!C12:F39,2,FALSE)</f>
        <v>15.08.93 КМС</v>
      </c>
      <c r="D58" s="207" t="str">
        <f>VLOOKUP(C58,'пр.взвешивания'!D12:G39,2,FALSE)</f>
        <v>УФО Тюменская Тюмень МО</v>
      </c>
      <c r="E58" s="214"/>
      <c r="F58" s="214"/>
      <c r="G58" s="206"/>
      <c r="H58" s="206"/>
      <c r="I58" s="243"/>
      <c r="J58" s="21"/>
      <c r="K58" s="21"/>
      <c r="L58" s="21"/>
      <c r="M58" s="21"/>
      <c r="N58" s="21"/>
      <c r="O58" s="21"/>
      <c r="P58" s="21"/>
    </row>
    <row r="59" spans="1:16" ht="12.75">
      <c r="A59" s="220"/>
      <c r="B59" s="208"/>
      <c r="C59" s="208"/>
      <c r="D59" s="208"/>
      <c r="E59" s="220"/>
      <c r="F59" s="220"/>
      <c r="G59" s="220"/>
      <c r="H59" s="220"/>
      <c r="I59" s="244"/>
      <c r="J59" s="21"/>
      <c r="K59" s="21"/>
      <c r="L59" s="21"/>
      <c r="M59" s="21"/>
      <c r="N59" s="21"/>
      <c r="O59" s="21"/>
      <c r="P59" s="21"/>
    </row>
    <row r="60" spans="1:16" ht="22.5" customHeight="1">
      <c r="A60" s="3" t="s">
        <v>32</v>
      </c>
      <c r="B60" s="3" t="s">
        <v>24</v>
      </c>
      <c r="C60" s="3"/>
      <c r="D60" s="3"/>
      <c r="E60" s="47" t="str">
        <f>HYPERLINK('пр.взвешивания'!E3)</f>
        <v>в.к.     70    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47" t="str">
        <f>HYPERLINK('пр.взвешивания'!E3)</f>
        <v>в.к.     70       кг.</v>
      </c>
      <c r="N60" s="3"/>
      <c r="O60" s="3"/>
      <c r="P60" s="3"/>
    </row>
    <row r="61" spans="1:16" ht="12.75">
      <c r="A61" s="206" t="s">
        <v>1</v>
      </c>
      <c r="B61" s="206" t="s">
        <v>8</v>
      </c>
      <c r="C61" s="206" t="s">
        <v>9</v>
      </c>
      <c r="D61" s="206" t="s">
        <v>10</v>
      </c>
      <c r="E61" s="206" t="s">
        <v>19</v>
      </c>
      <c r="F61" s="206" t="s">
        <v>20</v>
      </c>
      <c r="G61" s="206" t="s">
        <v>21</v>
      </c>
      <c r="H61" s="206" t="s">
        <v>22</v>
      </c>
      <c r="I61" s="206" t="s">
        <v>1</v>
      </c>
      <c r="J61" s="206" t="s">
        <v>8</v>
      </c>
      <c r="K61" s="206" t="s">
        <v>9</v>
      </c>
      <c r="L61" s="206" t="s">
        <v>10</v>
      </c>
      <c r="M61" s="206" t="s">
        <v>19</v>
      </c>
      <c r="N61" s="206" t="s">
        <v>20</v>
      </c>
      <c r="O61" s="206" t="s">
        <v>21</v>
      </c>
      <c r="P61" s="206" t="s">
        <v>22</v>
      </c>
    </row>
    <row r="62" spans="1:16" ht="12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</row>
    <row r="63" spans="1:16" ht="12.75" customHeight="1">
      <c r="A63" s="206">
        <v>8</v>
      </c>
      <c r="B63" s="207" t="str">
        <f>VLOOKUP(A63,'пр.взвешивания'!B6:E33,2,FALSE)</f>
        <v>ЧЕМЕРСКАЯ Анна Владимирвна</v>
      </c>
      <c r="C63" s="207" t="str">
        <f>VLOOKUP(B63,'пр.взвешивания'!C6:F33,2,FALSE)</f>
        <v>08.0894 кмс</v>
      </c>
      <c r="D63" s="207" t="str">
        <f>VLOOKUP(C63,'пр.взвешивания'!D6:G33,2,FALSE)</f>
        <v>СФО Новосибирская Новосибирск МО</v>
      </c>
      <c r="E63" s="214"/>
      <c r="F63" s="221"/>
      <c r="G63" s="222"/>
      <c r="H63" s="206"/>
      <c r="I63" s="206">
        <v>14</v>
      </c>
      <c r="J63" s="207" t="str">
        <f>VLOOKUP(I63,'пр.взвешивания'!B6:E33,2,FALSE)</f>
        <v>ЖИЖИНА Аанна Владимировна</v>
      </c>
      <c r="K63" s="207" t="str">
        <f>VLOOKUP(J63,'пр.взвешивания'!C6:F33,2,FALSE)</f>
        <v>28.09.93 КМС</v>
      </c>
      <c r="L63" s="207" t="str">
        <f>VLOOKUP(K63,'пр.взвешивания'!D6:G33,2,FALSE)</f>
        <v>ЦФО Брянская Брянск Д </v>
      </c>
      <c r="M63" s="206"/>
      <c r="N63" s="221"/>
      <c r="O63" s="222"/>
      <c r="P63" s="206"/>
    </row>
    <row r="64" spans="1:16" ht="12.75">
      <c r="A64" s="216"/>
      <c r="B64" s="208"/>
      <c r="C64" s="208"/>
      <c r="D64" s="208"/>
      <c r="E64" s="219"/>
      <c r="F64" s="220"/>
      <c r="G64" s="223"/>
      <c r="H64" s="216"/>
      <c r="I64" s="216"/>
      <c r="J64" s="208"/>
      <c r="K64" s="208"/>
      <c r="L64" s="208"/>
      <c r="M64" s="216"/>
      <c r="N64" s="220"/>
      <c r="O64" s="223"/>
      <c r="P64" s="216"/>
    </row>
    <row r="65" spans="1:16" ht="12.75" customHeight="1">
      <c r="A65" s="206">
        <v>11</v>
      </c>
      <c r="B65" s="207" t="str">
        <f>VLOOKUP(A65,'пр.взвешивания'!B8:E35,2,FALSE)</f>
        <v>БУСЫГИНА Валерия Андреевна</v>
      </c>
      <c r="C65" s="207" t="str">
        <f>VLOOKUP(B65,'пр.взвешивания'!C8:F35,2,FALSE)</f>
        <v>15.08.93 КМС</v>
      </c>
      <c r="D65" s="207" t="str">
        <f>VLOOKUP(C65,'пр.взвешивания'!D8:G35,2,FALSE)</f>
        <v>УФО Тюменская Тюмень МО</v>
      </c>
      <c r="E65" s="214"/>
      <c r="F65" s="214"/>
      <c r="G65" s="206"/>
      <c r="H65" s="206"/>
      <c r="I65" s="206">
        <v>13</v>
      </c>
      <c r="J65" s="207" t="str">
        <f>VLOOKUP(I65,'пр.взвешивания'!B8:E35,2,FALSE)</f>
        <v>ЕРЕДЖИБОК Зарема Шамсудиновна</v>
      </c>
      <c r="K65" s="207" t="str">
        <f>VLOOKUP(J65,'пр.взвешивания'!C8:F35,2,FALSE)</f>
        <v>21.07.94 КМС</v>
      </c>
      <c r="L65" s="207" t="str">
        <f>VLOOKUP(K65,'пр.взвешивания'!D8:G35,2,FALSE)</f>
        <v>ЮФО Р. Адыгея МО</v>
      </c>
      <c r="M65" s="206"/>
      <c r="N65" s="214"/>
      <c r="O65" s="206"/>
      <c r="P65" s="206"/>
    </row>
    <row r="66" spans="1:16" ht="13.5" thickBot="1">
      <c r="A66" s="224"/>
      <c r="B66" s="213"/>
      <c r="C66" s="213"/>
      <c r="D66" s="213"/>
      <c r="E66" s="224"/>
      <c r="F66" s="224"/>
      <c r="G66" s="224"/>
      <c r="H66" s="224"/>
      <c r="I66" s="224"/>
      <c r="J66" s="213"/>
      <c r="K66" s="213"/>
      <c r="L66" s="213"/>
      <c r="M66" s="224"/>
      <c r="N66" s="224"/>
      <c r="O66" s="224"/>
      <c r="P66" s="224"/>
    </row>
    <row r="67" spans="1:16" ht="12.75" customHeight="1">
      <c r="A67" s="225">
        <v>10</v>
      </c>
      <c r="B67" s="217" t="str">
        <f>VLOOKUP(A67,'пр.взвешивания'!B10:E37,2,FALSE)</f>
        <v>БУДЕННАЯ Ксения Игоревна</v>
      </c>
      <c r="C67" s="217" t="str">
        <f>VLOOKUP(B67,'пр.взвешивания'!C10:F37,2,FALSE)</f>
        <v>30.04.95 1</v>
      </c>
      <c r="D67" s="217" t="str">
        <f>VLOOKUP(C67,'пр.взвешивания'!D10:G37,2,FALSE)</f>
        <v>ПФО Пермский Нытва МО</v>
      </c>
      <c r="E67" s="226"/>
      <c r="F67" s="227"/>
      <c r="G67" s="228"/>
      <c r="H67" s="229"/>
      <c r="I67" s="225">
        <v>12</v>
      </c>
      <c r="J67" s="217" t="str">
        <f>VLOOKUP(I67,'пр.взвешивания'!B10:E37,2,FALSE)</f>
        <v>АНОХИНА Ангелина Валерьевна</v>
      </c>
      <c r="K67" s="217" t="str">
        <f>VLOOKUP(J67,'пр.взвешивания'!C10:F37,2,FALSE)</f>
        <v>130294 кмс</v>
      </c>
      <c r="L67" s="217" t="str">
        <f>VLOOKUP(K67,'пр.взвешивания'!D10:G37,2,FALSE)</f>
        <v>МОСКВА МО</v>
      </c>
      <c r="M67" s="225" t="s">
        <v>25</v>
      </c>
      <c r="N67" s="227"/>
      <c r="O67" s="228"/>
      <c r="P67" s="235"/>
    </row>
    <row r="68" spans="1:16" ht="12.75">
      <c r="A68" s="220"/>
      <c r="B68" s="208"/>
      <c r="C68" s="208"/>
      <c r="D68" s="208"/>
      <c r="E68" s="219"/>
      <c r="F68" s="220"/>
      <c r="G68" s="223"/>
      <c r="H68" s="220"/>
      <c r="I68" s="220"/>
      <c r="J68" s="208"/>
      <c r="K68" s="208"/>
      <c r="L68" s="208"/>
      <c r="M68" s="216"/>
      <c r="N68" s="220"/>
      <c r="O68" s="223"/>
      <c r="P68" s="220"/>
    </row>
    <row r="69" spans="1:16" ht="12.75">
      <c r="A69" s="245">
        <v>9</v>
      </c>
      <c r="B69" s="207" t="str">
        <f>VLOOKUP(A69,'пр.взвешивания'!B12:E39,2,FALSE)</f>
        <v>АГАНЕСОВА Евгения Вячеславовна</v>
      </c>
      <c r="C69" s="207" t="str">
        <f>VLOOKUP(B69,'пр.взвешивания'!C12:F39,2,FALSE)</f>
        <v>23.05.941</v>
      </c>
      <c r="D69" s="207" t="str">
        <f>VLOOKUP(C69,'пр.взвешивания'!D12:G39,2,FALSE)</f>
        <v>МОСКВА МО</v>
      </c>
      <c r="E69" s="246"/>
      <c r="F69" s="247"/>
      <c r="G69" s="248"/>
      <c r="H69" s="249"/>
      <c r="I69" s="21"/>
      <c r="J69" s="21"/>
      <c r="K69" s="21"/>
      <c r="L69" s="21"/>
      <c r="M69" s="21"/>
      <c r="N69" s="21"/>
      <c r="O69" s="21"/>
      <c r="P69" s="21"/>
    </row>
    <row r="70" spans="1:16" ht="12.75">
      <c r="A70" s="220"/>
      <c r="B70" s="208"/>
      <c r="C70" s="208"/>
      <c r="D70" s="208"/>
      <c r="E70" s="219"/>
      <c r="F70" s="220"/>
      <c r="G70" s="223"/>
      <c r="H70" s="220"/>
      <c r="I70" s="21"/>
      <c r="J70" s="21"/>
      <c r="K70" s="21"/>
      <c r="L70" s="21"/>
      <c r="M70" s="21"/>
      <c r="N70" s="21"/>
      <c r="O70" s="21"/>
      <c r="P70" s="21"/>
    </row>
    <row r="71" spans="1:8" ht="21" customHeight="1">
      <c r="A71" s="2"/>
      <c r="B71" s="11"/>
      <c r="C71" s="11"/>
      <c r="D71" s="11"/>
      <c r="E71" s="6"/>
      <c r="F71" s="12"/>
      <c r="G71" s="13"/>
      <c r="H71" s="12"/>
    </row>
    <row r="72" ht="18.75" customHeight="1"/>
    <row r="73" spans="1:16" ht="20.25" customHeight="1">
      <c r="A73" s="3" t="s">
        <v>7</v>
      </c>
      <c r="B73" s="3" t="s">
        <v>38</v>
      </c>
      <c r="C73" s="3"/>
      <c r="D73" s="3"/>
      <c r="E73" s="40" t="str">
        <f>HYPERLINK('пр.взвешивания'!E3)</f>
        <v>в.к.     70       кг.</v>
      </c>
      <c r="F73" s="3"/>
      <c r="G73" s="3"/>
      <c r="H73" s="3"/>
      <c r="I73" s="3" t="s">
        <v>14</v>
      </c>
      <c r="J73" s="3" t="s">
        <v>38</v>
      </c>
      <c r="K73" s="3"/>
      <c r="L73" s="3"/>
      <c r="M73" s="40" t="str">
        <f>HYPERLINK('пр.взвешивания'!E3)</f>
        <v>в.к.     70       кг.</v>
      </c>
      <c r="N73" s="3"/>
      <c r="O73" s="3"/>
      <c r="P73" s="3"/>
    </row>
    <row r="74" spans="1:16" ht="12.75" customHeight="1">
      <c r="A74" s="206" t="s">
        <v>1</v>
      </c>
      <c r="B74" s="206" t="s">
        <v>8</v>
      </c>
      <c r="C74" s="206" t="s">
        <v>9</v>
      </c>
      <c r="D74" s="206" t="s">
        <v>10</v>
      </c>
      <c r="E74" s="206" t="s">
        <v>19</v>
      </c>
      <c r="F74" s="206" t="s">
        <v>20</v>
      </c>
      <c r="G74" s="206" t="s">
        <v>21</v>
      </c>
      <c r="H74" s="206" t="s">
        <v>22</v>
      </c>
      <c r="I74" s="206" t="s">
        <v>1</v>
      </c>
      <c r="J74" s="206" t="s">
        <v>8</v>
      </c>
      <c r="K74" s="206" t="s">
        <v>9</v>
      </c>
      <c r="L74" s="206" t="s">
        <v>10</v>
      </c>
      <c r="M74" s="206" t="s">
        <v>19</v>
      </c>
      <c r="N74" s="206" t="s">
        <v>20</v>
      </c>
      <c r="O74" s="206" t="s">
        <v>21</v>
      </c>
      <c r="P74" s="206" t="s">
        <v>22</v>
      </c>
    </row>
    <row r="75" spans="1:16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</row>
    <row r="76" spans="1:16" ht="12.75">
      <c r="A76" s="250">
        <v>4</v>
      </c>
      <c r="B76" s="252" t="str">
        <f>VLOOKUP(A76,'пр.взвешивания'!B6:C33,2,FALSE)</f>
        <v>МАЛЬЦЕВА Валентина Михайловна</v>
      </c>
      <c r="C76" s="252" t="str">
        <f>VLOOKUP(B76,'пр.взвешивания'!C6:D33,2,FALSE)</f>
        <v>15.02.93 КМС</v>
      </c>
      <c r="D76" s="252" t="str">
        <f>VLOOKUP(C76,'пр.взвешивания'!D6:E33,2,FALSE)</f>
        <v>ПФО Пермский Пермь МО</v>
      </c>
      <c r="E76" s="214"/>
      <c r="F76" s="221"/>
      <c r="G76" s="222"/>
      <c r="H76" s="206"/>
      <c r="I76" s="250">
        <v>8</v>
      </c>
      <c r="J76" s="252" t="str">
        <f>VLOOKUP(I76,'пр.взвешивания'!B6:C33,2,FALSE)</f>
        <v>ЧЕМЕРСКАЯ Анна Владимирвна</v>
      </c>
      <c r="K76" s="252" t="str">
        <f>VLOOKUP(J76,'пр.взвешивания'!C6:D33,2,FALSE)</f>
        <v>08.0894 кмс</v>
      </c>
      <c r="L76" s="252" t="str">
        <f>VLOOKUP(K76,'пр.взвешивания'!D6:E33,2,FALSE)</f>
        <v>СФО Новосибирская Новосибирск МО</v>
      </c>
      <c r="M76" s="214"/>
      <c r="N76" s="221"/>
      <c r="O76" s="222"/>
      <c r="P76" s="206"/>
    </row>
    <row r="77" spans="1:16" ht="12.75">
      <c r="A77" s="251"/>
      <c r="B77" s="253"/>
      <c r="C77" s="253"/>
      <c r="D77" s="253"/>
      <c r="E77" s="219"/>
      <c r="F77" s="254"/>
      <c r="G77" s="223"/>
      <c r="H77" s="216"/>
      <c r="I77" s="251"/>
      <c r="J77" s="253"/>
      <c r="K77" s="253"/>
      <c r="L77" s="253"/>
      <c r="M77" s="219"/>
      <c r="N77" s="254"/>
      <c r="O77" s="223"/>
      <c r="P77" s="216"/>
    </row>
    <row r="78" spans="1:16" ht="12.75">
      <c r="A78" s="206">
        <v>6</v>
      </c>
      <c r="B78" s="252" t="str">
        <f>VLOOKUP(A78,'пр.взвешивания'!B8:C35,2,FALSE)</f>
        <v>НИКИТИНА Анна Алексеевна</v>
      </c>
      <c r="C78" s="252" t="str">
        <f>VLOOKUP(B78,'пр.взвешивания'!C8:D35,2,FALSE)</f>
        <v>14.12.94 КМС</v>
      </c>
      <c r="D78" s="252" t="str">
        <f>VLOOKUP(C78,'пр.взвешивания'!D8:E35,2,FALSE)</f>
        <v>ЦФО Брянская Брянск Д </v>
      </c>
      <c r="E78" s="214"/>
      <c r="F78" s="214"/>
      <c r="G78" s="206"/>
      <c r="H78" s="206"/>
      <c r="I78" s="206">
        <v>12</v>
      </c>
      <c r="J78" s="252" t="str">
        <f>VLOOKUP(I78,'пр.взвешивания'!B8:C35,2,FALSE)</f>
        <v>АНОХИНА Ангелина Валерьевна</v>
      </c>
      <c r="K78" s="252" t="str">
        <f>VLOOKUP(J78,'пр.взвешивания'!C8:D35,2,FALSE)</f>
        <v>130294 кмс</v>
      </c>
      <c r="L78" s="252" t="str">
        <f>VLOOKUP(K78,'пр.взвешивания'!D8:E35,2,FALSE)</f>
        <v>МОСКВА МО</v>
      </c>
      <c r="M78" s="214"/>
      <c r="N78" s="214"/>
      <c r="O78" s="206"/>
      <c r="P78" s="206"/>
    </row>
    <row r="79" spans="1:16" ht="13.5" thickBot="1">
      <c r="A79" s="212"/>
      <c r="B79" s="255"/>
      <c r="C79" s="255"/>
      <c r="D79" s="255"/>
      <c r="E79" s="215"/>
      <c r="F79" s="215"/>
      <c r="G79" s="212"/>
      <c r="H79" s="212"/>
      <c r="I79" s="212"/>
      <c r="J79" s="255"/>
      <c r="K79" s="255"/>
      <c r="L79" s="255"/>
      <c r="M79" s="215"/>
      <c r="N79" s="215"/>
      <c r="O79" s="212"/>
      <c r="P79" s="212"/>
    </row>
    <row r="80" spans="1:16" ht="12.75">
      <c r="A80" s="225">
        <v>7</v>
      </c>
      <c r="B80" s="256" t="str">
        <f>VLOOKUP(A80,'пр.взвешивания'!B10:C37,2,FALSE)</f>
        <v>КУЗНЕЦОВА  Анна Александровна</v>
      </c>
      <c r="C80" s="256" t="str">
        <f>VLOOKUP(B80,'пр.взвешивания'!C10:D37,2,FALSE)</f>
        <v>01.11.93 КМС</v>
      </c>
      <c r="D80" s="256" t="str">
        <f>VLOOKUP(C80,'пр.взвешивания'!D10:E37,2,FALSE)</f>
        <v>ЦФО Московскя Дубна МО</v>
      </c>
      <c r="E80" s="226"/>
      <c r="F80" s="227"/>
      <c r="G80" s="228"/>
      <c r="H80" s="257"/>
      <c r="I80" s="225">
        <v>14</v>
      </c>
      <c r="J80" s="256" t="str">
        <f>VLOOKUP(I80,'пр.взвешивания'!B10:C37,2,FALSE)</f>
        <v>ЖИЖИНА Аанна Владимировна</v>
      </c>
      <c r="K80" s="256" t="str">
        <f>VLOOKUP(J80,'пр.взвешивания'!C10:D37,2,FALSE)</f>
        <v>28.09.93 КМС</v>
      </c>
      <c r="L80" s="256" t="str">
        <f>VLOOKUP(K80,'пр.взвешивания'!D10:E37,2,FALSE)</f>
        <v>ЦФО Брянская Брянск Д </v>
      </c>
      <c r="M80" s="226"/>
      <c r="N80" s="227"/>
      <c r="O80" s="228"/>
      <c r="P80" s="257"/>
    </row>
    <row r="81" spans="1:16" ht="12.75">
      <c r="A81" s="216"/>
      <c r="B81" s="253"/>
      <c r="C81" s="253"/>
      <c r="D81" s="253"/>
      <c r="E81" s="219"/>
      <c r="F81" s="254"/>
      <c r="G81" s="223"/>
      <c r="H81" s="258"/>
      <c r="I81" s="216"/>
      <c r="J81" s="253"/>
      <c r="K81" s="253"/>
      <c r="L81" s="253"/>
      <c r="M81" s="219"/>
      <c r="N81" s="254"/>
      <c r="O81" s="223"/>
      <c r="P81" s="258"/>
    </row>
    <row r="82" spans="1:16" ht="12.75">
      <c r="A82" s="206">
        <v>1</v>
      </c>
      <c r="B82" s="252" t="str">
        <f>VLOOKUP(A82,'пр.взвешивания'!B6:C33,2,FALSE)</f>
        <v>НИКУЛИНА София Александровна</v>
      </c>
      <c r="C82" s="252" t="str">
        <f>VLOOKUP(B82,'пр.взвешивания'!C6:D33,2,FALSE)</f>
        <v>22.06.94 КМС</v>
      </c>
      <c r="D82" s="252" t="str">
        <f>VLOOKUP(C82,'пр.взвешивания'!D6:E33,2,FALSE)</f>
        <v>ЮФО Волгoрадская  Калач на Дону МО</v>
      </c>
      <c r="E82" s="214"/>
      <c r="F82" s="221"/>
      <c r="G82" s="222"/>
      <c r="H82" s="259"/>
      <c r="I82" s="206">
        <v>11</v>
      </c>
      <c r="J82" s="252" t="str">
        <f>VLOOKUP(I82,'пр.взвешивания'!B6:E33,2,FALSE)</f>
        <v>БУСЫГИНА Валерия Андреевна</v>
      </c>
      <c r="K82" s="252" t="str">
        <f>VLOOKUP(J82,'пр.взвешивания'!C6:F33,2,FALSE)</f>
        <v>15.08.93 КМС</v>
      </c>
      <c r="L82" s="252" t="str">
        <f>VLOOKUP(K82,'пр.взвешивания'!D6:G33,2,FALSE)</f>
        <v>УФО Тюменская Тюмень МО</v>
      </c>
      <c r="M82" s="214"/>
      <c r="N82" s="221"/>
      <c r="O82" s="222"/>
      <c r="P82" s="259"/>
    </row>
    <row r="83" spans="1:16" ht="12.75">
      <c r="A83" s="216"/>
      <c r="B83" s="253"/>
      <c r="C83" s="253"/>
      <c r="D83" s="253"/>
      <c r="E83" s="219"/>
      <c r="F83" s="254"/>
      <c r="G83" s="223"/>
      <c r="H83" s="258"/>
      <c r="I83" s="216"/>
      <c r="J83" s="253"/>
      <c r="K83" s="253"/>
      <c r="L83" s="253"/>
      <c r="M83" s="219"/>
      <c r="N83" s="254"/>
      <c r="O83" s="223"/>
      <c r="P83" s="258"/>
    </row>
    <row r="84" spans="1:16" ht="24.75" customHeight="1">
      <c r="A84" s="3" t="s">
        <v>7</v>
      </c>
      <c r="B84" s="3" t="s">
        <v>39</v>
      </c>
      <c r="C84" s="3"/>
      <c r="D84" s="3"/>
      <c r="E84" s="40" t="str">
        <f>HYPERLINK('пр.взвешивания'!E3)</f>
        <v>в.к.     70       кг.</v>
      </c>
      <c r="F84" s="3"/>
      <c r="G84" s="3"/>
      <c r="H84" s="3"/>
      <c r="I84" s="3" t="s">
        <v>14</v>
      </c>
      <c r="J84" s="3" t="s">
        <v>39</v>
      </c>
      <c r="K84" s="3"/>
      <c r="L84" s="3"/>
      <c r="M84" s="40" t="str">
        <f>HYPERLINK('пр.взвешивания'!E3)</f>
        <v>в.к.     70       кг.</v>
      </c>
      <c r="N84" s="3"/>
      <c r="O84" s="3"/>
      <c r="P84" s="3"/>
    </row>
    <row r="85" spans="1:16" ht="12.75">
      <c r="A85" s="206" t="s">
        <v>1</v>
      </c>
      <c r="B85" s="206" t="s">
        <v>8</v>
      </c>
      <c r="C85" s="206" t="s">
        <v>9</v>
      </c>
      <c r="D85" s="206" t="s">
        <v>10</v>
      </c>
      <c r="E85" s="206" t="s">
        <v>19</v>
      </c>
      <c r="F85" s="206" t="s">
        <v>20</v>
      </c>
      <c r="G85" s="206" t="s">
        <v>21</v>
      </c>
      <c r="H85" s="206" t="s">
        <v>22</v>
      </c>
      <c r="I85" s="206" t="s">
        <v>1</v>
      </c>
      <c r="J85" s="206" t="s">
        <v>8</v>
      </c>
      <c r="K85" s="206" t="s">
        <v>9</v>
      </c>
      <c r="L85" s="206" t="s">
        <v>10</v>
      </c>
      <c r="M85" s="206" t="s">
        <v>19</v>
      </c>
      <c r="N85" s="206" t="s">
        <v>20</v>
      </c>
      <c r="O85" s="206" t="s">
        <v>21</v>
      </c>
      <c r="P85" s="206" t="s">
        <v>22</v>
      </c>
    </row>
    <row r="86" spans="1:16" ht="12.7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</row>
    <row r="87" spans="1:16" ht="12.75">
      <c r="A87" s="250">
        <v>4</v>
      </c>
      <c r="B87" s="252" t="str">
        <f>VLOOKUP(A87,'пр.взвешивания'!B6:C33,2,FALSE)</f>
        <v>МАЛЬЦЕВА Валентина Михайловна</v>
      </c>
      <c r="C87" s="252" t="str">
        <f>VLOOKUP(B87,'пр.взвешивания'!C6:D33,2,FALSE)</f>
        <v>15.02.93 КМС</v>
      </c>
      <c r="D87" s="252" t="str">
        <f>VLOOKUP(C87,'пр.взвешивания'!D6:E33,2,FALSE)</f>
        <v>ПФО Пермский Пермь МО</v>
      </c>
      <c r="E87" s="214"/>
      <c r="F87" s="221"/>
      <c r="G87" s="222"/>
      <c r="H87" s="206"/>
      <c r="I87" s="250">
        <v>8</v>
      </c>
      <c r="J87" s="252" t="str">
        <f>VLOOKUP(I87,'пр.взвешивания'!B6:C33,2,FALSE)</f>
        <v>ЧЕМЕРСКАЯ Анна Владимирвна</v>
      </c>
      <c r="K87" s="252" t="str">
        <f>VLOOKUP(J87,'пр.взвешивания'!C6:D33,2,FALSE)</f>
        <v>08.0894 кмс</v>
      </c>
      <c r="L87" s="252" t="str">
        <f>VLOOKUP(K87,'пр.взвешивания'!D6:E33,2,FALSE)</f>
        <v>СФО Новосибирская Новосибирск МО</v>
      </c>
      <c r="M87" s="214"/>
      <c r="N87" s="221"/>
      <c r="O87" s="222"/>
      <c r="P87" s="206"/>
    </row>
    <row r="88" spans="1:16" ht="12.75">
      <c r="A88" s="251"/>
      <c r="B88" s="253"/>
      <c r="C88" s="253"/>
      <c r="D88" s="253"/>
      <c r="E88" s="219"/>
      <c r="F88" s="254"/>
      <c r="G88" s="223"/>
      <c r="H88" s="216"/>
      <c r="I88" s="251"/>
      <c r="J88" s="253"/>
      <c r="K88" s="253"/>
      <c r="L88" s="253"/>
      <c r="M88" s="219"/>
      <c r="N88" s="254"/>
      <c r="O88" s="223"/>
      <c r="P88" s="216"/>
    </row>
    <row r="89" spans="1:16" ht="12.75">
      <c r="A89" s="206">
        <v>7</v>
      </c>
      <c r="B89" s="252" t="str">
        <f>VLOOKUP(A89,'пр.взвешивания'!B8:C35,2,FALSE)</f>
        <v>КУЗНЕЦОВА  Анна Александровна</v>
      </c>
      <c r="C89" s="252" t="str">
        <f>VLOOKUP(B89,'пр.взвешивания'!C8:D35,2,FALSE)</f>
        <v>01.11.93 КМС</v>
      </c>
      <c r="D89" s="252" t="str">
        <f>VLOOKUP(C89,'пр.взвешивания'!D8:E35,2,FALSE)</f>
        <v>ЦФО Московскя Дубна МО</v>
      </c>
      <c r="E89" s="214"/>
      <c r="F89" s="214"/>
      <c r="G89" s="206"/>
      <c r="H89" s="206"/>
      <c r="I89" s="206">
        <v>14</v>
      </c>
      <c r="J89" s="252" t="str">
        <f>VLOOKUP(I89,'пр.взвешивания'!B8:C35,2,FALSE)</f>
        <v>ЖИЖИНА Аанна Владимировна</v>
      </c>
      <c r="K89" s="252" t="str">
        <f>VLOOKUP(J89,'пр.взвешивания'!C8:D35,2,FALSE)</f>
        <v>28.09.93 КМС</v>
      </c>
      <c r="L89" s="252" t="str">
        <f>VLOOKUP(K89,'пр.взвешивания'!D8:E35,2,FALSE)</f>
        <v>ЦФО Брянская Брянск Д </v>
      </c>
      <c r="M89" s="214"/>
      <c r="N89" s="214"/>
      <c r="O89" s="206"/>
      <c r="P89" s="206"/>
    </row>
    <row r="90" spans="1:16" ht="13.5" thickBot="1">
      <c r="A90" s="212"/>
      <c r="B90" s="255"/>
      <c r="C90" s="255"/>
      <c r="D90" s="255"/>
      <c r="E90" s="215"/>
      <c r="F90" s="215"/>
      <c r="G90" s="212"/>
      <c r="H90" s="212"/>
      <c r="I90" s="212"/>
      <c r="J90" s="255"/>
      <c r="K90" s="255"/>
      <c r="L90" s="255"/>
      <c r="M90" s="215"/>
      <c r="N90" s="215"/>
      <c r="O90" s="212"/>
      <c r="P90" s="212"/>
    </row>
    <row r="91" spans="1:16" ht="12.75">
      <c r="A91" s="225">
        <v>1</v>
      </c>
      <c r="B91" s="260" t="str">
        <f>VLOOKUP(A91,'пр.взвешивания'!B6:C33,2,FALSE)</f>
        <v>НИКУЛИНА София Александровна</v>
      </c>
      <c r="C91" s="260" t="str">
        <f>VLOOKUP(B91,'пр.взвешивания'!C6:D33,2,FALSE)</f>
        <v>22.06.94 КМС</v>
      </c>
      <c r="D91" s="260" t="str">
        <f>VLOOKUP(C91,'пр.взвешивания'!D6:E33,2,FALSE)</f>
        <v>ЮФО Волгoрадская  Калач на Дону МО</v>
      </c>
      <c r="E91" s="226"/>
      <c r="F91" s="227"/>
      <c r="G91" s="228"/>
      <c r="H91" s="257"/>
      <c r="I91" s="225">
        <v>11</v>
      </c>
      <c r="J91" s="256" t="str">
        <f>VLOOKUP(I91,'пр.взвешивания'!B10:C37,2,FALSE)</f>
        <v>БУСЫГИНА Валерия Андреевна</v>
      </c>
      <c r="K91" s="256" t="str">
        <f>VLOOKUP(J91,'пр.взвешивания'!C10:D37,2,FALSE)</f>
        <v>15.08.93 КМС</v>
      </c>
      <c r="L91" s="256" t="str">
        <f>VLOOKUP(K91,'пр.взвешивания'!D10:E37,2,FALSE)</f>
        <v>УФО Тюменская Тюмень МО</v>
      </c>
      <c r="M91" s="226"/>
      <c r="N91" s="227"/>
      <c r="O91" s="228"/>
      <c r="P91" s="257"/>
    </row>
    <row r="92" spans="1:16" ht="12.75">
      <c r="A92" s="216"/>
      <c r="B92" s="253"/>
      <c r="C92" s="253"/>
      <c r="D92" s="253"/>
      <c r="E92" s="219"/>
      <c r="F92" s="254"/>
      <c r="G92" s="223"/>
      <c r="H92" s="258"/>
      <c r="I92" s="216"/>
      <c r="J92" s="253"/>
      <c r="K92" s="253"/>
      <c r="L92" s="253"/>
      <c r="M92" s="219"/>
      <c r="N92" s="254"/>
      <c r="O92" s="223"/>
      <c r="P92" s="258"/>
    </row>
    <row r="93" spans="1:16" ht="12.75">
      <c r="A93" s="206">
        <v>6</v>
      </c>
      <c r="B93" s="256" t="str">
        <f>VLOOKUP(A93,'пр.взвешивания'!B6:E33,2,FALSE)</f>
        <v>НИКИТИНА Анна Алексеевна</v>
      </c>
      <c r="C93" s="256" t="str">
        <f>VLOOKUP(B93,'пр.взвешивания'!C6:F33,2,FALSE)</f>
        <v>14.12.94 КМС</v>
      </c>
      <c r="D93" s="256" t="str">
        <f>VLOOKUP(C93,'пр.взвешивания'!D6:G33,2,FALSE)</f>
        <v>ЦФО Брянская Брянск Д </v>
      </c>
      <c r="E93" s="214"/>
      <c r="F93" s="221"/>
      <c r="G93" s="222"/>
      <c r="H93" s="259"/>
      <c r="I93" s="206">
        <v>12</v>
      </c>
      <c r="J93" s="252" t="str">
        <f>VLOOKUP(I93,'пр.взвешивания'!B6:E33,2,FALSE)</f>
        <v>АНОХИНА Ангелина Валерьевна</v>
      </c>
      <c r="K93" s="252" t="str">
        <f>VLOOKUP(J93,'пр.взвешивания'!C6:F33,2,FALSE)</f>
        <v>130294 кмс</v>
      </c>
      <c r="L93" s="252" t="str">
        <f>VLOOKUP(K93,'пр.взвешивания'!D6:G33,2,FALSE)</f>
        <v>МОСКВА МО</v>
      </c>
      <c r="M93" s="214"/>
      <c r="N93" s="221"/>
      <c r="O93" s="222"/>
      <c r="P93" s="259"/>
    </row>
    <row r="94" spans="1:16" ht="12.75">
      <c r="A94" s="216"/>
      <c r="B94" s="253"/>
      <c r="C94" s="253"/>
      <c r="D94" s="253"/>
      <c r="E94" s="219"/>
      <c r="F94" s="254"/>
      <c r="G94" s="223"/>
      <c r="H94" s="258"/>
      <c r="I94" s="216"/>
      <c r="J94" s="253"/>
      <c r="K94" s="253"/>
      <c r="L94" s="253"/>
      <c r="M94" s="219"/>
      <c r="N94" s="254"/>
      <c r="O94" s="223"/>
      <c r="P94" s="258"/>
    </row>
  </sheetData>
  <mergeCells count="598"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M67:M68"/>
    <mergeCell ref="N67:N68"/>
    <mergeCell ref="O67:O68"/>
    <mergeCell ref="P67:P68"/>
    <mergeCell ref="I67:I68"/>
    <mergeCell ref="J67:J68"/>
    <mergeCell ref="K67:K68"/>
    <mergeCell ref="L67:L68"/>
    <mergeCell ref="E67:E68"/>
    <mergeCell ref="F67:F68"/>
    <mergeCell ref="G67:G68"/>
    <mergeCell ref="H67:H68"/>
    <mergeCell ref="A67:A68"/>
    <mergeCell ref="B67:B68"/>
    <mergeCell ref="C67:C68"/>
    <mergeCell ref="D67:D68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M63:M64"/>
    <mergeCell ref="N63:N64"/>
    <mergeCell ref="O63:O64"/>
    <mergeCell ref="P63:P64"/>
    <mergeCell ref="I63:I64"/>
    <mergeCell ref="J63:J64"/>
    <mergeCell ref="K63:K64"/>
    <mergeCell ref="L63:L64"/>
    <mergeCell ref="E63:E64"/>
    <mergeCell ref="F63:F64"/>
    <mergeCell ref="G63:G64"/>
    <mergeCell ref="H63:H64"/>
    <mergeCell ref="A63:A64"/>
    <mergeCell ref="B63:B64"/>
    <mergeCell ref="C63:C64"/>
    <mergeCell ref="D63:D64"/>
    <mergeCell ref="M61:M62"/>
    <mergeCell ref="N61:N62"/>
    <mergeCell ref="O61:O62"/>
    <mergeCell ref="P61:P62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workbookViewId="0" topLeftCell="A23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40" t="str">
        <f>HYPERLINK('пр.взвешивания'!E3)</f>
        <v>в.к.     70       кг.</v>
      </c>
    </row>
    <row r="3" ht="12.75">
      <c r="C3" s="4" t="s">
        <v>28</v>
      </c>
    </row>
    <row r="4" spans="1:8" ht="12.75" customHeight="1">
      <c r="A4" s="185" t="s">
        <v>29</v>
      </c>
      <c r="B4" s="185" t="s">
        <v>1</v>
      </c>
      <c r="C4" s="216" t="s">
        <v>8</v>
      </c>
      <c r="D4" s="185" t="s">
        <v>9</v>
      </c>
      <c r="E4" s="185" t="s">
        <v>10</v>
      </c>
      <c r="F4" s="185" t="s">
        <v>19</v>
      </c>
      <c r="G4" s="185" t="s">
        <v>21</v>
      </c>
      <c r="H4" s="185" t="s">
        <v>22</v>
      </c>
    </row>
    <row r="5" spans="1:8" ht="12.75">
      <c r="A5" s="206"/>
      <c r="B5" s="206"/>
      <c r="C5" s="206"/>
      <c r="D5" s="206"/>
      <c r="E5" s="206"/>
      <c r="F5" s="206"/>
      <c r="G5" s="206"/>
      <c r="H5" s="206"/>
    </row>
    <row r="6" spans="1:8" ht="12.75" customHeight="1">
      <c r="A6" s="269"/>
      <c r="B6" s="262">
        <v>4</v>
      </c>
      <c r="C6" s="263" t="str">
        <f>VLOOKUP(B6,'пр.взвешивания'!B6:C33,2,FALSE)</f>
        <v>МАЛЬЦЕВА Валентина Михайловна</v>
      </c>
      <c r="D6" s="263" t="str">
        <f>VLOOKUP(C6,'пр.взвешивания'!C6:D33,2,FALSE)</f>
        <v>15.02.93 КМС</v>
      </c>
      <c r="E6" s="263" t="str">
        <f>VLOOKUP(D6,'пр.взвешивания'!D6:E33,2,FALSE)</f>
        <v>ПФО Пермский Пермь МО</v>
      </c>
      <c r="F6" s="209"/>
      <c r="G6" s="211"/>
      <c r="H6" s="185"/>
    </row>
    <row r="7" spans="1:8" ht="12.75">
      <c r="A7" s="269"/>
      <c r="B7" s="185"/>
      <c r="C7" s="263"/>
      <c r="D7" s="263"/>
      <c r="E7" s="263"/>
      <c r="F7" s="209"/>
      <c r="G7" s="211"/>
      <c r="H7" s="185"/>
    </row>
    <row r="8" spans="1:8" ht="12.75">
      <c r="A8" s="261"/>
      <c r="B8" s="262">
        <v>12</v>
      </c>
      <c r="C8" s="263" t="str">
        <f>VLOOKUP(B8,'пр.взвешивания'!B8:C35,2,FALSE)</f>
        <v>АНОХИНА Ангелина Валерьевна</v>
      </c>
      <c r="D8" s="263" t="str">
        <f>VLOOKUP(C8,'пр.взвешивания'!C8:D35,2,FALSE)</f>
        <v>130294 кмс</v>
      </c>
      <c r="E8" s="263" t="str">
        <f>VLOOKUP(D8,'пр.взвешивания'!D8:E35,2,FALSE)</f>
        <v>МОСКВА МО</v>
      </c>
      <c r="F8" s="209"/>
      <c r="G8" s="185"/>
      <c r="H8" s="185"/>
    </row>
    <row r="9" spans="1:8" ht="12.75">
      <c r="A9" s="261"/>
      <c r="B9" s="185"/>
      <c r="C9" s="263"/>
      <c r="D9" s="263"/>
      <c r="E9" s="263"/>
      <c r="F9" s="209"/>
      <c r="G9" s="185"/>
      <c r="H9" s="185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129</v>
      </c>
      <c r="F15" s="40" t="str">
        <f>HYPERLINK('пр.взвешивания'!E3)</f>
        <v>в.к.     70       кг.</v>
      </c>
    </row>
    <row r="16" spans="1:8" ht="12.75" customHeight="1">
      <c r="A16" s="185" t="s">
        <v>29</v>
      </c>
      <c r="B16" s="185" t="s">
        <v>1</v>
      </c>
      <c r="C16" s="216" t="s">
        <v>8</v>
      </c>
      <c r="D16" s="185" t="s">
        <v>9</v>
      </c>
      <c r="E16" s="185" t="s">
        <v>10</v>
      </c>
      <c r="F16" s="185" t="s">
        <v>19</v>
      </c>
      <c r="G16" s="185" t="s">
        <v>21</v>
      </c>
      <c r="H16" s="185" t="s">
        <v>22</v>
      </c>
    </row>
    <row r="17" spans="1:8" ht="12.75">
      <c r="A17" s="206"/>
      <c r="B17" s="206"/>
      <c r="C17" s="206"/>
      <c r="D17" s="206"/>
      <c r="E17" s="206"/>
      <c r="F17" s="206"/>
      <c r="G17" s="206"/>
      <c r="H17" s="206"/>
    </row>
    <row r="18" spans="1:8" ht="12.75" customHeight="1">
      <c r="A18" s="269"/>
      <c r="B18" s="264">
        <v>14</v>
      </c>
      <c r="C18" s="267" t="str">
        <f>VLOOKUP(B18,'пр.взвешивания'!B6:C33,2,FALSE)</f>
        <v>ЖИЖИНА Аанна Владимировна</v>
      </c>
      <c r="D18" s="267" t="str">
        <f>VLOOKUP(C18,'пр.взвешивания'!C6:D33,2,FALSE)</f>
        <v>28.09.93 КМС</v>
      </c>
      <c r="E18" s="267" t="str">
        <f>VLOOKUP(D18,'пр.взвешивания'!D6:E33,2,FALSE)</f>
        <v>ЦФО Брянская Брянск Д </v>
      </c>
      <c r="F18" s="209"/>
      <c r="G18" s="211"/>
      <c r="H18" s="185"/>
    </row>
    <row r="19" spans="1:8" ht="12.75">
      <c r="A19" s="269"/>
      <c r="B19" s="265"/>
      <c r="C19" s="268"/>
      <c r="D19" s="268"/>
      <c r="E19" s="268"/>
      <c r="F19" s="209"/>
      <c r="G19" s="211"/>
      <c r="H19" s="185"/>
    </row>
    <row r="20" spans="1:8" ht="12.75" customHeight="1">
      <c r="A20" s="261"/>
      <c r="B20" s="264">
        <v>1</v>
      </c>
      <c r="C20" s="177" t="s">
        <v>56</v>
      </c>
      <c r="D20" s="185" t="s">
        <v>57</v>
      </c>
      <c r="E20" s="266" t="s">
        <v>58</v>
      </c>
      <c r="F20" s="209"/>
      <c r="G20" s="185"/>
      <c r="H20" s="185"/>
    </row>
    <row r="21" spans="1:8" ht="12.75">
      <c r="A21" s="261"/>
      <c r="B21" s="265"/>
      <c r="C21" s="177"/>
      <c r="D21" s="185"/>
      <c r="E21" s="266"/>
      <c r="F21" s="209"/>
      <c r="G21" s="185"/>
      <c r="H21" s="185"/>
    </row>
    <row r="22" spans="5:17" ht="24.75" customHeight="1">
      <c r="E22" s="7"/>
      <c r="Q22" s="40"/>
    </row>
    <row r="23" spans="5:17" ht="24.75" customHeight="1">
      <c r="E23" s="7" t="s">
        <v>7</v>
      </c>
      <c r="F23" s="8"/>
      <c r="G23" s="8"/>
      <c r="H23" s="8"/>
      <c r="Q23" s="40"/>
    </row>
    <row r="24" spans="5:17" ht="24.75" customHeight="1">
      <c r="E24" s="7" t="s">
        <v>14</v>
      </c>
      <c r="F24" s="8"/>
      <c r="G24" s="8"/>
      <c r="H24" s="8"/>
      <c r="Q24" s="40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5"/>
      <c r="F28" s="40" t="str">
        <f>HYPERLINK('пр.взвешивания'!E3)</f>
        <v>в.к.     70       кг.</v>
      </c>
    </row>
    <row r="29" spans="1:8" ht="12.75">
      <c r="A29" s="185" t="s">
        <v>29</v>
      </c>
      <c r="B29" s="185" t="s">
        <v>1</v>
      </c>
      <c r="C29" s="216" t="s">
        <v>8</v>
      </c>
      <c r="D29" s="185" t="s">
        <v>9</v>
      </c>
      <c r="E29" s="185" t="s">
        <v>10</v>
      </c>
      <c r="F29" s="185" t="s">
        <v>19</v>
      </c>
      <c r="G29" s="185" t="s">
        <v>21</v>
      </c>
      <c r="H29" s="185" t="s">
        <v>22</v>
      </c>
    </row>
    <row r="30" spans="1:8" ht="12.75">
      <c r="A30" s="206"/>
      <c r="B30" s="206"/>
      <c r="C30" s="206"/>
      <c r="D30" s="206"/>
      <c r="E30" s="206"/>
      <c r="F30" s="206"/>
      <c r="G30" s="206"/>
      <c r="H30" s="206"/>
    </row>
    <row r="31" spans="1:8" ht="12.75">
      <c r="A31" s="269"/>
      <c r="B31" s="262">
        <v>4</v>
      </c>
      <c r="C31" s="263" t="str">
        <f>VLOOKUP(B31,'пр.взвешивания'!B6:C33,2,FALSE)</f>
        <v>МАЛЬЦЕВА Валентина Михайловна</v>
      </c>
      <c r="D31" s="263" t="str">
        <f>VLOOKUP(C31,'пр.взвешивания'!C6:D33,2,FALSE)</f>
        <v>15.02.93 КМС</v>
      </c>
      <c r="E31" s="263" t="str">
        <f>VLOOKUP(D31,'пр.взвешивания'!D6:E33,2,FALSE)</f>
        <v>ПФО Пермский Пермь МО</v>
      </c>
      <c r="F31" s="209"/>
      <c r="G31" s="211"/>
      <c r="H31" s="185"/>
    </row>
    <row r="32" spans="1:8" ht="12.75">
      <c r="A32" s="269"/>
      <c r="B32" s="185"/>
      <c r="C32" s="263"/>
      <c r="D32" s="263"/>
      <c r="E32" s="263"/>
      <c r="F32" s="209"/>
      <c r="G32" s="211"/>
      <c r="H32" s="185"/>
    </row>
    <row r="33" spans="1:8" ht="12.75">
      <c r="A33" s="261"/>
      <c r="B33" s="262">
        <v>14</v>
      </c>
      <c r="C33" s="263" t="str">
        <f>VLOOKUP(B33,'пр.взвешивания'!B8:C35,2,FALSE)</f>
        <v>ЖИЖИНА Аанна Владимировна</v>
      </c>
      <c r="D33" s="263" t="str">
        <f>VLOOKUP(C33,'пр.взвешивания'!C8:D35,2,FALSE)</f>
        <v>28.09.93 КМС</v>
      </c>
      <c r="E33" s="263" t="str">
        <f>VLOOKUP(D33,'пр.взвешивания'!D8:E35,2,FALSE)</f>
        <v>ЦФО Брянская Брянск Д </v>
      </c>
      <c r="F33" s="209"/>
      <c r="G33" s="185"/>
      <c r="H33" s="185"/>
    </row>
    <row r="34" spans="1:8" ht="12.75">
      <c r="A34" s="261"/>
      <c r="B34" s="185"/>
      <c r="C34" s="263"/>
      <c r="D34" s="263"/>
      <c r="E34" s="263"/>
      <c r="F34" s="209"/>
      <c r="G34" s="185"/>
      <c r="H34" s="185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1">
      <selection activeCell="G43" sqref="A1:G4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93" t="s">
        <v>37</v>
      </c>
      <c r="B1" s="193"/>
      <c r="C1" s="193"/>
      <c r="D1" s="193"/>
      <c r="E1" s="193"/>
      <c r="F1" s="193"/>
      <c r="G1" s="193"/>
      <c r="H1" s="14"/>
      <c r="I1" s="14"/>
      <c r="J1" s="14"/>
    </row>
    <row r="2" spans="1:7" ht="33.75" customHeight="1" thickBot="1">
      <c r="A2" s="201" t="s">
        <v>36</v>
      </c>
      <c r="B2" s="201"/>
      <c r="C2" s="276"/>
      <c r="D2" s="277" t="str">
        <f>HYPERLINK('[1]реквизиты'!$A$2)</f>
        <v>Первенство России среди девушек 1993-94 гг.р.</v>
      </c>
      <c r="E2" s="278"/>
      <c r="F2" s="278"/>
      <c r="G2" s="279"/>
    </row>
    <row r="3" spans="1:8" ht="12.75" customHeight="1" thickBot="1">
      <c r="A3" s="35"/>
      <c r="B3" s="35"/>
      <c r="C3" s="35"/>
      <c r="D3" s="36"/>
      <c r="E3" s="36"/>
      <c r="F3" s="37"/>
      <c r="G3" s="37"/>
      <c r="H3" s="2"/>
    </row>
    <row r="4" spans="2:7" ht="30.75" customHeight="1" thickBot="1">
      <c r="B4" s="280" t="str">
        <f>HYPERLINK('[1]реквизиты'!$A$3)</f>
        <v>11-15 февраля 2011 г.    г. Челябинск</v>
      </c>
      <c r="C4" s="280"/>
      <c r="D4" s="38"/>
      <c r="E4" s="39"/>
      <c r="F4" s="281" t="str">
        <f>HYPERLINK('пр.взвешивания'!E3)</f>
        <v>в.к.     70       кг.</v>
      </c>
      <c r="G4" s="282"/>
    </row>
    <row r="5" spans="1:7" ht="12.75" customHeight="1">
      <c r="A5" s="185" t="s">
        <v>26</v>
      </c>
      <c r="B5" s="185" t="s">
        <v>1</v>
      </c>
      <c r="C5" s="185" t="s">
        <v>2</v>
      </c>
      <c r="D5" s="185" t="s">
        <v>3</v>
      </c>
      <c r="E5" s="185" t="s">
        <v>4</v>
      </c>
      <c r="F5" s="185" t="s">
        <v>34</v>
      </c>
      <c r="G5" s="185" t="s">
        <v>6</v>
      </c>
    </row>
    <row r="6" spans="1:7" ht="12.75">
      <c r="A6" s="185"/>
      <c r="B6" s="185"/>
      <c r="C6" s="185"/>
      <c r="D6" s="185"/>
      <c r="E6" s="185"/>
      <c r="F6" s="185"/>
      <c r="G6" s="185"/>
    </row>
    <row r="7" spans="1:7" ht="12.75" customHeight="1">
      <c r="A7" s="275" t="s">
        <v>136</v>
      </c>
      <c r="B7" s="271">
        <v>14</v>
      </c>
      <c r="C7" s="272" t="str">
        <f>VLOOKUP(B7,'пр.взвешивания'!B5:G40,2,FALSE)</f>
        <v>ЖИЖИНА Аанна Владимировна</v>
      </c>
      <c r="D7" s="272" t="str">
        <f>VLOOKUP(B7,'пр.взвешивания'!B6:G33,3,FALSE)</f>
        <v>28.09.93 КМС</v>
      </c>
      <c r="E7" s="272" t="str">
        <f>VLOOKUP(B7,'пр.взвешивания'!B6:G33,4,FALSE)</f>
        <v>ЦФО Брянская Брянск Д </v>
      </c>
      <c r="F7" s="272" t="str">
        <f>VLOOKUP(B7,'пр.взвешивания'!B6:G33,5,FALSE)</f>
        <v>1507636399</v>
      </c>
      <c r="G7" s="272" t="str">
        <f>VLOOKUP(B7,'пр.взвешивания'!B6:G33,6,FALSE)</f>
        <v>Терешок АА Терешок ВА</v>
      </c>
    </row>
    <row r="8" spans="1:7" ht="12.75">
      <c r="A8" s="275"/>
      <c r="B8" s="271"/>
      <c r="C8" s="272"/>
      <c r="D8" s="272"/>
      <c r="E8" s="272"/>
      <c r="F8" s="272"/>
      <c r="G8" s="272"/>
    </row>
    <row r="9" spans="1:7" ht="12.75" customHeight="1">
      <c r="A9" s="274" t="s">
        <v>137</v>
      </c>
      <c r="B9" s="271">
        <v>4</v>
      </c>
      <c r="C9" s="272" t="str">
        <f>VLOOKUP(B9,'пр.взвешивания'!B5:G40,2,FALSE)</f>
        <v>МАЛЬЦЕВА Валентина Михайловна</v>
      </c>
      <c r="D9" s="272" t="str">
        <f>VLOOKUP(B9,'пр.взвешивания'!B6:G35,3,FALSE)</f>
        <v>15.02.93 КМС</v>
      </c>
      <c r="E9" s="272" t="str">
        <f>VLOOKUP(B9,'пр.взвешивания'!B6:G35,4,FALSE)</f>
        <v>ПФО Пермский Пермь МО</v>
      </c>
      <c r="F9" s="272" t="str">
        <f>VLOOKUP(B9,'пр.взвешивания'!B6:G35,5,FALSE)</f>
        <v>5706996407</v>
      </c>
      <c r="G9" s="272" t="str">
        <f>VLOOKUP(B9,'пр.взвешивания'!B6:G35,6,FALSE)</f>
        <v>Мингалиев ИИ Судаков СА</v>
      </c>
    </row>
    <row r="10" spans="1:7" ht="12.75">
      <c r="A10" s="274"/>
      <c r="B10" s="271"/>
      <c r="C10" s="272"/>
      <c r="D10" s="272"/>
      <c r="E10" s="272"/>
      <c r="F10" s="272"/>
      <c r="G10" s="272"/>
    </row>
    <row r="11" spans="1:7" ht="12.75" customHeight="1">
      <c r="A11" s="273" t="s">
        <v>138</v>
      </c>
      <c r="B11" s="271">
        <v>12</v>
      </c>
      <c r="C11" s="272" t="str">
        <f>VLOOKUP(B11,'пр.взвешивания'!B5:G40,2,FALSE)</f>
        <v>АНОХИНА Ангелина Валерьевна</v>
      </c>
      <c r="D11" s="272" t="str">
        <f>VLOOKUP(B11,'пр.взвешивания'!B6:G37,3,FALSE)</f>
        <v>130294 кмс</v>
      </c>
      <c r="E11" s="272" t="str">
        <f>VLOOKUP(B11,'пр.взвешивания'!B6:G37,4,FALSE)</f>
        <v>МОСКВА МО</v>
      </c>
      <c r="F11" s="272" t="str">
        <f>VLOOKUP(B11,'пр.взвешивания'!B6:G37,5,FALSE)</f>
        <v>8505897509</v>
      </c>
      <c r="G11" s="272" t="str">
        <f>VLOOKUP(B11,'пр.взвешивания'!B6:G37,6,FALSE)</f>
        <v>Шмаков ОВ Коржавин НВ</v>
      </c>
    </row>
    <row r="12" spans="1:7" ht="12.75">
      <c r="A12" s="273"/>
      <c r="B12" s="271"/>
      <c r="C12" s="272"/>
      <c r="D12" s="272"/>
      <c r="E12" s="272"/>
      <c r="F12" s="272"/>
      <c r="G12" s="272"/>
    </row>
    <row r="13" spans="1:7" ht="12.75" customHeight="1">
      <c r="A13" s="273" t="s">
        <v>138</v>
      </c>
      <c r="B13" s="271">
        <v>1</v>
      </c>
      <c r="C13" s="272" t="str">
        <f>VLOOKUP(B13,'пр.взвешивания'!B5:G40,2,FALSE)</f>
        <v>НИКУЛИНА София Александровна</v>
      </c>
      <c r="D13" s="272" t="str">
        <f>VLOOKUP(B13,'пр.взвешивания'!B6:G39,3,FALSE)</f>
        <v>22.06.94 КМС</v>
      </c>
      <c r="E13" s="272" t="str">
        <f>VLOOKUP(B13,'пр.взвешивания'!B6:G39,4,FALSE)</f>
        <v>ЮФО Волгoрадская  Калач на Дону МО</v>
      </c>
      <c r="F13" s="272" t="str">
        <f>VLOOKUP(B13,'пр.взвешивания'!B6:G39,5,FALSE)</f>
        <v>1808161477</v>
      </c>
      <c r="G13" s="272" t="str">
        <f>VLOOKUP(B13,'пр.взвешивания'!B6:G39,6,FALSE)</f>
        <v>Иващенко ГМ</v>
      </c>
    </row>
    <row r="14" spans="1:7" ht="12.75">
      <c r="A14" s="273"/>
      <c r="B14" s="271"/>
      <c r="C14" s="272"/>
      <c r="D14" s="272"/>
      <c r="E14" s="272"/>
      <c r="F14" s="272"/>
      <c r="G14" s="272"/>
    </row>
    <row r="15" spans="1:7" ht="12.75">
      <c r="A15" s="270" t="s">
        <v>139</v>
      </c>
      <c r="B15" s="271">
        <v>7</v>
      </c>
      <c r="C15" s="272" t="str">
        <f>VLOOKUP(B15,'пр.взвешивания'!B5:G40,2,FALSE)</f>
        <v>КУЗНЕЦОВА  Анна Александровна</v>
      </c>
      <c r="D15" s="272" t="str">
        <f>VLOOKUP(B15,'пр.взвешивания'!B6:G41,3,FALSE)</f>
        <v>01.11.93 КМС</v>
      </c>
      <c r="E15" s="272" t="str">
        <f>VLOOKUP(B15,'пр.взвешивания'!B6:G41,4,FALSE)</f>
        <v>ЦФО Московскя Дубна МО</v>
      </c>
      <c r="F15" s="272" t="str">
        <f>VLOOKUP(B15,'пр.взвешивания'!B6:G41,5,FALSE)</f>
        <v>2807824612</v>
      </c>
      <c r="G15" s="272" t="str">
        <f>VLOOKUP(B15,'пр.взвешивания'!B6:G41,6,FALSE)</f>
        <v>Малыше НН Рыбинкин КВ</v>
      </c>
    </row>
    <row r="16" spans="1:7" ht="12.75">
      <c r="A16" s="270"/>
      <c r="B16" s="271"/>
      <c r="C16" s="272"/>
      <c r="D16" s="272"/>
      <c r="E16" s="272"/>
      <c r="F16" s="272"/>
      <c r="G16" s="272"/>
    </row>
    <row r="17" spans="1:7" ht="12.75">
      <c r="A17" s="270" t="s">
        <v>139</v>
      </c>
      <c r="B17" s="271">
        <v>8</v>
      </c>
      <c r="C17" s="272" t="str">
        <f>VLOOKUP(B17,'пр.взвешивания'!B5:G40,2,FALSE)</f>
        <v>ЧЕМЕРСКАЯ Анна Владимирвна</v>
      </c>
      <c r="D17" s="272" t="str">
        <f>VLOOKUP(B17,'пр.взвешивания'!B6:G43,3,FALSE)</f>
        <v>08.0894 кмс</v>
      </c>
      <c r="E17" s="272" t="str">
        <f>VLOOKUP(B17,'пр.взвешивания'!B6:G43,4,FALSE)</f>
        <v>СФО Новосибирская Новосибирск МО</v>
      </c>
      <c r="F17" s="272" t="str">
        <f>VLOOKUP(B17,'пр.взвешивания'!B6:G43,5,FALSE)</f>
        <v>5008384319</v>
      </c>
      <c r="G17" s="272" t="str">
        <f>VLOOKUP(B17,'пр.взвешивания'!B6:G43,6,FALSE)</f>
        <v>Орлов АА</v>
      </c>
    </row>
    <row r="18" spans="1:7" ht="12.75">
      <c r="A18" s="270"/>
      <c r="B18" s="271"/>
      <c r="C18" s="272"/>
      <c r="D18" s="272"/>
      <c r="E18" s="272"/>
      <c r="F18" s="272"/>
      <c r="G18" s="272"/>
    </row>
    <row r="19" spans="1:7" ht="12.75">
      <c r="A19" s="270" t="s">
        <v>140</v>
      </c>
      <c r="B19" s="271">
        <v>6</v>
      </c>
      <c r="C19" s="272" t="str">
        <f>VLOOKUP(B19,'пр.взвешивания'!B5:G40,2,FALSE)</f>
        <v>НИКИТИНА Анна Алексеевна</v>
      </c>
      <c r="D19" s="272" t="str">
        <f>VLOOKUP(B19,'пр.взвешивания'!B6:G45,3,FALSE)</f>
        <v>14.12.94 КМС</v>
      </c>
      <c r="E19" s="272" t="str">
        <f>VLOOKUP(B19,'пр.взвешивания'!B6:G45,4,FALSE)</f>
        <v>ЦФО Брянская Брянск Д </v>
      </c>
      <c r="F19" s="272" t="str">
        <f>VLOOKUP(B19,'пр.взвешивания'!B6:G45,5,FALSE)</f>
        <v>1508746216</v>
      </c>
      <c r="G19" s="272" t="str">
        <f>VLOOKUP(B19,'пр.взвешивания'!B6:G45,6,FALSE)</f>
        <v>Сударико НП Толкачева А</v>
      </c>
    </row>
    <row r="20" spans="1:7" ht="12.75">
      <c r="A20" s="270"/>
      <c r="B20" s="271"/>
      <c r="C20" s="272"/>
      <c r="D20" s="272"/>
      <c r="E20" s="272"/>
      <c r="F20" s="272"/>
      <c r="G20" s="272"/>
    </row>
    <row r="21" spans="1:7" ht="12.75">
      <c r="A21" s="270" t="s">
        <v>140</v>
      </c>
      <c r="B21" s="271">
        <v>11</v>
      </c>
      <c r="C21" s="272" t="str">
        <f>VLOOKUP(B21,'пр.взвешивания'!B5:G40,2,FALSE)</f>
        <v>БУСЫГИНА Валерия Андреевна</v>
      </c>
      <c r="D21" s="272" t="str">
        <f>VLOOKUP(B21,'пр.взвешивания'!B6:G47,3,FALSE)</f>
        <v>15.08.93 КМС</v>
      </c>
      <c r="E21" s="272" t="str">
        <f>VLOOKUP(B21,'пр.взвешивания'!B6:G47,4,FALSE)</f>
        <v>УФО Тюменская Тюмень МО</v>
      </c>
      <c r="F21" s="272" t="str">
        <f>VLOOKUP(B21,'пр.взвешивания'!B6:G47,5,FALSE)</f>
        <v>7107532870</v>
      </c>
      <c r="G21" s="272" t="str">
        <f>VLOOKUP(B21,'пр.взвешивания'!B6:G47,6,FALSE)</f>
        <v>Вуколов АВ </v>
      </c>
    </row>
    <row r="22" spans="1:7" ht="12.75">
      <c r="A22" s="270"/>
      <c r="B22" s="271"/>
      <c r="C22" s="272"/>
      <c r="D22" s="272"/>
      <c r="E22" s="272"/>
      <c r="F22" s="272"/>
      <c r="G22" s="272"/>
    </row>
    <row r="23" spans="1:7" ht="12.75">
      <c r="A23" s="270" t="s">
        <v>141</v>
      </c>
      <c r="B23" s="271">
        <v>3</v>
      </c>
      <c r="C23" s="272" t="str">
        <f>VLOOKUP(B23,'пр.взвешивания'!B5:G40,2,FALSE)</f>
        <v>ГАЛКИНА Татьяна Владимиовна</v>
      </c>
      <c r="D23" s="272" t="str">
        <f>VLOOKUP(B23,'пр.взвешивания'!B6:G49,3,FALSE)</f>
        <v>15.09.95 1</v>
      </c>
      <c r="E23" s="272" t="str">
        <f>VLOOKUP(B23,'пр.взвешивания'!B6:G49,4,FALSE)</f>
        <v>МОСКВА МКС</v>
      </c>
      <c r="F23" s="272" t="str">
        <f>VLOOKUP(B23,'пр.взвешивания'!B6:G49,5,FALSE)</f>
        <v>4510422644</v>
      </c>
      <c r="G23" s="272" t="str">
        <f>VLOOKUP(B23,'пр.взвешивания'!B6:G49,6,FALSE)</f>
        <v>Дорошко ЕВ Кузнецова НВ</v>
      </c>
    </row>
    <row r="24" spans="1:7" ht="12.75">
      <c r="A24" s="270"/>
      <c r="B24" s="271"/>
      <c r="C24" s="272"/>
      <c r="D24" s="272"/>
      <c r="E24" s="272"/>
      <c r="F24" s="272"/>
      <c r="G24" s="272"/>
    </row>
    <row r="25" spans="1:7" ht="12.75">
      <c r="A25" s="270" t="s">
        <v>141</v>
      </c>
      <c r="B25" s="271">
        <v>5</v>
      </c>
      <c r="C25" s="272" t="str">
        <f>VLOOKUP(B25,'пр.взвешивания'!B5:G40,2,FALSE)</f>
        <v>ЧЕРЕПЕНКО Елена Валерьевна</v>
      </c>
      <c r="D25" s="272" t="str">
        <f>VLOOKUP(B25,'пр.взвешивания'!B6:G51,3,FALSE)</f>
        <v>08.07.93 КМС</v>
      </c>
      <c r="E25" s="272" t="str">
        <f>VLOOKUP(B25,'пр.взвешивания'!B6:G51,4,FALSE)</f>
        <v>СЗФО Калининградская Калининград МО</v>
      </c>
      <c r="F25" s="272" t="str">
        <f>VLOOKUP(B25,'пр.взвешивания'!B6:G51,5,FALSE)</f>
        <v>017028  2707126908</v>
      </c>
      <c r="G25" s="272" t="str">
        <f>VLOOKUP(B25,'пр.взвешивания'!B6:G51,6,FALSE)</f>
        <v>Чуева ЛП Жуприна НГ</v>
      </c>
    </row>
    <row r="26" spans="1:7" ht="12.75">
      <c r="A26" s="270"/>
      <c r="B26" s="271"/>
      <c r="C26" s="272"/>
      <c r="D26" s="272"/>
      <c r="E26" s="272"/>
      <c r="F26" s="272"/>
      <c r="G26" s="272"/>
    </row>
    <row r="27" spans="1:7" ht="14.25" customHeight="1">
      <c r="A27" s="270" t="s">
        <v>141</v>
      </c>
      <c r="B27" s="271">
        <v>10</v>
      </c>
      <c r="C27" s="272" t="str">
        <f>VLOOKUP(B27,'пр.взвешивания'!B5:G40,2,FALSE)</f>
        <v>БУДЕННАЯ Ксения Игоревна</v>
      </c>
      <c r="D27" s="272" t="str">
        <f>VLOOKUP(B27,'пр.взвешивания'!B6:G53,3,FALSE)</f>
        <v>30.04.95 1</v>
      </c>
      <c r="E27" s="272" t="str">
        <f>VLOOKUP(B27,'пр.взвешивания'!B6:G53,4,FALSE)</f>
        <v>ПФО Пермский Нытва МО</v>
      </c>
      <c r="F27" s="272" t="str">
        <f>VLOOKUP(B27,'пр.взвешивания'!B6:G53,5,FALSE)</f>
        <v>5709463967</v>
      </c>
      <c r="G27" s="272" t="str">
        <f>VLOOKUP(B27,'пр.взвешивания'!B6:G53,6,FALSE)</f>
        <v>Воржева ТН</v>
      </c>
    </row>
    <row r="28" spans="1:7" ht="12.75">
      <c r="A28" s="270"/>
      <c r="B28" s="271"/>
      <c r="C28" s="272"/>
      <c r="D28" s="272"/>
      <c r="E28" s="272"/>
      <c r="F28" s="272"/>
      <c r="G28" s="272"/>
    </row>
    <row r="29" spans="1:7" ht="12.75">
      <c r="A29" s="270" t="s">
        <v>141</v>
      </c>
      <c r="B29" s="271">
        <v>13</v>
      </c>
      <c r="C29" s="272" t="str">
        <f>VLOOKUP(B29,'пр.взвешивания'!B5:G40,2,FALSE)</f>
        <v>ЕРЕДЖИБОК Зарема Шамсудиновна</v>
      </c>
      <c r="D29" s="272" t="str">
        <f>VLOOKUP(B29,'пр.взвешивания'!B6:G55,3,FALSE)</f>
        <v>21.07.94 КМС</v>
      </c>
      <c r="E29" s="272" t="str">
        <f>VLOOKUP(B29,'пр.взвешивания'!B6:G55,4,FALSE)</f>
        <v>ЮФО Р. Адыгея МО</v>
      </c>
      <c r="F29" s="272" t="str">
        <f>VLOOKUP(B29,'пр.взвешивания'!B6:G55,5,FALSE)</f>
        <v>7908537562</v>
      </c>
      <c r="G29" s="272" t="str">
        <f>VLOOKUP(B29,'пр.взвешивания'!B6:G55,6,FALSE)</f>
        <v>Четыз АТ</v>
      </c>
    </row>
    <row r="30" spans="1:7" ht="12.75">
      <c r="A30" s="270"/>
      <c r="B30" s="271"/>
      <c r="C30" s="272"/>
      <c r="D30" s="272"/>
      <c r="E30" s="272"/>
      <c r="F30" s="272"/>
      <c r="G30" s="272"/>
    </row>
    <row r="31" spans="1:7" ht="12.75">
      <c r="A31" s="270" t="s">
        <v>142</v>
      </c>
      <c r="B31" s="271">
        <v>2</v>
      </c>
      <c r="C31" s="272" t="str">
        <f>VLOOKUP(B31,'пр.взвешивания'!B5:G40,2,FALSE)</f>
        <v>ПЕЧИНИНА Дарья Витальевна</v>
      </c>
      <c r="D31" s="272" t="str">
        <f>VLOOKUP(B31,'пр.взвешивания'!B6:G57,3,FALSE)</f>
        <v>09.06.95 1</v>
      </c>
      <c r="E31" s="272" t="str">
        <f>VLOOKUP(B31,'пр.взвешивания'!B6:G57,4,FALSE)</f>
        <v>УФО Челябинская Челябинск МО</v>
      </c>
      <c r="F31" s="272" t="str">
        <f>VLOOKUP(B31,'пр.взвешивания'!B6:G57,5,FALSE)</f>
        <v>7509534231</v>
      </c>
      <c r="G31" s="272" t="str">
        <f>VLOOKUP(B31,'пр.взвешивания'!B6:G57,6,FALSE)</f>
        <v>Ахлометшин ЗХ</v>
      </c>
    </row>
    <row r="32" spans="1:7" ht="12.75">
      <c r="A32" s="270"/>
      <c r="B32" s="271"/>
      <c r="C32" s="272"/>
      <c r="D32" s="272"/>
      <c r="E32" s="272"/>
      <c r="F32" s="272"/>
      <c r="G32" s="272"/>
    </row>
    <row r="33" spans="1:7" ht="12.75">
      <c r="A33" s="270" t="s">
        <v>142</v>
      </c>
      <c r="B33" s="271">
        <v>9</v>
      </c>
      <c r="C33" s="272" t="str">
        <f>VLOOKUP(B33,'пр.взвешивания'!B5:G40,2,FALSE)</f>
        <v>АГАНЕСОВА Евгения Вячеславовна</v>
      </c>
      <c r="D33" s="272" t="str">
        <f>VLOOKUP(B33,'пр.взвешивания'!B6:G59,3,FALSE)</f>
        <v>23.05.941</v>
      </c>
      <c r="E33" s="272" t="str">
        <f>VLOOKUP(B33,'пр.взвешивания'!B6:G59,4,FALSE)</f>
        <v>МОСКВА МО</v>
      </c>
      <c r="F33" s="272" t="str">
        <f>VLOOKUP(B33,'пр.взвешивания'!B6:G59,5,FALSE)</f>
        <v>6008288553</v>
      </c>
      <c r="G33" s="272" t="str">
        <f>VLOOKUP(B33,'пр.взвешивания'!B6:G59,6,FALSE)</f>
        <v>Шмаков ОВ Коржавин НВ</v>
      </c>
    </row>
    <row r="34" spans="1:7" ht="12.75">
      <c r="A34" s="270"/>
      <c r="B34" s="271"/>
      <c r="C34" s="272"/>
      <c r="D34" s="272"/>
      <c r="E34" s="272"/>
      <c r="F34" s="272"/>
      <c r="G34" s="272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spans="1:6" ht="15.75">
      <c r="A39" s="29" t="str">
        <f>HYPERLINK('[1]реквизиты'!$A$6)</f>
        <v>Гл. судья, судья МК</v>
      </c>
      <c r="B39" s="30"/>
      <c r="C39" s="30"/>
      <c r="D39" s="19"/>
      <c r="E39" s="113"/>
      <c r="F39" s="31" t="str">
        <f>HYPERLINK('[1]реквизиты'!$G$6)</f>
        <v>Р.Г. Мухаметшин</v>
      </c>
    </row>
    <row r="40" spans="1:6" ht="15.75">
      <c r="A40" s="30"/>
      <c r="B40" s="30"/>
      <c r="C40" s="30"/>
      <c r="D40" s="19"/>
      <c r="E40" s="113"/>
      <c r="F40" s="18" t="str">
        <f>HYPERLINK('[1]реквизиты'!$G$7)</f>
        <v>/г. Краснокамск/</v>
      </c>
    </row>
    <row r="41" spans="1:6" ht="12.75">
      <c r="A41" s="32"/>
      <c r="B41" s="32"/>
      <c r="C41" s="32"/>
      <c r="D41" s="19"/>
      <c r="E41" s="19"/>
      <c r="F41" s="20"/>
    </row>
    <row r="42" spans="1:6" ht="15.75">
      <c r="A42" s="29" t="str">
        <f>HYPERLINK('[2]реквизиты'!$A$22)</f>
        <v>Гл. секретарь, судья МК</v>
      </c>
      <c r="B42" s="30"/>
      <c r="C42" s="30"/>
      <c r="D42" s="19"/>
      <c r="E42" s="113"/>
      <c r="F42" s="31" t="str">
        <f>HYPERLINK('[1]реквизиты'!$G$8)</f>
        <v>Н.Ю. Глушкова</v>
      </c>
    </row>
    <row r="43" spans="1:10" ht="15">
      <c r="A43" s="32"/>
      <c r="B43" s="32"/>
      <c r="C43" s="32"/>
      <c r="D43" s="19"/>
      <c r="E43" s="19"/>
      <c r="F43" s="18" t="str">
        <f>HYPERLINK('[1]реквизиты'!$G$9)</f>
        <v>/г. Рязань/</v>
      </c>
      <c r="J43" s="17"/>
    </row>
  </sheetData>
  <mergeCells count="110"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F17:F18"/>
    <mergeCell ref="F19:F20"/>
    <mergeCell ref="F5:F6"/>
    <mergeCell ref="F7:F8"/>
    <mergeCell ref="F9:F10"/>
    <mergeCell ref="F11:F12"/>
    <mergeCell ref="F13:F14"/>
    <mergeCell ref="F15:F16"/>
    <mergeCell ref="G15:G16"/>
    <mergeCell ref="G17:G18"/>
    <mergeCell ref="G19:G20"/>
    <mergeCell ref="G7:G8"/>
    <mergeCell ref="G9:G10"/>
    <mergeCell ref="G11:G12"/>
    <mergeCell ref="G13:G14"/>
    <mergeCell ref="C7:C8"/>
    <mergeCell ref="D7:D8"/>
    <mergeCell ref="A5:A6"/>
    <mergeCell ref="B5:B6"/>
    <mergeCell ref="C5:C6"/>
    <mergeCell ref="D5:D6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A11:A12"/>
    <mergeCell ref="B11:B12"/>
    <mergeCell ref="C11:C12"/>
    <mergeCell ref="D11:D12"/>
    <mergeCell ref="E15:E16"/>
    <mergeCell ref="A13:A14"/>
    <mergeCell ref="B13:B14"/>
    <mergeCell ref="C13:C14"/>
    <mergeCell ref="D13:D14"/>
    <mergeCell ref="D15:D16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  <mergeCell ref="E19:E20"/>
    <mergeCell ref="E21:E22"/>
    <mergeCell ref="F21:F22"/>
    <mergeCell ref="G21:G22"/>
    <mergeCell ref="A23:A24"/>
    <mergeCell ref="B23:B24"/>
    <mergeCell ref="A25:A26"/>
    <mergeCell ref="B25:B26"/>
    <mergeCell ref="D25:D26"/>
    <mergeCell ref="C23:C24"/>
    <mergeCell ref="D23:D24"/>
    <mergeCell ref="F27:F28"/>
    <mergeCell ref="D27:D28"/>
    <mergeCell ref="E27:E28"/>
    <mergeCell ref="A29:A30"/>
    <mergeCell ref="B29:B30"/>
    <mergeCell ref="C29:C30"/>
    <mergeCell ref="D29:D3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M4" sqref="M4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8" t="str">
        <f>HYPERLINK('[1]реквизиты'!$A$2)</f>
        <v>Первенство России среди девушек 1993-94 гг.р.</v>
      </c>
      <c r="B1" s="289"/>
      <c r="C1" s="289"/>
      <c r="D1" s="289"/>
      <c r="E1" s="289"/>
      <c r="F1" s="289"/>
      <c r="G1" s="289"/>
      <c r="H1" s="1"/>
      <c r="I1" s="1"/>
    </row>
    <row r="2" spans="1:9" ht="18" customHeight="1">
      <c r="A2" s="290" t="str">
        <f>HYPERLINK('[1]реквизиты'!$A$3)</f>
        <v>11-15 февраля 2011 г.    г. Челябинск</v>
      </c>
      <c r="B2" s="290"/>
      <c r="C2" s="290"/>
      <c r="D2" s="290"/>
      <c r="E2" s="290"/>
      <c r="F2" s="290"/>
      <c r="G2" s="290"/>
      <c r="H2" s="287"/>
      <c r="I2" s="287"/>
    </row>
    <row r="3" ht="26.25" customHeight="1">
      <c r="E3" t="s">
        <v>113</v>
      </c>
    </row>
    <row r="4" spans="1:7" ht="12.75">
      <c r="A4" s="185" t="s">
        <v>0</v>
      </c>
      <c r="B4" s="185" t="s">
        <v>1</v>
      </c>
      <c r="C4" s="185" t="s">
        <v>2</v>
      </c>
      <c r="D4" s="185" t="s">
        <v>3</v>
      </c>
      <c r="E4" s="185" t="s">
        <v>4</v>
      </c>
      <c r="F4" s="185" t="s">
        <v>5</v>
      </c>
      <c r="G4" s="185" t="s">
        <v>6</v>
      </c>
    </row>
    <row r="5" spans="1:7" ht="12.75">
      <c r="A5" s="185"/>
      <c r="B5" s="185"/>
      <c r="C5" s="185"/>
      <c r="D5" s="185"/>
      <c r="E5" s="185"/>
      <c r="F5" s="185"/>
      <c r="G5" s="185"/>
    </row>
    <row r="6" spans="1:7" ht="12.75" customHeight="1">
      <c r="A6" s="185">
        <v>1</v>
      </c>
      <c r="B6" s="283">
        <v>1</v>
      </c>
      <c r="C6" s="177" t="s">
        <v>56</v>
      </c>
      <c r="D6" s="185" t="s">
        <v>57</v>
      </c>
      <c r="E6" s="266" t="s">
        <v>134</v>
      </c>
      <c r="F6" s="211" t="s">
        <v>59</v>
      </c>
      <c r="G6" s="284" t="s">
        <v>60</v>
      </c>
    </row>
    <row r="7" spans="1:7" ht="12.75">
      <c r="A7" s="185"/>
      <c r="B7" s="283"/>
      <c r="C7" s="177"/>
      <c r="D7" s="185"/>
      <c r="E7" s="266"/>
      <c r="F7" s="211"/>
      <c r="G7" s="284"/>
    </row>
    <row r="8" spans="1:7" ht="12.75" customHeight="1">
      <c r="A8" s="185">
        <v>2</v>
      </c>
      <c r="B8" s="283">
        <v>2</v>
      </c>
      <c r="C8" s="177" t="s">
        <v>108</v>
      </c>
      <c r="D8" s="185" t="s">
        <v>109</v>
      </c>
      <c r="E8" s="266" t="s">
        <v>110</v>
      </c>
      <c r="F8" s="211" t="s">
        <v>111</v>
      </c>
      <c r="G8" s="284" t="s">
        <v>112</v>
      </c>
    </row>
    <row r="9" spans="1:7" ht="12.75">
      <c r="A9" s="185"/>
      <c r="B9" s="283"/>
      <c r="C9" s="177"/>
      <c r="D9" s="185"/>
      <c r="E9" s="266"/>
      <c r="F9" s="211"/>
      <c r="G9" s="284"/>
    </row>
    <row r="10" spans="1:7" ht="12.75" customHeight="1">
      <c r="A10" s="185">
        <v>3</v>
      </c>
      <c r="B10" s="283">
        <v>3</v>
      </c>
      <c r="C10" s="177" t="s">
        <v>90</v>
      </c>
      <c r="D10" s="185" t="s">
        <v>91</v>
      </c>
      <c r="E10" s="266" t="s">
        <v>92</v>
      </c>
      <c r="F10" s="211" t="s">
        <v>93</v>
      </c>
      <c r="G10" s="284" t="s">
        <v>94</v>
      </c>
    </row>
    <row r="11" spans="1:7" ht="12.75">
      <c r="A11" s="185"/>
      <c r="B11" s="283"/>
      <c r="C11" s="177"/>
      <c r="D11" s="185"/>
      <c r="E11" s="266"/>
      <c r="F11" s="211"/>
      <c r="G11" s="284"/>
    </row>
    <row r="12" spans="1:7" ht="12.75" customHeight="1">
      <c r="A12" s="185">
        <v>4</v>
      </c>
      <c r="B12" s="283">
        <v>4</v>
      </c>
      <c r="C12" s="177" t="s">
        <v>66</v>
      </c>
      <c r="D12" s="185" t="s">
        <v>67</v>
      </c>
      <c r="E12" s="266" t="s">
        <v>68</v>
      </c>
      <c r="F12" s="211" t="s">
        <v>69</v>
      </c>
      <c r="G12" s="284" t="s">
        <v>70</v>
      </c>
    </row>
    <row r="13" spans="1:7" ht="12.75" customHeight="1">
      <c r="A13" s="185"/>
      <c r="B13" s="283"/>
      <c r="C13" s="177"/>
      <c r="D13" s="185"/>
      <c r="E13" s="266"/>
      <c r="F13" s="211"/>
      <c r="G13" s="284"/>
    </row>
    <row r="14" spans="1:7" ht="12.75" customHeight="1">
      <c r="A14" s="185">
        <v>5</v>
      </c>
      <c r="B14" s="283">
        <v>5</v>
      </c>
      <c r="C14" s="177" t="s">
        <v>46</v>
      </c>
      <c r="D14" s="285" t="s">
        <v>47</v>
      </c>
      <c r="E14" s="286" t="s">
        <v>48</v>
      </c>
      <c r="F14" s="211" t="s">
        <v>49</v>
      </c>
      <c r="G14" s="284" t="s">
        <v>50</v>
      </c>
    </row>
    <row r="15" spans="1:7" ht="12.75">
      <c r="A15" s="185"/>
      <c r="B15" s="283"/>
      <c r="C15" s="177"/>
      <c r="D15" s="185"/>
      <c r="E15" s="286"/>
      <c r="F15" s="211"/>
      <c r="G15" s="284"/>
    </row>
    <row r="16" spans="1:7" ht="12.75" customHeight="1">
      <c r="A16" s="185">
        <v>6</v>
      </c>
      <c r="B16" s="283">
        <v>6</v>
      </c>
      <c r="C16" s="177" t="s">
        <v>81</v>
      </c>
      <c r="D16" s="185" t="s">
        <v>82</v>
      </c>
      <c r="E16" s="266" t="s">
        <v>83</v>
      </c>
      <c r="F16" s="211" t="s">
        <v>84</v>
      </c>
      <c r="G16" s="284" t="s">
        <v>85</v>
      </c>
    </row>
    <row r="17" spans="1:7" ht="12.75">
      <c r="A17" s="185"/>
      <c r="B17" s="283"/>
      <c r="C17" s="177"/>
      <c r="D17" s="185"/>
      <c r="E17" s="266"/>
      <c r="F17" s="211"/>
      <c r="G17" s="284"/>
    </row>
    <row r="18" spans="1:7" ht="12.75" customHeight="1">
      <c r="A18" s="185">
        <v>7</v>
      </c>
      <c r="B18" s="283">
        <v>7</v>
      </c>
      <c r="C18" s="177" t="s">
        <v>51</v>
      </c>
      <c r="D18" s="185" t="s">
        <v>52</v>
      </c>
      <c r="E18" s="266" t="s">
        <v>53</v>
      </c>
      <c r="F18" s="211" t="s">
        <v>54</v>
      </c>
      <c r="G18" s="284" t="s">
        <v>55</v>
      </c>
    </row>
    <row r="19" spans="1:7" ht="12.75">
      <c r="A19" s="185"/>
      <c r="B19" s="283"/>
      <c r="C19" s="177"/>
      <c r="D19" s="185"/>
      <c r="E19" s="266"/>
      <c r="F19" s="211"/>
      <c r="G19" s="284"/>
    </row>
    <row r="20" spans="1:7" ht="12.75" customHeight="1">
      <c r="A20" s="185">
        <v>8</v>
      </c>
      <c r="B20" s="283">
        <v>8</v>
      </c>
      <c r="C20" s="177" t="s">
        <v>95</v>
      </c>
      <c r="D20" s="185" t="s">
        <v>96</v>
      </c>
      <c r="E20" s="266" t="s">
        <v>97</v>
      </c>
      <c r="F20" s="211" t="s">
        <v>98</v>
      </c>
      <c r="G20" s="284" t="s">
        <v>99</v>
      </c>
    </row>
    <row r="21" spans="1:7" ht="12.75">
      <c r="A21" s="185"/>
      <c r="B21" s="283"/>
      <c r="C21" s="177"/>
      <c r="D21" s="185"/>
      <c r="E21" s="266"/>
      <c r="F21" s="211"/>
      <c r="G21" s="284"/>
    </row>
    <row r="22" spans="1:8" ht="12.75" customHeight="1">
      <c r="A22" s="185">
        <v>9</v>
      </c>
      <c r="B22" s="283">
        <v>9</v>
      </c>
      <c r="C22" s="177" t="s">
        <v>100</v>
      </c>
      <c r="D22" s="185" t="s">
        <v>101</v>
      </c>
      <c r="E22" s="266" t="s">
        <v>102</v>
      </c>
      <c r="F22" s="211" t="s">
        <v>103</v>
      </c>
      <c r="G22" s="284" t="s">
        <v>104</v>
      </c>
      <c r="H22" s="2"/>
    </row>
    <row r="23" spans="1:8" ht="12.75">
      <c r="A23" s="185"/>
      <c r="B23" s="283"/>
      <c r="C23" s="177"/>
      <c r="D23" s="185"/>
      <c r="E23" s="266"/>
      <c r="F23" s="211"/>
      <c r="G23" s="284"/>
      <c r="H23" s="2"/>
    </row>
    <row r="24" spans="1:8" ht="12.75" customHeight="1">
      <c r="A24" s="185">
        <v>10</v>
      </c>
      <c r="B24" s="283">
        <v>10</v>
      </c>
      <c r="C24" s="177" t="s">
        <v>76</v>
      </c>
      <c r="D24" s="185" t="s">
        <v>77</v>
      </c>
      <c r="E24" s="266" t="s">
        <v>78</v>
      </c>
      <c r="F24" s="211" t="s">
        <v>79</v>
      </c>
      <c r="G24" s="284" t="s">
        <v>80</v>
      </c>
      <c r="H24" s="2"/>
    </row>
    <row r="25" spans="1:8" ht="12.75">
      <c r="A25" s="185"/>
      <c r="B25" s="283"/>
      <c r="C25" s="177"/>
      <c r="D25" s="185"/>
      <c r="E25" s="266"/>
      <c r="F25" s="211"/>
      <c r="G25" s="284"/>
      <c r="H25" s="2"/>
    </row>
    <row r="26" spans="1:8" ht="12.75" customHeight="1">
      <c r="A26" s="185">
        <v>11</v>
      </c>
      <c r="B26" s="283">
        <v>11</v>
      </c>
      <c r="C26" s="177" t="s">
        <v>61</v>
      </c>
      <c r="D26" s="185" t="s">
        <v>62</v>
      </c>
      <c r="E26" s="266" t="s">
        <v>63</v>
      </c>
      <c r="F26" s="211" t="s">
        <v>64</v>
      </c>
      <c r="G26" s="284" t="s">
        <v>65</v>
      </c>
      <c r="H26" s="2"/>
    </row>
    <row r="27" spans="1:8" ht="12.75">
      <c r="A27" s="185"/>
      <c r="B27" s="283"/>
      <c r="C27" s="177"/>
      <c r="D27" s="185"/>
      <c r="E27" s="266"/>
      <c r="F27" s="211"/>
      <c r="G27" s="284"/>
      <c r="H27" s="2"/>
    </row>
    <row r="28" spans="1:8" ht="12.75" customHeight="1">
      <c r="A28" s="185">
        <v>12</v>
      </c>
      <c r="B28" s="283">
        <v>12</v>
      </c>
      <c r="C28" s="177" t="s">
        <v>105</v>
      </c>
      <c r="D28" s="185" t="s">
        <v>106</v>
      </c>
      <c r="E28" s="266" t="s">
        <v>102</v>
      </c>
      <c r="F28" s="211" t="s">
        <v>107</v>
      </c>
      <c r="G28" s="284" t="s">
        <v>104</v>
      </c>
      <c r="H28" s="2"/>
    </row>
    <row r="29" spans="1:8" ht="12.75">
      <c r="A29" s="185"/>
      <c r="B29" s="283"/>
      <c r="C29" s="177"/>
      <c r="D29" s="185"/>
      <c r="E29" s="266"/>
      <c r="F29" s="211"/>
      <c r="G29" s="284"/>
      <c r="H29" s="2"/>
    </row>
    <row r="30" spans="1:8" ht="12.75" customHeight="1">
      <c r="A30" s="185">
        <v>13</v>
      </c>
      <c r="B30" s="283">
        <v>13</v>
      </c>
      <c r="C30" s="177" t="s">
        <v>71</v>
      </c>
      <c r="D30" s="185" t="s">
        <v>72</v>
      </c>
      <c r="E30" s="266" t="s">
        <v>73</v>
      </c>
      <c r="F30" s="211" t="s">
        <v>74</v>
      </c>
      <c r="G30" s="284" t="s">
        <v>75</v>
      </c>
      <c r="H30" s="2"/>
    </row>
    <row r="31" spans="1:8" ht="12.75">
      <c r="A31" s="185"/>
      <c r="B31" s="283"/>
      <c r="C31" s="177"/>
      <c r="D31" s="185"/>
      <c r="E31" s="266"/>
      <c r="F31" s="211"/>
      <c r="G31" s="284"/>
      <c r="H31" s="2"/>
    </row>
    <row r="32" spans="1:8" ht="12.75" customHeight="1">
      <c r="A32" s="185">
        <v>14</v>
      </c>
      <c r="B32" s="283">
        <v>14</v>
      </c>
      <c r="C32" s="177" t="s">
        <v>86</v>
      </c>
      <c r="D32" s="185" t="s">
        <v>87</v>
      </c>
      <c r="E32" s="266" t="s">
        <v>83</v>
      </c>
      <c r="F32" s="211" t="s">
        <v>88</v>
      </c>
      <c r="G32" s="284" t="s">
        <v>89</v>
      </c>
      <c r="H32" s="2"/>
    </row>
    <row r="33" spans="1:8" ht="12.75">
      <c r="A33" s="185"/>
      <c r="B33" s="283"/>
      <c r="C33" s="177"/>
      <c r="D33" s="185"/>
      <c r="E33" s="266"/>
      <c r="F33" s="211"/>
      <c r="G33" s="284"/>
      <c r="H33" s="2"/>
    </row>
    <row r="34" spans="1:8" ht="12.75">
      <c r="A34" s="243"/>
      <c r="B34" s="243"/>
      <c r="C34" s="243"/>
      <c r="D34" s="243"/>
      <c r="E34" s="243"/>
      <c r="F34" s="243"/>
      <c r="G34" s="243"/>
      <c r="H34" s="2"/>
    </row>
    <row r="35" spans="1:8" ht="12.75">
      <c r="A35" s="243"/>
      <c r="B35" s="243"/>
      <c r="C35" s="243"/>
      <c r="D35" s="243"/>
      <c r="E35" s="243"/>
      <c r="F35" s="243"/>
      <c r="G35" s="243"/>
      <c r="H35" s="2"/>
    </row>
    <row r="36" spans="1:8" ht="12.75">
      <c r="A36" s="243"/>
      <c r="B36" s="243"/>
      <c r="C36" s="243"/>
      <c r="D36" s="243"/>
      <c r="E36" s="243"/>
      <c r="F36" s="243"/>
      <c r="G36" s="243"/>
      <c r="H36" s="2"/>
    </row>
    <row r="37" spans="1:8" ht="12.75">
      <c r="A37" s="243"/>
      <c r="B37" s="243"/>
      <c r="C37" s="243"/>
      <c r="D37" s="243"/>
      <c r="E37" s="243"/>
      <c r="F37" s="243"/>
      <c r="G37" s="243"/>
      <c r="H37" s="2"/>
    </row>
    <row r="38" spans="1:8" ht="12.75">
      <c r="A38" s="243"/>
      <c r="B38" s="243"/>
      <c r="C38" s="243"/>
      <c r="D38" s="243"/>
      <c r="E38" s="243"/>
      <c r="F38" s="243"/>
      <c r="G38" s="243"/>
      <c r="H38" s="2"/>
    </row>
    <row r="39" spans="1:8" ht="12.75">
      <c r="A39" s="243"/>
      <c r="B39" s="243"/>
      <c r="C39" s="243"/>
      <c r="D39" s="243"/>
      <c r="E39" s="243"/>
      <c r="F39" s="243"/>
      <c r="G39" s="243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D32:D33"/>
    <mergeCell ref="E32:E33"/>
    <mergeCell ref="F32:F33"/>
    <mergeCell ref="G32:G33"/>
    <mergeCell ref="A30:A31"/>
    <mergeCell ref="B30:B31"/>
    <mergeCell ref="C30:C31"/>
    <mergeCell ref="A32:A33"/>
    <mergeCell ref="B32:B33"/>
    <mergeCell ref="C32:C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2011-02-14T13:26:04Z</cp:lastPrinted>
  <dcterms:created xsi:type="dcterms:W3CDTF">1996-10-08T23:32:33Z</dcterms:created>
  <dcterms:modified xsi:type="dcterms:W3CDTF">2011-02-14T13:26:07Z</dcterms:modified>
  <cp:category/>
  <cp:version/>
  <cp:contentType/>
  <cp:contentStatus/>
</cp:coreProperties>
</file>