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хода" sheetId="2" r:id="rId2"/>
    <sheet name="круги" sheetId="3" r:id="rId3"/>
    <sheet name="П-Ф ФИНАЛ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<sst xmlns="http://schemas.openxmlformats.org/spreadsheetml/2006/main" count="190" uniqueCount="85">
  <si>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</si>
  <si>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</si>
  <si>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</si>
  <si>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</si>
  <si>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</si>
  <si>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</si>
  <si>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</si>
  <si>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</si>
  <si>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</si>
  <si>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</si>
  <si>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</si>
  <si>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</si>
  <si>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</si>
  <si>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</si>
  <si>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</si>
  <si>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</si>
  <si>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</si>
  <si>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</si>
  <si>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</si>
  <si>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</si>
  <si>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</si>
  <si>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</si>
  <si>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</si>
  <si>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</si>
  <si>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</si>
  <si>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</si>
  <si>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</si>
  <si>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</si>
  <si>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</si>
  <si>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 xml:space="preserve">ПРОТОКОЛ ХОДА СОРЕВНОВАНИЙ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</si>
  <si>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</si>
  <si>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</si>
  <si>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</si>
  <si>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</si>
  <si>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</si>
  <si>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</si>
  <si>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</si>
  <si>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НИКОЛАЕВА Анастасия Сергеевна</t>
  </si>
  <si>
    <t>30.12.91 мс</t>
  </si>
  <si>
    <t>ЦФО Тульская  Тула Д</t>
  </si>
  <si>
    <t>000768</t>
  </si>
  <si>
    <t>Выборнов РВ</t>
  </si>
  <si>
    <t>НОВОЖИЛОВА Анастасия Евгеньевна</t>
  </si>
  <si>
    <t>27.09.92  кмс</t>
  </si>
  <si>
    <t>УФО Свердловская, Н.Тагил  ПР</t>
  </si>
  <si>
    <t>003183</t>
  </si>
  <si>
    <t>Перминов ОР</t>
  </si>
  <si>
    <t>КЛЮЕВА Антонина Александровна</t>
  </si>
  <si>
    <t>19.12.92 кмс</t>
  </si>
  <si>
    <t>ДВФО Хабаровский кр ПР</t>
  </si>
  <si>
    <t>007090</t>
  </si>
  <si>
    <t>Коростелев ЕВ</t>
  </si>
  <si>
    <t xml:space="preserve"> МАШАРОВА Любовь Владимировна</t>
  </si>
  <si>
    <t>18.05.92 мс</t>
  </si>
  <si>
    <t>СФО Ноосибирская Новосибирск МО</t>
  </si>
  <si>
    <t>003287</t>
  </si>
  <si>
    <t>Матвеев АБ Орлов АА</t>
  </si>
  <si>
    <t>ШАМАНАЕВА Мария Михайловна</t>
  </si>
  <si>
    <t>20.09.92 кмс</t>
  </si>
  <si>
    <t>УФО Свердловская Н.Тагил ПР</t>
  </si>
  <si>
    <t>003180</t>
  </si>
  <si>
    <t>Пляшкун МВ</t>
  </si>
  <si>
    <t>МАЗАНОВА Диана Геннадьевна</t>
  </si>
  <si>
    <t>22.12.92 кмс</t>
  </si>
  <si>
    <t>Москва МКС</t>
  </si>
  <si>
    <t>95435</t>
  </si>
  <si>
    <t>ЕЧЕВСКАЯ Анастасия Константиновна</t>
  </si>
  <si>
    <t>11.04.92 кмс</t>
  </si>
  <si>
    <t>ЮФО  Краснодарский Сочи МО</t>
  </si>
  <si>
    <t>Авдеева ОВ Шахмеликян РО</t>
  </si>
  <si>
    <t>1'52''</t>
  </si>
  <si>
    <t>2'52''</t>
  </si>
  <si>
    <t>2'</t>
  </si>
  <si>
    <t>46''</t>
  </si>
  <si>
    <t>ВСТРЕЧА 2</t>
  </si>
  <si>
    <t>3:1</t>
  </si>
  <si>
    <t>5</t>
  </si>
  <si>
    <t>4:0</t>
  </si>
  <si>
    <t>3</t>
  </si>
  <si>
    <t>5-6</t>
  </si>
  <si>
    <t>7</t>
  </si>
  <si>
    <t>в.к   44      кг.</t>
  </si>
  <si>
    <t>4</t>
  </si>
  <si>
    <t>3:0</t>
  </si>
  <si>
    <t>Коротаскин ИВ Коробков СВ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</si>
</sst>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4"/>
      <name val="Arial"/>
      <family val="2"/>
    </font>
    <font>
      <u val="single"/>
      <sz val="10"/>
      <color indexed="12"/>
      <name val="Arial Narrow"/>
      <family val="2"/>
    </font>
    <font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b/>
      <sz val="10"/>
      <color indexed="5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6"/>
      <color indexed="10"/>
      <name val="CyrillicOld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15" applyFont="1" applyBorder="1" applyAlignment="1">
      <alignment vertical="center" wrapText="1"/>
    </xf>
    <xf numFmtId="0" fontId="2" fillId="0" borderId="0" xfId="15" applyFont="1" applyBorder="1" applyAlignment="1">
      <alignment vertical="center" wrapText="1"/>
    </xf>
    <xf numFmtId="0" fontId="11" fillId="0" borderId="0" xfId="15" applyFont="1" applyAlignment="1">
      <alignment/>
    </xf>
    <xf numFmtId="0" fontId="5" fillId="0" borderId="0" xfId="15" applyFont="1" applyAlignment="1">
      <alignment horizontal="center" vertical="center"/>
    </xf>
    <xf numFmtId="0" fontId="7" fillId="2" borderId="6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0" xfId="0" applyNumberFormat="1" applyFont="1" applyFill="1" applyBorder="1" applyAlignment="1">
      <alignment horizontal="center"/>
    </xf>
    <xf numFmtId="0" fontId="3" fillId="0" borderId="7" xfId="15" applyNumberFormat="1" applyFont="1" applyBorder="1" applyAlignment="1">
      <alignment horizontal="center"/>
    </xf>
    <xf numFmtId="0" fontId="3" fillId="0" borderId="8" xfId="15" applyNumberFormat="1" applyFont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2" borderId="16" xfId="0" applyNumberFormat="1" applyFont="1" applyFill="1" applyBorder="1" applyAlignment="1">
      <alignment/>
    </xf>
    <xf numFmtId="0" fontId="7" fillId="2" borderId="17" xfId="0" applyNumberFormat="1" applyFont="1" applyFill="1" applyBorder="1" applyAlignment="1">
      <alignment/>
    </xf>
    <xf numFmtId="0" fontId="7" fillId="0" borderId="7" xfId="15" applyNumberFormat="1" applyFont="1" applyBorder="1" applyAlignment="1">
      <alignment horizontal="center"/>
    </xf>
    <xf numFmtId="0" fontId="7" fillId="0" borderId="18" xfId="15" applyNumberFormat="1" applyFont="1" applyBorder="1" applyAlignment="1">
      <alignment horizontal="center"/>
    </xf>
    <xf numFmtId="0" fontId="7" fillId="0" borderId="9" xfId="15" applyNumberFormat="1" applyFont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7" fillId="0" borderId="19" xfId="15" applyNumberFormat="1" applyFont="1" applyBorder="1" applyAlignment="1">
      <alignment horizontal="center"/>
    </xf>
    <xf numFmtId="0" fontId="7" fillId="2" borderId="20" xfId="0" applyNumberFormat="1" applyFont="1" applyFill="1" applyBorder="1" applyAlignment="1">
      <alignment/>
    </xf>
    <xf numFmtId="0" fontId="7" fillId="0" borderId="21" xfId="15" applyNumberFormat="1" applyFont="1" applyBorder="1" applyAlignment="1">
      <alignment horizontal="center"/>
    </xf>
    <xf numFmtId="0" fontId="7" fillId="0" borderId="14" xfId="15" applyNumberFormat="1" applyFont="1" applyBorder="1" applyAlignment="1">
      <alignment horizontal="center"/>
    </xf>
    <xf numFmtId="0" fontId="7" fillId="2" borderId="22" xfId="0" applyNumberFormat="1" applyFont="1" applyFill="1" applyBorder="1" applyAlignment="1">
      <alignment/>
    </xf>
    <xf numFmtId="0" fontId="7" fillId="0" borderId="0" xfId="15" applyNumberFormat="1" applyFont="1" applyAlignment="1">
      <alignment/>
    </xf>
    <xf numFmtId="0" fontId="14" fillId="0" borderId="0" xfId="0" applyNumberFormat="1" applyFont="1" applyAlignment="1">
      <alignment/>
    </xf>
    <xf numFmtId="0" fontId="3" fillId="0" borderId="0" xfId="15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15" fillId="0" borderId="0" xfId="0" applyNumberFormat="1" applyFont="1" applyBorder="1" applyAlignment="1">
      <alignment/>
    </xf>
    <xf numFmtId="0" fontId="3" fillId="0" borderId="0" xfId="15" applyNumberFormat="1" applyFont="1" applyBorder="1" applyAlignment="1">
      <alignment/>
    </xf>
    <xf numFmtId="0" fontId="3" fillId="0" borderId="0" xfId="0" applyFont="1" applyAlignment="1">
      <alignment/>
    </xf>
    <xf numFmtId="0" fontId="14" fillId="0" borderId="0" xfId="15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24" xfId="15" applyNumberFormat="1" applyFont="1" applyBorder="1" applyAlignment="1">
      <alignment horizontal="center"/>
    </xf>
    <xf numFmtId="0" fontId="7" fillId="0" borderId="25" xfId="15" applyNumberFormat="1" applyFont="1" applyBorder="1" applyAlignment="1">
      <alignment horizontal="center"/>
    </xf>
    <xf numFmtId="0" fontId="7" fillId="0" borderId="26" xfId="15" applyNumberFormat="1" applyFont="1" applyBorder="1" applyAlignment="1">
      <alignment horizontal="center"/>
    </xf>
    <xf numFmtId="0" fontId="7" fillId="2" borderId="27" xfId="15" applyNumberFormat="1" applyFont="1" applyFill="1" applyBorder="1" applyAlignment="1">
      <alignment horizontal="center"/>
    </xf>
    <xf numFmtId="0" fontId="7" fillId="0" borderId="27" xfId="15" applyNumberFormat="1" applyFont="1" applyBorder="1" applyAlignment="1">
      <alignment horizontal="center"/>
    </xf>
    <xf numFmtId="0" fontId="7" fillId="0" borderId="28" xfId="15" applyNumberFormat="1" applyFont="1" applyBorder="1" applyAlignment="1">
      <alignment horizontal="center"/>
    </xf>
    <xf numFmtId="0" fontId="7" fillId="0" borderId="29" xfId="15" applyNumberFormat="1" applyFont="1" applyBorder="1" applyAlignment="1">
      <alignment horizontal="center"/>
    </xf>
    <xf numFmtId="0" fontId="7" fillId="0" borderId="30" xfId="15" applyNumberFormat="1" applyFont="1" applyBorder="1" applyAlignment="1">
      <alignment horizontal="center"/>
    </xf>
    <xf numFmtId="0" fontId="7" fillId="0" borderId="31" xfId="15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8" fillId="6" borderId="38" xfId="15" applyFont="1" applyFill="1" applyBorder="1" applyAlignment="1" applyProtection="1">
      <alignment horizontal="center" vertical="center" wrapText="1"/>
      <protection/>
    </xf>
    <xf numFmtId="0" fontId="8" fillId="6" borderId="39" xfId="15" applyFont="1" applyFill="1" applyBorder="1" applyAlignment="1" applyProtection="1">
      <alignment horizontal="center" vertical="center" wrapText="1"/>
      <protection/>
    </xf>
    <xf numFmtId="0" fontId="8" fillId="6" borderId="40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9" fillId="4" borderId="38" xfId="15" applyFont="1" applyFill="1" applyBorder="1" applyAlignment="1">
      <alignment horizontal="center" vertical="center"/>
    </xf>
    <xf numFmtId="0" fontId="9" fillId="4" borderId="39" xfId="15" applyFont="1" applyFill="1" applyBorder="1" applyAlignment="1">
      <alignment horizontal="center" vertical="center"/>
    </xf>
    <xf numFmtId="0" fontId="9" fillId="4" borderId="40" xfId="15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3" fillId="0" borderId="41" xfId="15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3" fillId="0" borderId="48" xfId="15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24" fillId="0" borderId="50" xfId="15" applyNumberFormat="1" applyFont="1" applyBorder="1" applyAlignment="1">
      <alignment horizontal="center" vertical="center" wrapText="1"/>
    </xf>
    <xf numFmtId="0" fontId="25" fillId="0" borderId="5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42" xfId="15" applyNumberFormat="1" applyFont="1" applyBorder="1" applyAlignment="1">
      <alignment horizontal="left" vertical="center" wrapText="1"/>
    </xf>
    <xf numFmtId="0" fontId="3" fillId="0" borderId="49" xfId="15" applyNumberFormat="1" applyFont="1" applyBorder="1" applyAlignment="1">
      <alignment horizontal="center" vertical="center" wrapText="1"/>
    </xf>
    <xf numFmtId="0" fontId="24" fillId="0" borderId="51" xfId="15" applyNumberFormat="1" applyFont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25" fillId="0" borderId="52" xfId="0" applyNumberFormat="1" applyFont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left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3" fillId="0" borderId="58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23" fillId="0" borderId="49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left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7" borderId="38" xfId="15" applyNumberFormat="1" applyFont="1" applyFill="1" applyBorder="1" applyAlignment="1" applyProtection="1">
      <alignment horizontal="center" vertical="center" wrapText="1"/>
      <protection/>
    </xf>
    <xf numFmtId="0" fontId="5" fillId="7" borderId="39" xfId="15" applyNumberFormat="1" applyFont="1" applyFill="1" applyBorder="1" applyAlignment="1" applyProtection="1">
      <alignment horizontal="center" vertical="center" wrapText="1"/>
      <protection/>
    </xf>
    <xf numFmtId="0" fontId="5" fillId="7" borderId="40" xfId="15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9" fillId="8" borderId="38" xfId="15" applyFont="1" applyFill="1" applyBorder="1" applyAlignment="1">
      <alignment horizontal="center" vertical="center"/>
    </xf>
    <xf numFmtId="0" fontId="9" fillId="8" borderId="40" xfId="0" applyFont="1" applyFill="1" applyBorder="1" applyAlignment="1">
      <alignment horizontal="center" vertical="center"/>
    </xf>
    <xf numFmtId="0" fontId="13" fillId="0" borderId="60" xfId="0" applyNumberFormat="1" applyFont="1" applyBorder="1" applyAlignment="1">
      <alignment horizontal="center" vertical="center" wrapText="1"/>
    </xf>
    <xf numFmtId="0" fontId="13" fillId="0" borderId="6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left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23" fillId="0" borderId="56" xfId="0" applyNumberFormat="1" applyFont="1" applyBorder="1" applyAlignment="1">
      <alignment horizontal="center" vertical="center" wrapText="1"/>
    </xf>
    <xf numFmtId="0" fontId="13" fillId="0" borderId="45" xfId="0" applyNumberFormat="1" applyFont="1" applyBorder="1" applyAlignment="1">
      <alignment horizontal="center" vertical="center"/>
    </xf>
    <xf numFmtId="0" fontId="16" fillId="0" borderId="0" xfId="15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0" xfId="15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60" xfId="15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7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3" xfId="15" applyFont="1" applyBorder="1" applyAlignment="1">
      <alignment horizontal="left" vertical="center" wrapText="1"/>
    </xf>
    <xf numFmtId="49" fontId="7" fillId="0" borderId="63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0" fontId="12" fillId="0" borderId="63" xfId="15" applyFont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12" fillId="0" borderId="24" xfId="15" applyFont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3" fillId="0" borderId="60" xfId="15" applyFont="1" applyFill="1" applyBorder="1" applyAlignment="1">
      <alignment horizontal="left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наградной лист"/>
      <sheetName val="пр. хода"/>
      <sheetName val="круги"/>
      <sheetName val="пр.взвешивания"/>
    </sheetNames>
    <sheetDataSet>
      <sheetData sheetId="4">
        <row r="6">
          <cell r="B6">
            <v>1</v>
          </cell>
          <cell r="C6" t="str">
            <v>ГАЛУШКА Людмила Викторовна</v>
          </cell>
          <cell r="D6" t="str">
            <v>11.07.91,кмс</v>
          </cell>
          <cell r="E6" t="str">
            <v>СФОНовосибирская Новосибирск, МО</v>
          </cell>
          <cell r="F6" t="str">
            <v>000951</v>
          </cell>
          <cell r="G6" t="str">
            <v>Ведерникова ЕВ</v>
          </cell>
        </row>
        <row r="8">
          <cell r="B8">
            <v>2</v>
          </cell>
          <cell r="C8" t="str">
            <v>КУЗНЕЦОВА Вероника Владимировна</v>
          </cell>
          <cell r="D8" t="str">
            <v>14.03.92 кмс</v>
          </cell>
          <cell r="E8" t="str">
            <v>ПФО Башкортостан Уфа  МО</v>
          </cell>
          <cell r="G8" t="str">
            <v>Ефремов ГН Кобиашвили С.Р. </v>
          </cell>
        </row>
        <row r="10">
          <cell r="B10">
            <v>3</v>
          </cell>
          <cell r="C10" t="str">
            <v>СИЗОВА Екатерина Викторовна</v>
          </cell>
          <cell r="D10" t="str">
            <v>17.10.92 кмс</v>
          </cell>
          <cell r="E10" t="str">
            <v>ЦФО Смоленская Смоленск МО</v>
          </cell>
          <cell r="G10" t="str">
            <v>Катцин ЮП</v>
          </cell>
        </row>
        <row r="12">
          <cell r="B12">
            <v>4</v>
          </cell>
          <cell r="C12" t="str">
            <v>КУЛЬБАБЕНКО Татьяна Борисовна </v>
          </cell>
          <cell r="D12" t="str">
            <v>24.11.92 кмс</v>
          </cell>
          <cell r="E12" t="str">
            <v>ПФО Оренбургская Бузулук МО</v>
          </cell>
          <cell r="G12" t="str">
            <v>Плотников ПД</v>
          </cell>
        </row>
        <row r="14">
          <cell r="B14">
            <v>5</v>
          </cell>
          <cell r="C14" t="str">
            <v>СТЕПАНОВА Алина Юрьевна</v>
          </cell>
          <cell r="D14" t="str">
            <v>12.05 92 кмс</v>
          </cell>
          <cell r="E14" t="str">
            <v>Москва МКС</v>
          </cell>
          <cell r="F14" t="str">
            <v>573241</v>
          </cell>
          <cell r="G14" t="str">
            <v>Пензин ЮН</v>
          </cell>
        </row>
        <row r="16">
          <cell r="B16">
            <v>6</v>
          </cell>
          <cell r="C16" t="str">
            <v>АМБАРЦУМОВА Дайна Сергеевна</v>
          </cell>
          <cell r="D16" t="str">
            <v>20.01.91 мс</v>
          </cell>
          <cell r="E16" t="str">
            <v>ЦФО Тверская Тверь МО</v>
          </cell>
          <cell r="F16" t="str">
            <v>003295</v>
          </cell>
          <cell r="G16" t="str">
            <v>Каверзин ПИ</v>
          </cell>
        </row>
        <row r="18">
          <cell r="B18">
            <v>7</v>
          </cell>
          <cell r="C18" t="str">
            <v>ТУКТАГУЛОВА Наталья Шарифьяновна</v>
          </cell>
          <cell r="D18" t="str">
            <v>14.11.91 кмс</v>
          </cell>
          <cell r="E18" t="str">
            <v>ПФО Башкортостан  Уфа МО</v>
          </cell>
          <cell r="F18" t="str">
            <v>000845</v>
          </cell>
          <cell r="G18" t="str">
            <v>Пегов ВА Баширов РЯ</v>
          </cell>
        </row>
        <row r="20">
          <cell r="B20">
            <v>8</v>
          </cell>
          <cell r="C20" t="str">
            <v>СВЕКРОВКИНА Екатерина Алексеевна</v>
          </cell>
          <cell r="D20" t="str">
            <v>16.09.93 кмс</v>
          </cell>
          <cell r="E20" t="str">
            <v>ЦФО Владимирская Александров ПР</v>
          </cell>
          <cell r="F20" t="str">
            <v>003268</v>
          </cell>
          <cell r="G20" t="str">
            <v>Тугарев АМ Логвинов 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workbookViewId="0" topLeftCell="A1">
      <selection activeCell="B21" sqref="B21:G22"/>
    </sheetView>
  </sheetViews>
  <sheetFormatPr defaultColWidth="9.140625" defaultRowHeight="12.75"/>
  <sheetData>
    <row r="1" spans="1:8" ht="15.75" thickBot="1">
      <c r="A1" s="103" t="str">
        <f>'[1]реквизиты'!$A$2</f>
        <v>Первенство России среди юниорок 1991 - 92 гг.р.</v>
      </c>
      <c r="B1" s="104"/>
      <c r="C1" s="104"/>
      <c r="D1" s="104"/>
      <c r="E1" s="104"/>
      <c r="F1" s="104"/>
      <c r="G1" s="104"/>
      <c r="H1" s="105"/>
    </row>
    <row r="2" spans="1:8" ht="12.75">
      <c r="A2" s="106" t="str">
        <f>'[1]реквизиты'!$A$3</f>
        <v>24 - 27 февраля 2011 г.               г. Анапа</v>
      </c>
      <c r="B2" s="106"/>
      <c r="C2" s="106"/>
      <c r="D2" s="106"/>
      <c r="E2" s="106"/>
      <c r="F2" s="106"/>
      <c r="G2" s="106"/>
      <c r="H2" s="106"/>
    </row>
    <row r="3" spans="1:8" ht="18.75" thickBot="1">
      <c r="A3" s="107" t="s">
        <v>31</v>
      </c>
      <c r="B3" s="107"/>
      <c r="C3" s="107"/>
      <c r="D3" s="107"/>
      <c r="E3" s="107"/>
      <c r="F3" s="107"/>
      <c r="G3" s="107"/>
      <c r="H3" s="107"/>
    </row>
    <row r="4" spans="2:8" ht="18.75" thickBot="1">
      <c r="B4" s="53"/>
      <c r="C4" s="54"/>
      <c r="D4" s="108" t="str">
        <f>'пр.взвешивания'!D3</f>
        <v>в.к   44      кг.</v>
      </c>
      <c r="E4" s="109"/>
      <c r="F4" s="110"/>
      <c r="G4" s="54"/>
      <c r="H4" s="54"/>
    </row>
    <row r="5" spans="1:8" ht="18.75" thickBot="1">
      <c r="A5" s="54"/>
      <c r="B5" s="54"/>
      <c r="C5" s="54"/>
      <c r="D5" s="54"/>
      <c r="E5" s="54"/>
      <c r="F5" s="54"/>
      <c r="G5" s="54"/>
      <c r="H5" s="54"/>
    </row>
    <row r="6" spans="1:10" ht="18">
      <c r="A6" s="100" t="s">
        <v>32</v>
      </c>
      <c r="B6" s="93" t="str">
        <f>VLOOKUP(J6,'пр.взвешивания'!B6:G71,2,FALSE)</f>
        <v> МАШАРОВА Любовь Владимировна</v>
      </c>
      <c r="C6" s="93"/>
      <c r="D6" s="93"/>
      <c r="E6" s="93"/>
      <c r="F6" s="93"/>
      <c r="G6" s="93"/>
      <c r="H6" s="86" t="str">
        <f>VLOOKUP(J6,'пр.взвешивания'!B6:G71,3,FALSE)</f>
        <v>18.05.92 мс</v>
      </c>
      <c r="I6" s="54"/>
      <c r="J6" s="55">
        <v>4</v>
      </c>
    </row>
    <row r="7" spans="1:10" ht="18">
      <c r="A7" s="101"/>
      <c r="B7" s="94"/>
      <c r="C7" s="94"/>
      <c r="D7" s="94"/>
      <c r="E7" s="94"/>
      <c r="F7" s="94"/>
      <c r="G7" s="94"/>
      <c r="H7" s="95"/>
      <c r="I7" s="54"/>
      <c r="J7" s="55"/>
    </row>
    <row r="8" spans="1:10" ht="18">
      <c r="A8" s="101"/>
      <c r="B8" s="96" t="str">
        <f>VLOOKUP(J6,'пр.взвешивания'!B6:G71,4,FALSE)</f>
        <v>СФО Ноосибирская Новосибирск МО</v>
      </c>
      <c r="C8" s="96"/>
      <c r="D8" s="96"/>
      <c r="E8" s="96"/>
      <c r="F8" s="96"/>
      <c r="G8" s="96"/>
      <c r="H8" s="95"/>
      <c r="I8" s="54"/>
      <c r="J8" s="55"/>
    </row>
    <row r="9" spans="1:10" ht="18.75" thickBot="1">
      <c r="A9" s="102"/>
      <c r="B9" s="88"/>
      <c r="C9" s="88"/>
      <c r="D9" s="88"/>
      <c r="E9" s="88"/>
      <c r="F9" s="88"/>
      <c r="G9" s="88"/>
      <c r="H9" s="89"/>
      <c r="I9" s="54"/>
      <c r="J9" s="55"/>
    </row>
    <row r="10" spans="1:10" ht="18.75" thickBot="1">
      <c r="A10" s="54"/>
      <c r="B10" s="54"/>
      <c r="C10" s="54"/>
      <c r="D10" s="54"/>
      <c r="E10" s="54"/>
      <c r="F10" s="54"/>
      <c r="G10" s="54"/>
      <c r="H10" s="54"/>
      <c r="I10" s="54"/>
      <c r="J10" s="55"/>
    </row>
    <row r="11" spans="1:10" ht="18" customHeight="1">
      <c r="A11" s="97" t="s">
        <v>33</v>
      </c>
      <c r="B11" s="93" t="str">
        <f>VLOOKUP(J11,'пр.взвешивания'!B1:G76,2,FALSE)</f>
        <v>НОВОЖИЛОВА Анастасия Евгеньевна</v>
      </c>
      <c r="C11" s="93"/>
      <c r="D11" s="93"/>
      <c r="E11" s="93"/>
      <c r="F11" s="93"/>
      <c r="G11" s="93"/>
      <c r="H11" s="86" t="str">
        <f>VLOOKUP(J11,'пр.взвешивания'!B1:G76,3,FALSE)</f>
        <v>27.09.92  кмс</v>
      </c>
      <c r="I11" s="54"/>
      <c r="J11" s="55">
        <v>5</v>
      </c>
    </row>
    <row r="12" spans="1:10" ht="18" customHeight="1">
      <c r="A12" s="98"/>
      <c r="B12" s="94"/>
      <c r="C12" s="94"/>
      <c r="D12" s="94"/>
      <c r="E12" s="94"/>
      <c r="F12" s="94"/>
      <c r="G12" s="94"/>
      <c r="H12" s="95"/>
      <c r="I12" s="54"/>
      <c r="J12" s="55"/>
    </row>
    <row r="13" spans="1:10" ht="18">
      <c r="A13" s="98"/>
      <c r="B13" s="96" t="str">
        <f>VLOOKUP(J11,'пр.взвешивания'!B1:G76,4,FALSE)</f>
        <v>УФО Свердловская, Н.Тагил  ПР</v>
      </c>
      <c r="C13" s="96"/>
      <c r="D13" s="96"/>
      <c r="E13" s="96"/>
      <c r="F13" s="96"/>
      <c r="G13" s="96"/>
      <c r="H13" s="95"/>
      <c r="I13" s="54"/>
      <c r="J13" s="55"/>
    </row>
    <row r="14" spans="1:10" ht="18.75" thickBot="1">
      <c r="A14" s="99"/>
      <c r="B14" s="88"/>
      <c r="C14" s="88"/>
      <c r="D14" s="88"/>
      <c r="E14" s="88"/>
      <c r="F14" s="88"/>
      <c r="G14" s="88"/>
      <c r="H14" s="89"/>
      <c r="I14" s="54"/>
      <c r="J14" s="55"/>
    </row>
    <row r="15" spans="1:10" ht="18.75" thickBot="1">
      <c r="A15" s="54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18" customHeight="1">
      <c r="A16" s="90" t="s">
        <v>34</v>
      </c>
      <c r="B16" s="93" t="str">
        <f>VLOOKUP(J16,'пр.взвешивания'!B6:G81,2,FALSE)</f>
        <v>НИКОЛАЕВА Анастасия Сергеевна</v>
      </c>
      <c r="C16" s="93"/>
      <c r="D16" s="93"/>
      <c r="E16" s="93"/>
      <c r="F16" s="93"/>
      <c r="G16" s="93"/>
      <c r="H16" s="86" t="str">
        <f>VLOOKUP(J16,'пр.взвешивания'!B6:G81,3,FALSE)</f>
        <v>30.12.91 мс</v>
      </c>
      <c r="I16" s="54"/>
      <c r="J16" s="55">
        <v>6</v>
      </c>
    </row>
    <row r="17" spans="1:10" ht="18" customHeight="1">
      <c r="A17" s="91"/>
      <c r="B17" s="94"/>
      <c r="C17" s="94"/>
      <c r="D17" s="94"/>
      <c r="E17" s="94"/>
      <c r="F17" s="94"/>
      <c r="G17" s="94"/>
      <c r="H17" s="95"/>
      <c r="I17" s="54"/>
      <c r="J17" s="55"/>
    </row>
    <row r="18" spans="1:10" ht="18">
      <c r="A18" s="91"/>
      <c r="B18" s="96" t="str">
        <f>VLOOKUP(J16,'пр.взвешивания'!B6:G81,4,FALSE)</f>
        <v>ЦФО Тульская  Тула Д</v>
      </c>
      <c r="C18" s="96"/>
      <c r="D18" s="96"/>
      <c r="E18" s="96"/>
      <c r="F18" s="96"/>
      <c r="G18" s="96"/>
      <c r="H18" s="95"/>
      <c r="I18" s="54"/>
      <c r="J18" s="55"/>
    </row>
    <row r="19" spans="1:10" ht="18.75" thickBot="1">
      <c r="A19" s="92"/>
      <c r="B19" s="88"/>
      <c r="C19" s="88"/>
      <c r="D19" s="88"/>
      <c r="E19" s="88"/>
      <c r="F19" s="88"/>
      <c r="G19" s="88"/>
      <c r="H19" s="89"/>
      <c r="I19" s="54"/>
      <c r="J19" s="55"/>
    </row>
    <row r="20" spans="1:10" ht="18.75" thickBot="1">
      <c r="A20" s="54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8" customHeight="1">
      <c r="A21" s="90" t="s">
        <v>34</v>
      </c>
      <c r="B21" s="93" t="str">
        <f>VLOOKUP(J21,'пр.взвешивания'!B1:G86,2,FALSE)</f>
        <v>МАЗАНОВА Диана Геннадьевна</v>
      </c>
      <c r="C21" s="93"/>
      <c r="D21" s="93"/>
      <c r="E21" s="93"/>
      <c r="F21" s="93"/>
      <c r="G21" s="93"/>
      <c r="H21" s="86" t="str">
        <f>VLOOKUP(J21,'пр.взвешивания'!B1:G86,3,FALSE)</f>
        <v>22.12.92 кмс</v>
      </c>
      <c r="I21" s="54"/>
      <c r="J21" s="55">
        <v>2</v>
      </c>
    </row>
    <row r="22" spans="1:10" ht="18" customHeight="1">
      <c r="A22" s="91"/>
      <c r="B22" s="94"/>
      <c r="C22" s="94"/>
      <c r="D22" s="94"/>
      <c r="E22" s="94"/>
      <c r="F22" s="94"/>
      <c r="G22" s="94"/>
      <c r="H22" s="95"/>
      <c r="I22" s="54"/>
      <c r="J22" s="55"/>
    </row>
    <row r="23" spans="1:9" ht="18">
      <c r="A23" s="91"/>
      <c r="B23" s="96" t="str">
        <f>VLOOKUP(J21,'пр.взвешивания'!B1:G86,4,FALSE)</f>
        <v>Москва МКС</v>
      </c>
      <c r="C23" s="96"/>
      <c r="D23" s="96"/>
      <c r="E23" s="96"/>
      <c r="F23" s="96"/>
      <c r="G23" s="96"/>
      <c r="H23" s="95"/>
      <c r="I23" s="54"/>
    </row>
    <row r="24" spans="1:9" ht="18.75" thickBot="1">
      <c r="A24" s="92"/>
      <c r="B24" s="88"/>
      <c r="C24" s="88"/>
      <c r="D24" s="88"/>
      <c r="E24" s="88"/>
      <c r="F24" s="88"/>
      <c r="G24" s="88"/>
      <c r="H24" s="89"/>
      <c r="I24" s="54"/>
    </row>
    <row r="25" spans="1:8" ht="18">
      <c r="A25" s="54"/>
      <c r="B25" s="54"/>
      <c r="C25" s="54"/>
      <c r="D25" s="54"/>
      <c r="E25" s="54"/>
      <c r="F25" s="54"/>
      <c r="G25" s="54"/>
      <c r="H25" s="54"/>
    </row>
    <row r="26" spans="1:8" ht="18">
      <c r="A26" s="54" t="s">
        <v>35</v>
      </c>
      <c r="B26" s="54"/>
      <c r="C26" s="54"/>
      <c r="D26" s="54"/>
      <c r="E26" s="54"/>
      <c r="F26" s="54"/>
      <c r="G26" s="54"/>
      <c r="H26" s="54"/>
    </row>
    <row r="27" ht="13.5" thickBot="1"/>
    <row r="28" spans="1:10" ht="12.75">
      <c r="A28" s="84" t="str">
        <f>VLOOKUP(J28,'пр.взвешивания'!B6:G71,6,FALSE)</f>
        <v>Матвеев АБ Орлов АА</v>
      </c>
      <c r="B28" s="85"/>
      <c r="C28" s="85"/>
      <c r="D28" s="85"/>
      <c r="E28" s="85"/>
      <c r="F28" s="85"/>
      <c r="G28" s="85"/>
      <c r="H28" s="86"/>
      <c r="J28">
        <v>4</v>
      </c>
    </row>
    <row r="29" spans="1:8" ht="13.5" thickBot="1">
      <c r="A29" s="87"/>
      <c r="B29" s="88"/>
      <c r="C29" s="88"/>
      <c r="D29" s="88"/>
      <c r="E29" s="88"/>
      <c r="F29" s="88"/>
      <c r="G29" s="88"/>
      <c r="H29" s="89"/>
    </row>
    <row r="32" spans="1:8" ht="18">
      <c r="A32" s="54" t="s">
        <v>36</v>
      </c>
      <c r="B32" s="54"/>
      <c r="C32" s="54"/>
      <c r="D32" s="54"/>
      <c r="E32" s="54"/>
      <c r="F32" s="54"/>
      <c r="G32" s="54"/>
      <c r="H32" s="54"/>
    </row>
    <row r="33" spans="1:8" ht="18">
      <c r="A33" s="54"/>
      <c r="B33" s="54"/>
      <c r="C33" s="54"/>
      <c r="D33" s="54"/>
      <c r="E33" s="54"/>
      <c r="F33" s="54"/>
      <c r="G33" s="54"/>
      <c r="H33" s="54"/>
    </row>
    <row r="34" spans="1:8" ht="18">
      <c r="A34" s="54"/>
      <c r="B34" s="54"/>
      <c r="C34" s="54"/>
      <c r="D34" s="54"/>
      <c r="E34" s="54"/>
      <c r="F34" s="54"/>
      <c r="G34" s="54"/>
      <c r="H34" s="54"/>
    </row>
    <row r="35" spans="1:8" ht="18">
      <c r="A35" s="56"/>
      <c r="B35" s="56"/>
      <c r="C35" s="56"/>
      <c r="D35" s="56"/>
      <c r="E35" s="56"/>
      <c r="F35" s="56"/>
      <c r="G35" s="56"/>
      <c r="H35" s="56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6"/>
      <c r="B37" s="56"/>
      <c r="C37" s="56"/>
      <c r="D37" s="56"/>
      <c r="E37" s="56"/>
      <c r="F37" s="56"/>
      <c r="G37" s="56"/>
      <c r="H37" s="56"/>
    </row>
    <row r="38" spans="1:8" ht="18">
      <c r="A38" s="58"/>
      <c r="B38" s="58"/>
      <c r="C38" s="58"/>
      <c r="D38" s="58"/>
      <c r="E38" s="58"/>
      <c r="F38" s="58"/>
      <c r="G38" s="58"/>
      <c r="H38" s="58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61"/>
  <sheetViews>
    <sheetView tabSelected="1" workbookViewId="0" topLeftCell="A13">
      <selection activeCell="T23" sqref="T23"/>
    </sheetView>
  </sheetViews>
  <sheetFormatPr defaultColWidth="9.140625" defaultRowHeight="12.75"/>
  <cols>
    <col min="1" max="1" width="4.8515625" style="0" customWidth="1"/>
    <col min="2" max="2" width="21.57421875" style="0" customWidth="1"/>
    <col min="4" max="4" width="15.57421875" style="0" customWidth="1"/>
    <col min="5" max="10" width="4.7109375" style="0" customWidth="1"/>
    <col min="11" max="11" width="0.71875" style="0" customWidth="1"/>
    <col min="12" max="12" width="4.421875" style="0" customWidth="1"/>
    <col min="13" max="13" width="16.8515625" style="0" customWidth="1"/>
    <col min="15" max="15" width="13.7109375" style="0" customWidth="1"/>
    <col min="16" max="16" width="6.7109375" style="0" customWidth="1"/>
    <col min="17" max="17" width="13.140625" style="0" customWidth="1"/>
  </cols>
  <sheetData>
    <row r="1" spans="1:17" ht="21.75" customHeight="1">
      <c r="A1" s="203" t="s">
        <v>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8.75" customHeight="1" thickBot="1">
      <c r="A2" s="196" t="s">
        <v>29</v>
      </c>
      <c r="B2" s="197"/>
      <c r="C2" s="197"/>
      <c r="D2" s="197"/>
      <c r="E2" s="197"/>
      <c r="F2" s="197"/>
      <c r="G2" s="197"/>
      <c r="H2" s="197"/>
      <c r="I2" s="197"/>
      <c r="J2" s="63"/>
      <c r="K2" s="198" t="str">
        <f>HYPERLINK('[2]реквизиты'!$L$7)</f>
        <v>ИТОГОВЫЙ ПРОТОКОЛ</v>
      </c>
      <c r="L2" s="198"/>
      <c r="M2" s="198"/>
      <c r="N2" s="198"/>
      <c r="O2" s="198"/>
      <c r="P2" s="198"/>
      <c r="Q2" s="15"/>
    </row>
    <row r="3" spans="1:17" ht="28.5" customHeight="1" thickBot="1">
      <c r="A3" s="63"/>
      <c r="B3" s="14"/>
      <c r="C3" s="200" t="str">
        <f>HYPERLINK('[1]реквизиты'!$A$2)</f>
        <v>Первенство России среди юниорок 1991 - 92 гг.р.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14"/>
      <c r="P3" s="14"/>
      <c r="Q3" s="14"/>
    </row>
    <row r="4" spans="1:17" ht="21" customHeight="1" thickBot="1">
      <c r="A4" s="199" t="str">
        <f>HYPERLINK('[1]реквизиты'!$A$3)</f>
        <v>24 - 27 февраля 2011 г.               г. Анапа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ht="25.5" customHeight="1" thickBot="1">
      <c r="A5" s="3" t="s">
        <v>7</v>
      </c>
      <c r="B5" s="63"/>
      <c r="C5" s="63"/>
      <c r="D5" s="3"/>
      <c r="E5" s="63"/>
      <c r="F5" s="63"/>
      <c r="G5" s="193"/>
      <c r="H5" s="193"/>
      <c r="I5" s="193"/>
      <c r="J5" s="63"/>
      <c r="K5" s="63"/>
      <c r="L5" s="63"/>
      <c r="M5" s="63"/>
      <c r="N5" s="3"/>
      <c r="O5" s="63"/>
      <c r="P5" s="204" t="str">
        <f>HYPERLINK('пр.взвешивания'!D3)</f>
        <v>в.к   44      кг.</v>
      </c>
      <c r="Q5" s="205"/>
    </row>
    <row r="6" spans="1:17" ht="23.25" customHeight="1" thickBot="1">
      <c r="A6" s="115" t="s">
        <v>1</v>
      </c>
      <c r="B6" s="115" t="s">
        <v>8</v>
      </c>
      <c r="C6" s="115" t="s">
        <v>9</v>
      </c>
      <c r="D6" s="115" t="s">
        <v>10</v>
      </c>
      <c r="E6" s="165" t="s">
        <v>11</v>
      </c>
      <c r="F6" s="166"/>
      <c r="G6" s="167"/>
      <c r="H6" s="168"/>
      <c r="I6" s="116" t="s">
        <v>12</v>
      </c>
      <c r="J6" s="170" t="s">
        <v>13</v>
      </c>
      <c r="K6" s="63"/>
      <c r="L6" s="161" t="s">
        <v>13</v>
      </c>
      <c r="M6" s="163" t="s">
        <v>2</v>
      </c>
      <c r="N6" s="172" t="s">
        <v>3</v>
      </c>
      <c r="O6" s="174" t="s">
        <v>4</v>
      </c>
      <c r="P6" s="174" t="s">
        <v>5</v>
      </c>
      <c r="Q6" s="176" t="s">
        <v>6</v>
      </c>
    </row>
    <row r="7" spans="1:17" ht="16.5" customHeight="1" thickBot="1">
      <c r="A7" s="116"/>
      <c r="B7" s="116"/>
      <c r="C7" s="116"/>
      <c r="D7" s="125"/>
      <c r="E7" s="11">
        <v>1</v>
      </c>
      <c r="F7" s="12">
        <v>2</v>
      </c>
      <c r="G7" s="12">
        <v>3</v>
      </c>
      <c r="H7" s="13">
        <v>4</v>
      </c>
      <c r="I7" s="169"/>
      <c r="J7" s="171"/>
      <c r="K7" s="63"/>
      <c r="L7" s="162"/>
      <c r="M7" s="164"/>
      <c r="N7" s="173"/>
      <c r="O7" s="175"/>
      <c r="P7" s="175"/>
      <c r="Q7" s="177"/>
    </row>
    <row r="8" spans="1:18" ht="15" customHeight="1">
      <c r="A8" s="117">
        <v>1</v>
      </c>
      <c r="B8" s="119" t="str">
        <f>VLOOKUP(A8,'пр.взвешивания'!B6:E19,2,FALSE)</f>
        <v>ЕЧЕВСКАЯ Анастасия Константиновна</v>
      </c>
      <c r="C8" s="121" t="str">
        <f>VLOOKUP(B8,'пр.взвешивания'!C6:F19,2,FALSE)</f>
        <v>11.04.92 кмс</v>
      </c>
      <c r="D8" s="123" t="str">
        <f>VLOOKUP(C8,'пр.взвешивания'!D6:G19,2,FALSE)</f>
        <v>ЮФО  Краснодарский Сочи МО</v>
      </c>
      <c r="E8" s="18"/>
      <c r="F8" s="64">
        <v>1</v>
      </c>
      <c r="G8" s="64">
        <v>0</v>
      </c>
      <c r="H8" s="65">
        <v>0</v>
      </c>
      <c r="I8" s="111">
        <f>SUM(E8:H8)</f>
        <v>1</v>
      </c>
      <c r="J8" s="113">
        <v>4</v>
      </c>
      <c r="K8" s="213">
        <v>4</v>
      </c>
      <c r="L8" s="181">
        <v>1</v>
      </c>
      <c r="M8" s="183" t="str">
        <f>VLOOKUP(K8,'пр.взвешивания'!B5:G20,2,FALSE)</f>
        <v> МАШАРОВА Любовь Владимировна</v>
      </c>
      <c r="N8" s="184" t="str">
        <f>VLOOKUP(K8,'пр.взвешивания'!B5:G20,3,FALSE)</f>
        <v>18.05.92 мс</v>
      </c>
      <c r="O8" s="186" t="str">
        <f>VLOOKUP(K8,'пр.взвешивания'!B5:G20,4,FALSE)</f>
        <v>СФО Ноосибирская Новосибирск МО</v>
      </c>
      <c r="P8" s="160" t="str">
        <f>VLOOKUP(K8,'пр.взвешивания'!B5:G20,5,FALSE)</f>
        <v>003287</v>
      </c>
      <c r="Q8" s="188" t="str">
        <f>VLOOKUP(K8,'пр.взвешивания'!B5:G20,6,FALSE)</f>
        <v>Матвеев АБ Орлов АА</v>
      </c>
      <c r="R8" s="19"/>
    </row>
    <row r="9" spans="1:18" ht="15" customHeight="1">
      <c r="A9" s="118"/>
      <c r="B9" s="120"/>
      <c r="C9" s="122"/>
      <c r="D9" s="124"/>
      <c r="E9" s="20"/>
      <c r="F9" s="21">
        <f>HYPERLINK(круги!H5)</f>
      </c>
      <c r="G9" s="21">
        <f>HYPERLINK(круги!H16)</f>
      </c>
      <c r="H9" s="22">
        <f>HYPERLINK(круги!H27)</f>
      </c>
      <c r="I9" s="112"/>
      <c r="J9" s="114"/>
      <c r="K9" s="213"/>
      <c r="L9" s="182"/>
      <c r="M9" s="178"/>
      <c r="N9" s="185"/>
      <c r="O9" s="187"/>
      <c r="P9" s="194"/>
      <c r="Q9" s="189"/>
      <c r="R9" s="19"/>
    </row>
    <row r="10" spans="1:18" ht="15" customHeight="1">
      <c r="A10" s="118">
        <v>2</v>
      </c>
      <c r="B10" s="126" t="str">
        <f>VLOOKUP(A10,'пр.взвешивания'!B8:E21,2,FALSE)</f>
        <v>МАЗАНОВА Диана Геннадьевна</v>
      </c>
      <c r="C10" s="127" t="str">
        <f>VLOOKUP(B10,'пр.взвешивания'!C8:F21,2,FALSE)</f>
        <v>22.12.92 кмс</v>
      </c>
      <c r="D10" s="128" t="str">
        <f>VLOOKUP(C10,'пр.взвешивания'!D8:G21,2,FALSE)</f>
        <v>Москва МКС</v>
      </c>
      <c r="E10" s="66">
        <v>3</v>
      </c>
      <c r="F10" s="67">
        <f>HYPERLINK(круги!G7)</f>
      </c>
      <c r="G10" s="68">
        <v>4</v>
      </c>
      <c r="H10" s="69">
        <v>0</v>
      </c>
      <c r="I10" s="112">
        <f>SUM(E10:H10)</f>
        <v>7</v>
      </c>
      <c r="J10" s="114">
        <v>2</v>
      </c>
      <c r="K10" s="213">
        <v>5</v>
      </c>
      <c r="L10" s="195">
        <v>2</v>
      </c>
      <c r="M10" s="178" t="str">
        <f>VLOOKUP(K10,'пр.взвешивания'!B5:G20,2,FALSE)</f>
        <v>НОВОЖИЛОВА Анастасия Евгеньевна</v>
      </c>
      <c r="N10" s="179" t="str">
        <f>VLOOKUP(K10,'пр.взвешивания'!B5:G20,3,FALSE)</f>
        <v>27.09.92  кмс</v>
      </c>
      <c r="O10" s="180" t="str">
        <f>VLOOKUP(K10,'пр.взвешивания'!B5:G20,4,FALSE)</f>
        <v>УФО Свердловская, Н.Тагил  ПР</v>
      </c>
      <c r="P10" s="150" t="str">
        <f>VLOOKUP(K10,'пр.взвешивания'!B5:G20,5,FALSE)</f>
        <v>003183</v>
      </c>
      <c r="Q10" s="190" t="str">
        <f>VLOOKUP(K10,'пр.взвешивания'!B5:G20,6,FALSE)</f>
        <v>Перминов ОР</v>
      </c>
      <c r="R10" s="19"/>
    </row>
    <row r="11" spans="1:18" ht="15" customHeight="1">
      <c r="A11" s="118"/>
      <c r="B11" s="120"/>
      <c r="C11" s="122"/>
      <c r="D11" s="124"/>
      <c r="E11" s="23">
        <f>HYPERLINK(круги!H7)</f>
      </c>
      <c r="F11" s="24"/>
      <c r="G11" s="25" t="s">
        <v>72</v>
      </c>
      <c r="H11" s="26">
        <f>HYPERLINK(круги!H20)</f>
      </c>
      <c r="I11" s="112"/>
      <c r="J11" s="114"/>
      <c r="K11" s="213"/>
      <c r="L11" s="195"/>
      <c r="M11" s="178"/>
      <c r="N11" s="179"/>
      <c r="O11" s="180"/>
      <c r="P11" s="150"/>
      <c r="Q11" s="190"/>
      <c r="R11" s="19"/>
    </row>
    <row r="12" spans="1:18" ht="15" customHeight="1">
      <c r="A12" s="118">
        <v>3</v>
      </c>
      <c r="B12" s="126" t="str">
        <f>VLOOKUP(A12,'пр.взвешивания'!B10:E23,2,FALSE)</f>
        <v>ШАМАНАЕВА Мария Михайловна</v>
      </c>
      <c r="C12" s="127" t="str">
        <f>VLOOKUP(B12,'пр.взвешивания'!C10:F23,2,FALSE)</f>
        <v>20.09.92 кмс</v>
      </c>
      <c r="D12" s="128" t="str">
        <f>VLOOKUP(C12,'пр.взвешивания'!D10:G23,2,FALSE)</f>
        <v>УФО Свердловская Н.Тагил ПР</v>
      </c>
      <c r="E12" s="66">
        <v>2</v>
      </c>
      <c r="F12" s="68">
        <v>0</v>
      </c>
      <c r="G12" s="67">
        <f>HYPERLINK(круги!H9)</f>
      </c>
      <c r="H12" s="69">
        <v>0</v>
      </c>
      <c r="I12" s="112">
        <f>SUM(E12:H12)</f>
        <v>2</v>
      </c>
      <c r="J12" s="129">
        <v>3</v>
      </c>
      <c r="K12" s="213">
        <v>6</v>
      </c>
      <c r="L12" s="191" t="s">
        <v>78</v>
      </c>
      <c r="M12" s="178" t="str">
        <f>VLOOKUP(K12,'пр.взвешивания'!B5:G20,2,FALSE)</f>
        <v>НИКОЛАЕВА Анастасия Сергеевна</v>
      </c>
      <c r="N12" s="179" t="str">
        <f>VLOOKUP(K12,'пр.взвешивания'!B5:G20,3,FALSE)</f>
        <v>30.12.91 мс</v>
      </c>
      <c r="O12" s="180" t="str">
        <f>VLOOKUP(K12,'пр.взвешивания'!B5:G20,4,FALSE)</f>
        <v>ЦФО Тульская  Тула Д</v>
      </c>
      <c r="P12" s="150" t="str">
        <f>VLOOKUP(K12,'пр.взвешивания'!B5:G20,5,FALSE)</f>
        <v>000768</v>
      </c>
      <c r="Q12" s="190" t="str">
        <f>VLOOKUP(K12,'пр.взвешивания'!B5:G20,6,FALSE)</f>
        <v>Выборнов РВ</v>
      </c>
      <c r="R12" s="19"/>
    </row>
    <row r="13" spans="1:18" ht="15" customHeight="1">
      <c r="A13" s="118"/>
      <c r="B13" s="120"/>
      <c r="C13" s="122"/>
      <c r="D13" s="124"/>
      <c r="E13" s="23">
        <f>HYPERLINK(круги!H18)</f>
      </c>
      <c r="F13" s="25">
        <f>HYPERLINK(круги!H31)</f>
      </c>
      <c r="G13" s="27"/>
      <c r="H13" s="26">
        <f>HYPERLINK(круги!H11)</f>
      </c>
      <c r="I13" s="112"/>
      <c r="J13" s="129"/>
      <c r="K13" s="213"/>
      <c r="L13" s="191"/>
      <c r="M13" s="178"/>
      <c r="N13" s="179"/>
      <c r="O13" s="180"/>
      <c r="P13" s="150"/>
      <c r="Q13" s="190"/>
      <c r="R13" s="19"/>
    </row>
    <row r="14" spans="1:18" ht="15" customHeight="1">
      <c r="A14" s="118">
        <v>4</v>
      </c>
      <c r="B14" s="126" t="str">
        <f>VLOOKUP(A14,'пр.взвешивания'!B12:E25,2,FALSE)</f>
        <v> МАШАРОВА Любовь Владимировна</v>
      </c>
      <c r="C14" s="127" t="str">
        <f>VLOOKUP(B14,'пр.взвешивания'!C12:F25,2,FALSE)</f>
        <v>18.05.92 мс</v>
      </c>
      <c r="D14" s="128" t="str">
        <f>VLOOKUP(C14,'пр.взвешивания'!D12:G25,2,FALSE)</f>
        <v>СФО Ноосибирская Новосибирск МО</v>
      </c>
      <c r="E14" s="39">
        <v>4</v>
      </c>
      <c r="F14" s="39">
        <v>3</v>
      </c>
      <c r="G14" s="39">
        <v>4</v>
      </c>
      <c r="H14" s="28"/>
      <c r="I14" s="112">
        <f>SUM(E14:H14)</f>
        <v>11</v>
      </c>
      <c r="J14" s="129">
        <v>1</v>
      </c>
      <c r="K14" s="213">
        <v>2</v>
      </c>
      <c r="L14" s="191" t="s">
        <v>78</v>
      </c>
      <c r="M14" s="178" t="str">
        <f>VLOOKUP(K14,'пр.взвешивания'!B5:G20,2,FALSE)</f>
        <v>МАЗАНОВА Диана Геннадьевна</v>
      </c>
      <c r="N14" s="179" t="str">
        <f>VLOOKUP(K14,'пр.взвешивания'!B5:G20,3,FALSE)</f>
        <v>22.12.92 кмс</v>
      </c>
      <c r="O14" s="180" t="str">
        <f>VLOOKUP(K14,'пр.взвешивания'!B5:G20,4,FALSE)</f>
        <v>Москва МКС</v>
      </c>
      <c r="P14" s="150" t="str">
        <f>VLOOKUP(K14,'пр.взвешивания'!B5:G20,5,FALSE)</f>
        <v>95435</v>
      </c>
      <c r="Q14" s="190" t="str">
        <f>VLOOKUP(K14,'пр.взвешивания'!B5:G20,6,FALSE)</f>
        <v>Коротаскин ИВ Коробков СВ</v>
      </c>
      <c r="R14" s="19"/>
    </row>
    <row r="15" spans="1:18" ht="15" customHeight="1" thickBot="1">
      <c r="A15" s="136"/>
      <c r="B15" s="137"/>
      <c r="C15" s="138"/>
      <c r="D15" s="130"/>
      <c r="E15" s="29" t="s">
        <v>71</v>
      </c>
      <c r="F15" s="30">
        <f>HYPERLINK(круги!H22)</f>
      </c>
      <c r="G15" s="30" t="s">
        <v>70</v>
      </c>
      <c r="H15" s="31"/>
      <c r="I15" s="131"/>
      <c r="J15" s="132"/>
      <c r="K15" s="213"/>
      <c r="L15" s="191"/>
      <c r="M15" s="178"/>
      <c r="N15" s="179"/>
      <c r="O15" s="180"/>
      <c r="P15" s="150"/>
      <c r="Q15" s="190"/>
      <c r="R15" s="19"/>
    </row>
    <row r="16" spans="1:18" ht="15" customHeight="1" thickBot="1">
      <c r="A16" s="32" t="s">
        <v>14</v>
      </c>
      <c r="B16" s="19"/>
      <c r="C16" s="33"/>
      <c r="D16" s="33"/>
      <c r="E16" s="19"/>
      <c r="F16" s="19"/>
      <c r="G16" s="19"/>
      <c r="H16" s="19"/>
      <c r="I16" s="19"/>
      <c r="J16" s="19"/>
      <c r="K16" s="213">
        <v>3</v>
      </c>
      <c r="L16" s="192" t="s">
        <v>79</v>
      </c>
      <c r="M16" s="178" t="str">
        <f>VLOOKUP(K16,'пр.взвешивания'!B5:G20,2,FALSE)</f>
        <v>ШАМАНАЕВА Мария Михайловна</v>
      </c>
      <c r="N16" s="179" t="str">
        <f>VLOOKUP(K16,'пр.взвешивания'!B5:G20,3,FALSE)</f>
        <v>20.09.92 кмс</v>
      </c>
      <c r="O16" s="180" t="str">
        <f>VLOOKUP(K16,'пр.взвешивания'!B5:G20,4,FALSE)</f>
        <v>УФО Свердловская Н.Тагил ПР</v>
      </c>
      <c r="P16" s="206">
        <f>VLOOKUP(K16,'[4]пр.взвешивания'!B6:G21,5,FALSE)</f>
        <v>0</v>
      </c>
      <c r="Q16" s="190" t="str">
        <f>VLOOKUP(K16,'пр.взвешивания'!B5:G20,6,FALSE)</f>
        <v>Пляшкун МВ</v>
      </c>
      <c r="R16" s="19"/>
    </row>
    <row r="17" spans="1:18" ht="15" customHeight="1" thickBot="1">
      <c r="A17" s="133" t="s">
        <v>1</v>
      </c>
      <c r="B17" s="133" t="s">
        <v>8</v>
      </c>
      <c r="C17" s="133" t="s">
        <v>9</v>
      </c>
      <c r="D17" s="133" t="s">
        <v>10</v>
      </c>
      <c r="E17" s="153" t="s">
        <v>11</v>
      </c>
      <c r="F17" s="154"/>
      <c r="G17" s="155"/>
      <c r="H17" s="19"/>
      <c r="I17" s="133" t="s">
        <v>12</v>
      </c>
      <c r="J17" s="133" t="s">
        <v>13</v>
      </c>
      <c r="K17" s="213"/>
      <c r="L17" s="192"/>
      <c r="M17" s="178"/>
      <c r="N17" s="179"/>
      <c r="O17" s="180"/>
      <c r="P17" s="206"/>
      <c r="Q17" s="190"/>
      <c r="R17" s="19"/>
    </row>
    <row r="18" spans="1:18" ht="15" customHeight="1" thickBot="1">
      <c r="A18" s="134"/>
      <c r="B18" s="134"/>
      <c r="C18" s="134"/>
      <c r="D18" s="135"/>
      <c r="E18" s="34">
        <v>1</v>
      </c>
      <c r="F18" s="35">
        <v>2</v>
      </c>
      <c r="G18" s="36">
        <v>3</v>
      </c>
      <c r="H18" s="19"/>
      <c r="I18" s="134"/>
      <c r="J18" s="134"/>
      <c r="K18" s="213">
        <v>7</v>
      </c>
      <c r="L18" s="192" t="s">
        <v>79</v>
      </c>
      <c r="M18" s="178" t="str">
        <f>VLOOKUP(K18,'пр.взвешивания'!B5:G20,2,FALSE)</f>
        <v>КЛЮЕВА Антонина Александровна</v>
      </c>
      <c r="N18" s="179" t="str">
        <f>VLOOKUP(K18,'пр.взвешивания'!B5:G20,3,FALSE)</f>
        <v>19.12.92 кмс</v>
      </c>
      <c r="O18" s="180" t="str">
        <f>VLOOKUP(K18,'пр.взвешивания'!B5:G20,4,FALSE)</f>
        <v>ДВФО Хабаровский кр ПР</v>
      </c>
      <c r="P18" s="150" t="str">
        <f>VLOOKUP(K18,'пр.взвешивания'!B5:G20,5,FALSE)</f>
        <v>007090</v>
      </c>
      <c r="Q18" s="190" t="str">
        <f>VLOOKUP(K18,'пр.взвешивания'!B5:G20,6,FALSE)</f>
        <v>Коростелев ЕВ</v>
      </c>
      <c r="R18" s="19"/>
    </row>
    <row r="19" spans="1:18" ht="15" customHeight="1">
      <c r="A19" s="117">
        <v>5</v>
      </c>
      <c r="B19" s="119" t="str">
        <f>VLOOKUP(A19,'пр.взвешивания'!B6:E19,2,FALSE)</f>
        <v>НОВОЖИЛОВА Анастасия Евгеньевна</v>
      </c>
      <c r="C19" s="121" t="str">
        <f>VLOOKUP(B19,'пр.взвешивания'!C6:F19,2,FALSE)</f>
        <v>27.09.92  кмс</v>
      </c>
      <c r="D19" s="123" t="str">
        <f>VLOOKUP(C19,'пр.взвешивания'!D6:G19,2,FALSE)</f>
        <v>УФО Свердловская, Н.Тагил  ПР</v>
      </c>
      <c r="E19" s="37"/>
      <c r="F19" s="64">
        <v>4</v>
      </c>
      <c r="G19" s="70">
        <v>3</v>
      </c>
      <c r="H19" s="19"/>
      <c r="I19" s="111">
        <f>SUM(E19:H19)</f>
        <v>7</v>
      </c>
      <c r="J19" s="139">
        <v>1</v>
      </c>
      <c r="K19" s="213"/>
      <c r="L19" s="192"/>
      <c r="M19" s="178"/>
      <c r="N19" s="179"/>
      <c r="O19" s="180"/>
      <c r="P19" s="150"/>
      <c r="Q19" s="190"/>
      <c r="R19" s="19"/>
    </row>
    <row r="20" spans="1:18" ht="15" customHeight="1">
      <c r="A20" s="118"/>
      <c r="B20" s="120"/>
      <c r="C20" s="122"/>
      <c r="D20" s="124"/>
      <c r="E20" s="38"/>
      <c r="F20" s="39">
        <f>HYPERLINK(круги!P5)</f>
      </c>
      <c r="G20" s="40">
        <f>HYPERLINK(круги!P16)</f>
      </c>
      <c r="H20" s="19"/>
      <c r="I20" s="112"/>
      <c r="J20" s="140"/>
      <c r="K20" s="213">
        <v>1</v>
      </c>
      <c r="L20" s="192" t="s">
        <v>80</v>
      </c>
      <c r="M20" s="178" t="str">
        <f>VLOOKUP(K20,'пр.взвешивания'!B5:G20,2,FALSE)</f>
        <v>ЕЧЕВСКАЯ Анастасия Константиновна</v>
      </c>
      <c r="N20" s="179" t="str">
        <f>VLOOKUP(K20,'пр.взвешивания'!B5:G20,3,FALSE)</f>
        <v>11.04.92 кмс</v>
      </c>
      <c r="O20" s="180" t="str">
        <f>VLOOKUP(K20,'пр.взвешивания'!B5:G20,4,FALSE)</f>
        <v>ЮФО  Краснодарский Сочи МО</v>
      </c>
      <c r="P20" s="206">
        <f>VLOOKUP(K20,'пр.взвешивания'!B5:G20,5,FALSE)</f>
        <v>0</v>
      </c>
      <c r="Q20" s="190" t="str">
        <f>VLOOKUP(K20,'пр.взвешивания'!B5:G20,6,FALSE)</f>
        <v>Авдеева ОВ Шахмеликян РО</v>
      </c>
      <c r="R20" s="19"/>
    </row>
    <row r="21" spans="1:18" ht="15" customHeight="1" thickBot="1">
      <c r="A21" s="118">
        <v>6</v>
      </c>
      <c r="B21" s="126" t="str">
        <f>VLOOKUP(A21,'пр.взвешивания'!B8:E21,2,FALSE)</f>
        <v>НИКОЛАЕВА Анастасия Сергеевна</v>
      </c>
      <c r="C21" s="127" t="str">
        <f>VLOOKUP(B21,'пр.взвешивания'!C8:F21,2,FALSE)</f>
        <v>30.12.91 мс</v>
      </c>
      <c r="D21" s="128" t="str">
        <f>VLOOKUP(C21,'пр.взвешивания'!D8:G21,2,FALSE)</f>
        <v>ЦФО Тульская  Тула Д</v>
      </c>
      <c r="E21" s="66">
        <v>0</v>
      </c>
      <c r="F21" s="67">
        <f>HYPERLINK(круги!O7)</f>
      </c>
      <c r="G21" s="71">
        <v>4</v>
      </c>
      <c r="H21" s="19"/>
      <c r="I21" s="112">
        <f>SUM(E21:H21)</f>
        <v>4</v>
      </c>
      <c r="J21" s="140">
        <v>2</v>
      </c>
      <c r="K21" s="213"/>
      <c r="L21" s="209"/>
      <c r="M21" s="210"/>
      <c r="N21" s="211"/>
      <c r="O21" s="212"/>
      <c r="P21" s="207"/>
      <c r="Q21" s="208"/>
      <c r="R21" s="19"/>
    </row>
    <row r="22" spans="1:18" ht="15" customHeight="1">
      <c r="A22" s="118"/>
      <c r="B22" s="120"/>
      <c r="C22" s="122"/>
      <c r="D22" s="124"/>
      <c r="E22" s="41">
        <f>HYPERLINK(круги!P7)</f>
      </c>
      <c r="F22" s="42"/>
      <c r="G22" s="43" t="s">
        <v>73</v>
      </c>
      <c r="H22" s="19"/>
      <c r="I22" s="112"/>
      <c r="J22" s="140"/>
      <c r="K22" s="19"/>
      <c r="L22" s="19"/>
      <c r="M22" s="19"/>
      <c r="N22" s="19"/>
      <c r="O22" s="19"/>
      <c r="P22" s="19"/>
      <c r="Q22" s="19"/>
      <c r="R22" s="19"/>
    </row>
    <row r="23" spans="1:18" ht="15" customHeight="1">
      <c r="A23" s="118">
        <v>7</v>
      </c>
      <c r="B23" s="126" t="str">
        <f>VLOOKUP(A23,'пр.взвешивания'!B10:E23,2,FALSE)</f>
        <v>КЛЮЕВА Антонина Александровна</v>
      </c>
      <c r="C23" s="127" t="str">
        <f>VLOOKUP(B23,'пр.взвешивания'!C10:F23,2,FALSE)</f>
        <v>19.12.92 кмс</v>
      </c>
      <c r="D23" s="128" t="str">
        <f>VLOOKUP(C23,'пр.взвешивания'!D10:G23,2,FALSE)</f>
        <v>ДВФО Хабаровский кр ПР</v>
      </c>
      <c r="E23" s="72">
        <v>0</v>
      </c>
      <c r="F23" s="39">
        <v>0</v>
      </c>
      <c r="G23" s="44"/>
      <c r="H23" s="19"/>
      <c r="I23" s="112">
        <f>SUM(E23:H23)</f>
        <v>0</v>
      </c>
      <c r="J23" s="141">
        <v>3</v>
      </c>
      <c r="K23" s="19"/>
      <c r="L23" s="19"/>
      <c r="M23" s="19"/>
      <c r="N23" s="19"/>
      <c r="O23" s="19"/>
      <c r="P23" s="19"/>
      <c r="Q23" s="19"/>
      <c r="R23" s="19"/>
    </row>
    <row r="24" spans="1:18" ht="15" customHeight="1" thickBot="1">
      <c r="A24" s="136"/>
      <c r="B24" s="137"/>
      <c r="C24" s="138"/>
      <c r="D24" s="130"/>
      <c r="E24" s="45">
        <f>HYPERLINK(круги!P18)</f>
      </c>
      <c r="F24" s="46">
        <f>HYPERLINK(круги!P27)</f>
      </c>
      <c r="G24" s="47"/>
      <c r="H24" s="19"/>
      <c r="I24" s="131"/>
      <c r="J24" s="142"/>
      <c r="K24" s="19"/>
      <c r="L24" s="19"/>
      <c r="M24" s="19"/>
      <c r="N24" s="19"/>
      <c r="O24" s="19"/>
      <c r="P24" s="19"/>
      <c r="Q24" s="19"/>
      <c r="R24" s="19"/>
    </row>
    <row r="25" spans="1:18" ht="18" customHeight="1">
      <c r="A25" s="19"/>
      <c r="B25" s="19" t="s">
        <v>15</v>
      </c>
      <c r="C25" s="19"/>
      <c r="D25" s="19"/>
      <c r="E25" s="19"/>
      <c r="F25" s="19" t="s">
        <v>16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3.5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2.75" customHeight="1" thickBot="1">
      <c r="A27" s="117">
        <v>4</v>
      </c>
      <c r="B27" s="143" t="str">
        <f>VLOOKUP(A27,'пр.взвешивания'!B6:E19,2,FALSE)</f>
        <v> МАШАРОВА Любовь Владимировна</v>
      </c>
      <c r="C27" s="160" t="str">
        <f>VLOOKUP(A27,'пр.взвешивания'!B6:G19,3,FALSE)</f>
        <v>18.05.92 мс</v>
      </c>
      <c r="D27" s="145" t="str">
        <f>VLOOKUP(A27,'пр.взвешивания'!B6:G19,4,FALSE)</f>
        <v>СФО Ноосибирская Новосибирск МО</v>
      </c>
      <c r="E27" s="73"/>
      <c r="F27" s="74"/>
      <c r="G27" s="74"/>
      <c r="H27" s="74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2.75" customHeight="1">
      <c r="A28" s="118"/>
      <c r="B28" s="144"/>
      <c r="C28" s="150"/>
      <c r="D28" s="146"/>
      <c r="E28" s="81">
        <v>4</v>
      </c>
      <c r="F28" s="74"/>
      <c r="G28" s="74"/>
      <c r="H28" s="74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9" ht="12.75" customHeight="1" thickBot="1">
      <c r="A29" s="147">
        <v>6</v>
      </c>
      <c r="B29" s="144" t="str">
        <f>VLOOKUP(A29,'пр.взвешивания'!B6:E21,2,FALSE)</f>
        <v>НИКОЛАЕВА Анастасия Сергеевна</v>
      </c>
      <c r="C29" s="150" t="str">
        <f>VLOOKUP(A29,'пр.взвешивания'!B6:G21,3,FALSE)</f>
        <v>30.12.91 мс</v>
      </c>
      <c r="D29" s="146" t="str">
        <f>VLOOKUP(A29,'пр.взвешивания'!B6:G21,4,FALSE)</f>
        <v>ЦФО Тульская  Тула Д</v>
      </c>
      <c r="E29" s="75" t="s">
        <v>75</v>
      </c>
      <c r="F29" s="76"/>
      <c r="G29" s="77"/>
      <c r="H29" s="74"/>
      <c r="I29" s="19"/>
      <c r="J29" s="19"/>
      <c r="K29" s="19"/>
      <c r="L29" s="19"/>
      <c r="M29" s="19"/>
      <c r="N29" s="19"/>
      <c r="O29" s="19"/>
      <c r="P29" s="214" t="str">
        <f>HYPERLINK('[1]реквизиты'!$G$6)</f>
        <v>О.Р. Перминов</v>
      </c>
      <c r="Q29" s="214"/>
      <c r="R29" s="19"/>
      <c r="S29" s="4"/>
    </row>
    <row r="30" spans="1:19" ht="12.75" customHeight="1" thickBot="1">
      <c r="A30" s="148"/>
      <c r="B30" s="149"/>
      <c r="C30" s="151"/>
      <c r="D30" s="152"/>
      <c r="E30" s="74"/>
      <c r="F30" s="78"/>
      <c r="G30" s="78"/>
      <c r="H30" s="79" t="s">
        <v>82</v>
      </c>
      <c r="I30" s="19"/>
      <c r="J30" s="48" t="str">
        <f>HYPERLINK('[1]реквизиты'!$A$6)</f>
        <v>Гл. судья, судья МК</v>
      </c>
      <c r="K30" s="49"/>
      <c r="L30" s="49"/>
      <c r="M30" s="19"/>
      <c r="N30" s="59"/>
      <c r="O30" s="59"/>
      <c r="P30" s="214"/>
      <c r="Q30" s="214"/>
      <c r="R30" s="19"/>
      <c r="S30" s="4"/>
    </row>
    <row r="31" spans="1:19" ht="12.75" customHeight="1" thickBot="1">
      <c r="A31" s="156">
        <v>5</v>
      </c>
      <c r="B31" s="157" t="str">
        <f>VLOOKUP(A31,'пр.взвешивания'!B6:E23,2,FALSE)</f>
        <v>НОВОЖИЛОВА Анастасия Евгеньевна</v>
      </c>
      <c r="C31" s="158" t="str">
        <f>VLOOKUP(A31,'пр.взвешивания'!B6:G23,3,FALSE)</f>
        <v>27.09.92  кмс</v>
      </c>
      <c r="D31" s="159" t="str">
        <f>VLOOKUP(A31,'пр.взвешивания'!B6:G23,4,FALSE)</f>
        <v>УФО Свердловская, Н.Тагил  ПР</v>
      </c>
      <c r="E31" s="74"/>
      <c r="F31" s="78"/>
      <c r="G31" s="78"/>
      <c r="H31" s="80" t="s">
        <v>83</v>
      </c>
      <c r="I31" s="19"/>
      <c r="J31" s="49"/>
      <c r="K31" s="49"/>
      <c r="L31" s="49"/>
      <c r="M31" s="19"/>
      <c r="N31" s="59"/>
      <c r="O31" s="59"/>
      <c r="P31" s="60" t="str">
        <f>HYPERLINK('[1]реквизиты'!$G$7)</f>
        <v>/г. Н. Тагил/</v>
      </c>
      <c r="Q31" s="19"/>
      <c r="R31" s="19"/>
      <c r="S31" s="4"/>
    </row>
    <row r="32" spans="1:19" ht="12.75" customHeight="1">
      <c r="A32" s="118"/>
      <c r="B32" s="144"/>
      <c r="C32" s="150"/>
      <c r="D32" s="146"/>
      <c r="E32" s="81" t="s">
        <v>76</v>
      </c>
      <c r="F32" s="82"/>
      <c r="G32" s="83"/>
      <c r="H32" s="74"/>
      <c r="I32" s="19"/>
      <c r="J32" s="51"/>
      <c r="K32" s="51"/>
      <c r="L32" s="51"/>
      <c r="M32" s="19"/>
      <c r="N32" s="52"/>
      <c r="O32" s="52"/>
      <c r="P32" s="214" t="str">
        <f>HYPERLINK('[1]реквизиты'!$G$8)</f>
        <v>Н.Ю. Глушкова</v>
      </c>
      <c r="Q32" s="214"/>
      <c r="R32" s="19"/>
      <c r="S32" s="4"/>
    </row>
    <row r="33" spans="1:18" ht="12.75" customHeight="1" thickBot="1">
      <c r="A33" s="147">
        <v>2</v>
      </c>
      <c r="B33" s="144" t="str">
        <f>VLOOKUP(A33,'пр.взвешивания'!B6:E25,2,FALSE)</f>
        <v>МАЗАНОВА Диана Геннадьевна</v>
      </c>
      <c r="C33" s="150" t="str">
        <f>VLOOKUP(A33,'пр.взвешивания'!B6:G25,3,FALSE)</f>
        <v>22.12.92 кмс</v>
      </c>
      <c r="D33" s="146" t="str">
        <f>VLOOKUP(A33,'пр.взвешивания'!B6:G25,4,FALSE)</f>
        <v>Москва МКС</v>
      </c>
      <c r="E33" s="75" t="s">
        <v>77</v>
      </c>
      <c r="F33" s="74"/>
      <c r="G33" s="74"/>
      <c r="H33" s="74"/>
      <c r="I33" s="19"/>
      <c r="J33" s="48" t="str">
        <f>HYPERLINK('[3]реквизиты'!$A$22)</f>
        <v>Гл. секретарь, судья МК</v>
      </c>
      <c r="K33" s="49"/>
      <c r="L33" s="49"/>
      <c r="M33" s="19"/>
      <c r="N33" s="59"/>
      <c r="O33" s="59"/>
      <c r="P33" s="214"/>
      <c r="Q33" s="214"/>
      <c r="R33" s="19"/>
    </row>
    <row r="34" spans="1:18" ht="12.75" customHeight="1" thickBot="1">
      <c r="A34" s="148"/>
      <c r="B34" s="149"/>
      <c r="C34" s="151"/>
      <c r="D34" s="152"/>
      <c r="E34" s="74"/>
      <c r="F34" s="74"/>
      <c r="G34" s="74"/>
      <c r="H34" s="74"/>
      <c r="I34" s="19"/>
      <c r="J34" s="51"/>
      <c r="K34" s="51"/>
      <c r="L34" s="51"/>
      <c r="M34" s="19"/>
      <c r="N34" s="52"/>
      <c r="O34" s="52"/>
      <c r="P34" s="60" t="str">
        <f>HYPERLINK('[1]реквизиты'!$G$9)</f>
        <v>/г. Рязань</v>
      </c>
      <c r="Q34" s="19"/>
      <c r="R34" s="19"/>
    </row>
    <row r="35" spans="1:18" ht="12.75">
      <c r="A35" s="19"/>
      <c r="B35" s="19"/>
      <c r="C35" s="19"/>
      <c r="D35" s="19"/>
      <c r="E35" s="19"/>
      <c r="F35" s="19"/>
      <c r="G35" s="19"/>
      <c r="H35" s="19"/>
      <c r="I35" s="19"/>
      <c r="J35" s="51"/>
      <c r="K35" s="51"/>
      <c r="L35" s="51"/>
      <c r="M35" s="19"/>
      <c r="N35" s="19"/>
      <c r="O35" s="19"/>
      <c r="P35" s="50">
        <f>HYPERLINK('[1]реквизиты'!$G$23)</f>
      </c>
      <c r="Q35" s="19"/>
      <c r="R35" s="19"/>
    </row>
    <row r="36" spans="1:18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</sheetData>
  <mergeCells count="136">
    <mergeCell ref="K16:K17"/>
    <mergeCell ref="K18:K19"/>
    <mergeCell ref="K20:K21"/>
    <mergeCell ref="M18:M19"/>
    <mergeCell ref="N18:N19"/>
    <mergeCell ref="O18:O19"/>
    <mergeCell ref="P29:Q30"/>
    <mergeCell ref="P32:Q33"/>
    <mergeCell ref="K8:K9"/>
    <mergeCell ref="K10:K11"/>
    <mergeCell ref="K12:K13"/>
    <mergeCell ref="K14:K15"/>
    <mergeCell ref="A1:Q1"/>
    <mergeCell ref="P5:Q5"/>
    <mergeCell ref="P20:P21"/>
    <mergeCell ref="Q20:Q21"/>
    <mergeCell ref="L20:L21"/>
    <mergeCell ref="M20:M21"/>
    <mergeCell ref="N20:N21"/>
    <mergeCell ref="O20:O21"/>
    <mergeCell ref="P16:P17"/>
    <mergeCell ref="Q16:Q17"/>
    <mergeCell ref="A2:I2"/>
    <mergeCell ref="K2:P2"/>
    <mergeCell ref="A4:Q4"/>
    <mergeCell ref="C3:N3"/>
    <mergeCell ref="G5:I5"/>
    <mergeCell ref="P14:P15"/>
    <mergeCell ref="M14:M15"/>
    <mergeCell ref="N14:N15"/>
    <mergeCell ref="O14:O15"/>
    <mergeCell ref="M12:M13"/>
    <mergeCell ref="N12:N13"/>
    <mergeCell ref="P8:P9"/>
    <mergeCell ref="O12:O13"/>
    <mergeCell ref="L10:L11"/>
    <mergeCell ref="Q14:Q15"/>
    <mergeCell ref="L12:L13"/>
    <mergeCell ref="P18:P19"/>
    <mergeCell ref="Q18:Q19"/>
    <mergeCell ref="L16:L17"/>
    <mergeCell ref="M16:M17"/>
    <mergeCell ref="N16:N17"/>
    <mergeCell ref="O16:O17"/>
    <mergeCell ref="L18:L19"/>
    <mergeCell ref="L14:L15"/>
    <mergeCell ref="Q8:Q9"/>
    <mergeCell ref="P10:P11"/>
    <mergeCell ref="Q10:Q11"/>
    <mergeCell ref="P12:P13"/>
    <mergeCell ref="Q12:Q13"/>
    <mergeCell ref="M10:M11"/>
    <mergeCell ref="N10:N11"/>
    <mergeCell ref="O10:O11"/>
    <mergeCell ref="L8:L9"/>
    <mergeCell ref="M8:M9"/>
    <mergeCell ref="N8:N9"/>
    <mergeCell ref="O8:O9"/>
    <mergeCell ref="N6:N7"/>
    <mergeCell ref="O6:O7"/>
    <mergeCell ref="P6:P7"/>
    <mergeCell ref="Q6:Q7"/>
    <mergeCell ref="L6:L7"/>
    <mergeCell ref="M6:M7"/>
    <mergeCell ref="E6:H6"/>
    <mergeCell ref="I6:I7"/>
    <mergeCell ref="J6:J7"/>
    <mergeCell ref="E17:G17"/>
    <mergeCell ref="A33:A34"/>
    <mergeCell ref="B33:B34"/>
    <mergeCell ref="C33:C34"/>
    <mergeCell ref="D33:D34"/>
    <mergeCell ref="A31:A32"/>
    <mergeCell ref="B31:B32"/>
    <mergeCell ref="C31:C32"/>
    <mergeCell ref="D31:D32"/>
    <mergeCell ref="C27:C28"/>
    <mergeCell ref="D27:D28"/>
    <mergeCell ref="A29:A30"/>
    <mergeCell ref="B29:B30"/>
    <mergeCell ref="C29:C30"/>
    <mergeCell ref="D29:D30"/>
    <mergeCell ref="A23:A24"/>
    <mergeCell ref="B23:B24"/>
    <mergeCell ref="A27:A28"/>
    <mergeCell ref="B27:B28"/>
    <mergeCell ref="C23:C24"/>
    <mergeCell ref="D23:D24"/>
    <mergeCell ref="I19:I20"/>
    <mergeCell ref="J19:J20"/>
    <mergeCell ref="I21:I22"/>
    <mergeCell ref="J21:J22"/>
    <mergeCell ref="I23:I24"/>
    <mergeCell ref="J23:J24"/>
    <mergeCell ref="A21:A22"/>
    <mergeCell ref="B21:B22"/>
    <mergeCell ref="C21:C22"/>
    <mergeCell ref="D21:D22"/>
    <mergeCell ref="A19:A20"/>
    <mergeCell ref="B19:B20"/>
    <mergeCell ref="C19:C20"/>
    <mergeCell ref="D19:D20"/>
    <mergeCell ref="J14:J15"/>
    <mergeCell ref="A17:A18"/>
    <mergeCell ref="B17:B18"/>
    <mergeCell ref="C17:C18"/>
    <mergeCell ref="D17:D18"/>
    <mergeCell ref="I17:I18"/>
    <mergeCell ref="J17:J18"/>
    <mergeCell ref="A14:A15"/>
    <mergeCell ref="B14:B15"/>
    <mergeCell ref="C14:C15"/>
    <mergeCell ref="D14:D15"/>
    <mergeCell ref="I10:I11"/>
    <mergeCell ref="D10:D11"/>
    <mergeCell ref="I14:I15"/>
    <mergeCell ref="J10:J11"/>
    <mergeCell ref="A12:A13"/>
    <mergeCell ref="B12:B13"/>
    <mergeCell ref="C12:C13"/>
    <mergeCell ref="D12:D13"/>
    <mergeCell ref="I12:I13"/>
    <mergeCell ref="J12:J13"/>
    <mergeCell ref="A10:A11"/>
    <mergeCell ref="B10:B11"/>
    <mergeCell ref="C10:C11"/>
    <mergeCell ref="I8:I9"/>
    <mergeCell ref="J8:J9"/>
    <mergeCell ref="A6:A7"/>
    <mergeCell ref="B6:B7"/>
    <mergeCell ref="C6:C7"/>
    <mergeCell ref="A8:A9"/>
    <mergeCell ref="B8:B9"/>
    <mergeCell ref="C8:C9"/>
    <mergeCell ref="D8:D9"/>
    <mergeCell ref="D6:D7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T58"/>
  <sheetViews>
    <sheetView workbookViewId="0" topLeftCell="A1">
      <selection activeCell="A33" sqref="A1:P3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215" t="s">
        <v>17</v>
      </c>
      <c r="B1" s="215"/>
      <c r="C1" s="215"/>
      <c r="D1" s="215"/>
      <c r="E1" s="215"/>
      <c r="F1" s="215"/>
      <c r="G1" s="215"/>
      <c r="H1" s="215"/>
      <c r="I1" s="215" t="s">
        <v>17</v>
      </c>
      <c r="J1" s="215"/>
      <c r="K1" s="215"/>
      <c r="L1" s="215"/>
      <c r="M1" s="215"/>
      <c r="N1" s="215"/>
      <c r="O1" s="215"/>
      <c r="P1" s="215"/>
    </row>
    <row r="2" spans="1:16" ht="23.25" customHeight="1">
      <c r="A2" s="17" t="s">
        <v>7</v>
      </c>
      <c r="B2" s="5" t="s">
        <v>18</v>
      </c>
      <c r="C2" s="5"/>
      <c r="D2" s="5"/>
      <c r="E2" s="17" t="str">
        <f>HYPERLINK('пр.взвешивания'!D3)</f>
        <v>в.к   44      кг.</v>
      </c>
      <c r="F2" s="5"/>
      <c r="G2" s="5"/>
      <c r="H2" s="5"/>
      <c r="I2" s="17" t="s">
        <v>14</v>
      </c>
      <c r="J2" s="5" t="s">
        <v>18</v>
      </c>
      <c r="K2" s="5"/>
      <c r="L2" s="5"/>
      <c r="M2" s="17" t="str">
        <f>HYPERLINK('пр.взвешивания'!D3)</f>
        <v>в.к   44      кг.</v>
      </c>
      <c r="N2" s="5"/>
      <c r="O2" s="5"/>
      <c r="P2" s="5"/>
    </row>
    <row r="3" spans="1:16" ht="12.75">
      <c r="A3" s="216" t="s">
        <v>1</v>
      </c>
      <c r="B3" s="216" t="s">
        <v>8</v>
      </c>
      <c r="C3" s="216" t="s">
        <v>9</v>
      </c>
      <c r="D3" s="216" t="s">
        <v>10</v>
      </c>
      <c r="E3" s="216" t="s">
        <v>19</v>
      </c>
      <c r="F3" s="216" t="s">
        <v>20</v>
      </c>
      <c r="G3" s="216" t="s">
        <v>21</v>
      </c>
      <c r="H3" s="216" t="s">
        <v>22</v>
      </c>
      <c r="I3" s="216" t="s">
        <v>1</v>
      </c>
      <c r="J3" s="216" t="s">
        <v>8</v>
      </c>
      <c r="K3" s="216" t="s">
        <v>9</v>
      </c>
      <c r="L3" s="216" t="s">
        <v>10</v>
      </c>
      <c r="M3" s="216" t="s">
        <v>19</v>
      </c>
      <c r="N3" s="216" t="s">
        <v>20</v>
      </c>
      <c r="O3" s="216" t="s">
        <v>21</v>
      </c>
      <c r="P3" s="216" t="s">
        <v>22</v>
      </c>
    </row>
    <row r="4" spans="1:16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20" ht="12.75">
      <c r="A5" s="216">
        <v>1</v>
      </c>
      <c r="B5" s="218" t="str">
        <f>HYPERLINK('пр.взвешивания'!C6)</f>
        <v>ЕЧЕВСКАЯ Анастасия Константиновна</v>
      </c>
      <c r="C5" s="218" t="str">
        <f>HYPERLINK('пр.взвешивания'!D6)</f>
        <v>11.04.92 кмс</v>
      </c>
      <c r="D5" s="218" t="str">
        <f>HYPERLINK('пр.взвешивания'!E6)</f>
        <v>ЮФО  Краснодарский Сочи МО</v>
      </c>
      <c r="E5" s="220"/>
      <c r="F5" s="221"/>
      <c r="G5" s="222"/>
      <c r="H5" s="216"/>
      <c r="I5" s="216">
        <v>5</v>
      </c>
      <c r="J5" s="218" t="str">
        <f>HYPERLINK('пр.взвешивания'!C14)</f>
        <v>НОВОЖИЛОВА Анастасия Евгеньевна</v>
      </c>
      <c r="K5" s="218" t="str">
        <f>HYPERLINK('пр.взвешивания'!D14)</f>
        <v>27.09.92  кмс</v>
      </c>
      <c r="L5" s="218" t="str">
        <f>HYPERLINK('пр.взвешивания'!E14)</f>
        <v>УФО Свердловская, Н.Тагил  ПР</v>
      </c>
      <c r="M5" s="220"/>
      <c r="N5" s="221"/>
      <c r="O5" s="222"/>
      <c r="P5" s="216"/>
      <c r="Q5" s="61"/>
      <c r="R5" s="61"/>
      <c r="S5" s="61"/>
      <c r="T5" s="61"/>
    </row>
    <row r="6" spans="1:20" ht="12.75">
      <c r="A6" s="216"/>
      <c r="B6" s="219"/>
      <c r="C6" s="219"/>
      <c r="D6" s="219"/>
      <c r="E6" s="220"/>
      <c r="F6" s="220"/>
      <c r="G6" s="222"/>
      <c r="H6" s="216"/>
      <c r="I6" s="216"/>
      <c r="J6" s="219"/>
      <c r="K6" s="219"/>
      <c r="L6" s="219"/>
      <c r="M6" s="220"/>
      <c r="N6" s="220"/>
      <c r="O6" s="222"/>
      <c r="P6" s="216"/>
      <c r="Q6" s="61"/>
      <c r="R6" s="61"/>
      <c r="S6" s="61"/>
      <c r="T6" s="61"/>
    </row>
    <row r="7" spans="1:20" ht="12.75" customHeight="1">
      <c r="A7" s="217">
        <v>2</v>
      </c>
      <c r="B7" s="218" t="str">
        <f>HYPERLINK('пр.взвешивания'!C8)</f>
        <v>МАЗАНОВА Диана Геннадьевна</v>
      </c>
      <c r="C7" s="218" t="str">
        <f>HYPERLINK('пр.взвешивания'!D8)</f>
        <v>22.12.92 кмс</v>
      </c>
      <c r="D7" s="218" t="str">
        <f>HYPERLINK('пр.взвешивания'!E8)</f>
        <v>Москва МКС</v>
      </c>
      <c r="E7" s="225"/>
      <c r="F7" s="225"/>
      <c r="G7" s="217"/>
      <c r="H7" s="217"/>
      <c r="I7" s="217">
        <v>6</v>
      </c>
      <c r="J7" s="218" t="str">
        <f>HYPERLINK('пр.взвешивания'!C16)</f>
        <v>НИКОЛАЕВА Анастасия Сергеевна</v>
      </c>
      <c r="K7" s="218" t="str">
        <f>HYPERLINK('пр.взвешивания'!D16)</f>
        <v>30.12.91 мс</v>
      </c>
      <c r="L7" s="218" t="str">
        <f>HYPERLINK('пр.взвешивания'!E16)</f>
        <v>ЦФО Тульская  Тула Д</v>
      </c>
      <c r="M7" s="225"/>
      <c r="N7" s="225"/>
      <c r="O7" s="217"/>
      <c r="P7" s="217"/>
      <c r="Q7" s="61"/>
      <c r="R7" s="61"/>
      <c r="S7" s="61"/>
      <c r="T7" s="61"/>
    </row>
    <row r="8" spans="1:20" ht="13.5" thickBot="1">
      <c r="A8" s="223"/>
      <c r="B8" s="224"/>
      <c r="C8" s="224"/>
      <c r="D8" s="224"/>
      <c r="E8" s="226"/>
      <c r="F8" s="226"/>
      <c r="G8" s="223"/>
      <c r="H8" s="223"/>
      <c r="I8" s="223"/>
      <c r="J8" s="224"/>
      <c r="K8" s="224"/>
      <c r="L8" s="224"/>
      <c r="M8" s="226"/>
      <c r="N8" s="226"/>
      <c r="O8" s="223"/>
      <c r="P8" s="223"/>
      <c r="Q8" s="61"/>
      <c r="R8" s="61"/>
      <c r="S8" s="61"/>
      <c r="T8" s="61"/>
    </row>
    <row r="9" spans="1:20" ht="12.75">
      <c r="A9" s="227">
        <v>4</v>
      </c>
      <c r="B9" s="228" t="str">
        <f>HYPERLINK('пр.взвешивания'!C12)</f>
        <v> МАШАРОВА Любовь Владимировна</v>
      </c>
      <c r="C9" s="228" t="str">
        <f>HYPERLINK('пр.взвешивания'!D12)</f>
        <v>18.05.92 мс</v>
      </c>
      <c r="D9" s="228" t="str">
        <f>HYPERLINK('пр.взвешивания'!E12)</f>
        <v>СФО Ноосибирская Новосибирск МО</v>
      </c>
      <c r="E9" s="220"/>
      <c r="F9" s="221"/>
      <c r="G9" s="222"/>
      <c r="H9" s="229"/>
      <c r="I9" s="241">
        <v>7</v>
      </c>
      <c r="J9" s="242" t="str">
        <f>HYPERLINK('пр.взвешивания'!C18)</f>
        <v>КЛЮЕВА Антонина Александровна</v>
      </c>
      <c r="K9" s="242" t="str">
        <f>HYPERLINK('пр.взвешивания'!D18)</f>
        <v>19.12.92 кмс</v>
      </c>
      <c r="L9" s="242" t="str">
        <f>HYPERLINK('пр.взвешивания'!E18)</f>
        <v>ДВФО Хабаровский кр ПР</v>
      </c>
      <c r="M9" s="241" t="s">
        <v>25</v>
      </c>
      <c r="N9" s="243"/>
      <c r="O9" s="244"/>
      <c r="P9" s="245"/>
      <c r="Q9" s="61"/>
      <c r="R9" s="61"/>
      <c r="S9" s="61"/>
      <c r="T9" s="61"/>
    </row>
    <row r="10" spans="1:20" ht="12.75">
      <c r="A10" s="216"/>
      <c r="B10" s="219"/>
      <c r="C10" s="219"/>
      <c r="D10" s="219"/>
      <c r="E10" s="220"/>
      <c r="F10" s="220"/>
      <c r="G10" s="222"/>
      <c r="H10" s="216"/>
      <c r="I10" s="216"/>
      <c r="J10" s="219"/>
      <c r="K10" s="219"/>
      <c r="L10" s="219"/>
      <c r="M10" s="216"/>
      <c r="N10" s="220"/>
      <c r="O10" s="222"/>
      <c r="P10" s="216"/>
      <c r="Q10" s="61"/>
      <c r="R10" s="61"/>
      <c r="S10" s="61"/>
      <c r="T10" s="61"/>
    </row>
    <row r="11" spans="1:20" ht="12.75">
      <c r="A11" s="217">
        <v>3</v>
      </c>
      <c r="B11" s="218" t="str">
        <f>HYPERLINK('пр.взвешивания'!C10)</f>
        <v>ШАМАНАЕВА Мария Михайловна</v>
      </c>
      <c r="C11" s="218" t="str">
        <f>HYPERLINK('пр.взвешивания'!D10)</f>
        <v>20.09.92 кмс</v>
      </c>
      <c r="D11" s="218" t="str">
        <f>HYPERLINK('пр.взвешивания'!E10)</f>
        <v>УФО Свердловская Н.Тагил ПР</v>
      </c>
      <c r="E11" s="225"/>
      <c r="F11" s="225"/>
      <c r="G11" s="217"/>
      <c r="H11" s="217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</row>
    <row r="12" spans="1:20" ht="12.75">
      <c r="A12" s="227"/>
      <c r="B12" s="219"/>
      <c r="C12" s="219"/>
      <c r="D12" s="219"/>
      <c r="E12" s="230"/>
      <c r="F12" s="230"/>
      <c r="G12" s="227"/>
      <c r="H12" s="22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</row>
    <row r="13" spans="1:20" ht="24" customHeight="1">
      <c r="A13" s="62" t="s">
        <v>7</v>
      </c>
      <c r="B13" s="5" t="s">
        <v>23</v>
      </c>
      <c r="C13" s="5"/>
      <c r="D13" s="5"/>
      <c r="E13" s="62" t="str">
        <f>HYPERLINK('пр.взвешивания'!D3)</f>
        <v>в.к   44      кг.</v>
      </c>
      <c r="F13" s="5"/>
      <c r="G13" s="5"/>
      <c r="H13" s="5"/>
      <c r="I13" s="62" t="s">
        <v>14</v>
      </c>
      <c r="J13" s="5" t="s">
        <v>23</v>
      </c>
      <c r="K13" s="5"/>
      <c r="L13" s="5"/>
      <c r="M13" s="62" t="str">
        <f>HYPERLINK('пр.взвешивания'!D3)</f>
        <v>в.к   44      кг.</v>
      </c>
      <c r="N13" s="5"/>
      <c r="O13" s="5"/>
      <c r="P13" s="5"/>
      <c r="Q13" s="61"/>
      <c r="R13" s="61"/>
      <c r="S13" s="61"/>
      <c r="T13" s="61"/>
    </row>
    <row r="14" spans="1:20" ht="12.75">
      <c r="A14" s="217" t="s">
        <v>1</v>
      </c>
      <c r="B14" s="217" t="s">
        <v>8</v>
      </c>
      <c r="C14" s="217" t="s">
        <v>9</v>
      </c>
      <c r="D14" s="217" t="s">
        <v>10</v>
      </c>
      <c r="E14" s="217" t="s">
        <v>19</v>
      </c>
      <c r="F14" s="217" t="s">
        <v>20</v>
      </c>
      <c r="G14" s="217" t="s">
        <v>21</v>
      </c>
      <c r="H14" s="217" t="s">
        <v>22</v>
      </c>
      <c r="I14" s="217" t="s">
        <v>1</v>
      </c>
      <c r="J14" s="217" t="s">
        <v>8</v>
      </c>
      <c r="K14" s="217" t="s">
        <v>9</v>
      </c>
      <c r="L14" s="217" t="s">
        <v>10</v>
      </c>
      <c r="M14" s="217" t="s">
        <v>19</v>
      </c>
      <c r="N14" s="217" t="s">
        <v>20</v>
      </c>
      <c r="O14" s="217" t="s">
        <v>21</v>
      </c>
      <c r="P14" s="217" t="s">
        <v>22</v>
      </c>
      <c r="Q14" s="61"/>
      <c r="R14" s="61"/>
      <c r="S14" s="61"/>
      <c r="T14" s="61"/>
    </row>
    <row r="15" spans="1:20" ht="12.75">
      <c r="A15" s="231"/>
      <c r="B15" s="231"/>
      <c r="C15" s="231"/>
      <c r="D15" s="231"/>
      <c r="E15" s="231"/>
      <c r="F15" s="231"/>
      <c r="G15" s="231"/>
      <c r="H15" s="231"/>
      <c r="I15" s="231"/>
      <c r="J15" s="246"/>
      <c r="K15" s="231"/>
      <c r="L15" s="231"/>
      <c r="M15" s="231"/>
      <c r="N15" s="231"/>
      <c r="O15" s="231"/>
      <c r="P15" s="231"/>
      <c r="Q15" s="61"/>
      <c r="R15" s="61"/>
      <c r="S15" s="61"/>
      <c r="T15" s="61"/>
    </row>
    <row r="16" spans="1:20" ht="12.75" customHeight="1">
      <c r="A16" s="217">
        <v>1</v>
      </c>
      <c r="B16" s="218" t="str">
        <f>HYPERLINK('пр.взвешивания'!C6)</f>
        <v>ЕЧЕВСКАЯ Анастасия Константиновна</v>
      </c>
      <c r="C16" s="218" t="str">
        <f>HYPERLINK('пр.взвешивания'!D6)</f>
        <v>11.04.92 кмс</v>
      </c>
      <c r="D16" s="218" t="str">
        <f>HYPERLINK('пр.взвешивания'!E6)</f>
        <v>ЮФО  Краснодарский Сочи МО</v>
      </c>
      <c r="E16" s="225"/>
      <c r="F16" s="232"/>
      <c r="G16" s="233"/>
      <c r="H16" s="217"/>
      <c r="I16" s="217">
        <v>5</v>
      </c>
      <c r="J16" s="247" t="str">
        <f>HYPERLINK('пр.взвешивания'!C14)</f>
        <v>НОВОЖИЛОВА Анастасия Евгеньевна</v>
      </c>
      <c r="K16" s="218" t="str">
        <f>HYPERLINK('пр.взвешивания'!D14)</f>
        <v>27.09.92  кмс</v>
      </c>
      <c r="L16" s="218" t="str">
        <f>HYPERLINK('пр.взвешивания'!E14)</f>
        <v>УФО Свердловская, Н.Тагил  ПР</v>
      </c>
      <c r="M16" s="217"/>
      <c r="N16" s="232"/>
      <c r="O16" s="233"/>
      <c r="P16" s="217"/>
      <c r="Q16" s="61"/>
      <c r="R16" s="61"/>
      <c r="S16" s="61"/>
      <c r="T16" s="61"/>
    </row>
    <row r="17" spans="1:20" ht="12.75">
      <c r="A17" s="227"/>
      <c r="B17" s="219"/>
      <c r="C17" s="219"/>
      <c r="D17" s="219"/>
      <c r="E17" s="230"/>
      <c r="F17" s="231"/>
      <c r="G17" s="234"/>
      <c r="H17" s="227"/>
      <c r="I17" s="227"/>
      <c r="J17" s="248"/>
      <c r="K17" s="219"/>
      <c r="L17" s="219"/>
      <c r="M17" s="227"/>
      <c r="N17" s="231"/>
      <c r="O17" s="234"/>
      <c r="P17" s="227"/>
      <c r="Q17" s="61"/>
      <c r="R17" s="61"/>
      <c r="S17" s="61"/>
      <c r="T17" s="61"/>
    </row>
    <row r="18" spans="1:20" ht="12.75">
      <c r="A18" s="217">
        <v>3</v>
      </c>
      <c r="B18" s="218" t="str">
        <f>HYPERLINK('пр.взвешивания'!C10)</f>
        <v>ШАМАНАЕВА Мария Михайловна</v>
      </c>
      <c r="C18" s="218" t="str">
        <f>HYPERLINK('пр.взвешивания'!D10)</f>
        <v>20.09.92 кмс</v>
      </c>
      <c r="D18" s="218" t="str">
        <f>HYPERLINK('пр.взвешивания'!E10)</f>
        <v>УФО Свердловская Н.Тагил ПР</v>
      </c>
      <c r="E18" s="225"/>
      <c r="F18" s="225"/>
      <c r="G18" s="217"/>
      <c r="H18" s="217"/>
      <c r="I18" s="217">
        <v>7</v>
      </c>
      <c r="J18" s="218" t="str">
        <f>HYPERLINK('пр.взвешивания'!C18)</f>
        <v>КЛЮЕВА Антонина Александровна</v>
      </c>
      <c r="K18" s="218" t="str">
        <f>HYPERLINK('пр.взвешивания'!D18)</f>
        <v>19.12.92 кмс</v>
      </c>
      <c r="L18" s="218" t="str">
        <f>HYPERLINK('пр.взвешивания'!E18)</f>
        <v>ДВФО Хабаровский кр ПР</v>
      </c>
      <c r="M18" s="217"/>
      <c r="N18" s="225"/>
      <c r="O18" s="217"/>
      <c r="P18" s="217"/>
      <c r="Q18" s="61"/>
      <c r="R18" s="61"/>
      <c r="S18" s="61"/>
      <c r="T18" s="61"/>
    </row>
    <row r="19" spans="1:20" ht="13.5" thickBot="1">
      <c r="A19" s="235"/>
      <c r="B19" s="224"/>
      <c r="C19" s="224"/>
      <c r="D19" s="224"/>
      <c r="E19" s="235"/>
      <c r="F19" s="235"/>
      <c r="G19" s="235"/>
      <c r="H19" s="235"/>
      <c r="I19" s="235"/>
      <c r="J19" s="224"/>
      <c r="K19" s="224"/>
      <c r="L19" s="224"/>
      <c r="M19" s="235"/>
      <c r="N19" s="235"/>
      <c r="O19" s="235"/>
      <c r="P19" s="235"/>
      <c r="Q19" s="61"/>
      <c r="R19" s="61"/>
      <c r="S19" s="61"/>
      <c r="T19" s="61"/>
    </row>
    <row r="20" spans="1:20" ht="12.75">
      <c r="A20" s="236">
        <v>2</v>
      </c>
      <c r="B20" s="228" t="str">
        <f>HYPERLINK('пр.взвешивания'!C8)</f>
        <v>МАЗАНОВА Диана Геннадьевна</v>
      </c>
      <c r="C20" s="228" t="str">
        <f>HYPERLINK('пр.взвешивания'!D8)</f>
        <v>22.12.92 кмс</v>
      </c>
      <c r="D20" s="228" t="str">
        <f>HYPERLINK('пр.взвешивания'!E8)</f>
        <v>Москва МКС</v>
      </c>
      <c r="E20" s="237"/>
      <c r="F20" s="238"/>
      <c r="G20" s="239"/>
      <c r="H20" s="240"/>
      <c r="I20" s="236">
        <v>6</v>
      </c>
      <c r="J20" s="228" t="str">
        <f>HYPERLINK('пр.взвешивания'!C16)</f>
        <v>НИКОЛАЕВА Анастасия Сергеевна</v>
      </c>
      <c r="K20" s="228" t="str">
        <f>HYPERLINK('пр.взвешивания'!D16)</f>
        <v>30.12.91 мс</v>
      </c>
      <c r="L20" s="228" t="str">
        <f>HYPERLINK('пр.взвешивания'!E16)</f>
        <v>ЦФО Тульская  Тула Д</v>
      </c>
      <c r="M20" s="236" t="s">
        <v>25</v>
      </c>
      <c r="N20" s="238"/>
      <c r="O20" s="239"/>
      <c r="P20" s="249"/>
      <c r="Q20" s="61"/>
      <c r="R20" s="61"/>
      <c r="S20" s="61"/>
      <c r="T20" s="61"/>
    </row>
    <row r="21" spans="1:20" ht="12.75">
      <c r="A21" s="231"/>
      <c r="B21" s="219"/>
      <c r="C21" s="219"/>
      <c r="D21" s="219"/>
      <c r="E21" s="230"/>
      <c r="F21" s="231"/>
      <c r="G21" s="234"/>
      <c r="H21" s="231"/>
      <c r="I21" s="231"/>
      <c r="J21" s="219"/>
      <c r="K21" s="219"/>
      <c r="L21" s="219"/>
      <c r="M21" s="227"/>
      <c r="N21" s="231"/>
      <c r="O21" s="234"/>
      <c r="P21" s="231"/>
      <c r="Q21" s="61"/>
      <c r="R21" s="61"/>
      <c r="S21" s="61"/>
      <c r="T21" s="61"/>
    </row>
    <row r="22" spans="1:20" ht="12.75">
      <c r="A22" s="217">
        <v>4</v>
      </c>
      <c r="B22" s="218" t="str">
        <f>HYPERLINK('пр.взвешивания'!C12)</f>
        <v> МАШАРОВА Любовь Владимировна</v>
      </c>
      <c r="C22" s="218" t="str">
        <f>HYPERLINK('пр.взвешивания'!D12)</f>
        <v>18.05.92 мс</v>
      </c>
      <c r="D22" s="218" t="str">
        <f>HYPERLINK('пр.взвешивания'!E12)</f>
        <v>СФО Ноосибирская Новосибирск МО</v>
      </c>
      <c r="E22" s="225"/>
      <c r="F22" s="225"/>
      <c r="G22" s="217"/>
      <c r="H22" s="217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2.75">
      <c r="A23" s="231"/>
      <c r="B23" s="219"/>
      <c r="C23" s="219"/>
      <c r="D23" s="219"/>
      <c r="E23" s="231"/>
      <c r="F23" s="231"/>
      <c r="G23" s="231"/>
      <c r="H23" s="23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26.25" customHeight="1">
      <c r="A24" s="62" t="s">
        <v>7</v>
      </c>
      <c r="B24" s="5" t="s">
        <v>24</v>
      </c>
      <c r="C24" s="5"/>
      <c r="D24" s="5"/>
      <c r="E24" s="62" t="str">
        <f>HYPERLINK('пр.взвешивания'!D3)</f>
        <v>в.к   44      кг.</v>
      </c>
      <c r="F24" s="5"/>
      <c r="G24" s="5"/>
      <c r="H24" s="5"/>
      <c r="I24" s="62" t="s">
        <v>14</v>
      </c>
      <c r="J24" s="5" t="s">
        <v>24</v>
      </c>
      <c r="K24" s="5"/>
      <c r="L24" s="5"/>
      <c r="M24" s="62" t="str">
        <f>HYPERLINK('пр.взвешивания'!D3)</f>
        <v>в.к   44      кг.</v>
      </c>
      <c r="N24" s="5"/>
      <c r="O24" s="5"/>
      <c r="P24" s="5"/>
      <c r="Q24" s="61"/>
      <c r="R24" s="61"/>
      <c r="S24" s="61"/>
      <c r="T24" s="61"/>
    </row>
    <row r="25" spans="1:20" ht="12.75">
      <c r="A25" s="217" t="s">
        <v>1</v>
      </c>
      <c r="B25" s="217" t="s">
        <v>8</v>
      </c>
      <c r="C25" s="217" t="s">
        <v>9</v>
      </c>
      <c r="D25" s="217" t="s">
        <v>10</v>
      </c>
      <c r="E25" s="217" t="s">
        <v>19</v>
      </c>
      <c r="F25" s="217" t="s">
        <v>20</v>
      </c>
      <c r="G25" s="217" t="s">
        <v>21</v>
      </c>
      <c r="H25" s="217" t="s">
        <v>22</v>
      </c>
      <c r="I25" s="217" t="s">
        <v>1</v>
      </c>
      <c r="J25" s="217" t="s">
        <v>8</v>
      </c>
      <c r="K25" s="217" t="s">
        <v>9</v>
      </c>
      <c r="L25" s="217" t="s">
        <v>10</v>
      </c>
      <c r="M25" s="217" t="s">
        <v>19</v>
      </c>
      <c r="N25" s="217" t="s">
        <v>20</v>
      </c>
      <c r="O25" s="217" t="s">
        <v>21</v>
      </c>
      <c r="P25" s="217" t="s">
        <v>22</v>
      </c>
      <c r="Q25" s="61"/>
      <c r="R25" s="61"/>
      <c r="S25" s="61"/>
      <c r="T25" s="61"/>
    </row>
    <row r="26" spans="1:20" ht="12.75">
      <c r="A26" s="231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61"/>
      <c r="R26" s="61"/>
      <c r="S26" s="61"/>
      <c r="T26" s="61"/>
    </row>
    <row r="27" spans="1:20" ht="12.75" customHeight="1">
      <c r="A27" s="217">
        <v>1</v>
      </c>
      <c r="B27" s="218" t="str">
        <f>HYPERLINK('пр.взвешивания'!C6)</f>
        <v>ЕЧЕВСКАЯ Анастасия Константиновна</v>
      </c>
      <c r="C27" s="218" t="str">
        <f>HYPERLINK('пр.взвешивания'!D6)</f>
        <v>11.04.92 кмс</v>
      </c>
      <c r="D27" s="218" t="str">
        <f>HYPERLINK('пр.взвешивания'!E6)</f>
        <v>ЮФО  Краснодарский Сочи МО</v>
      </c>
      <c r="E27" s="225"/>
      <c r="F27" s="232"/>
      <c r="G27" s="233"/>
      <c r="H27" s="217"/>
      <c r="I27" s="217">
        <v>7</v>
      </c>
      <c r="J27" s="218" t="str">
        <f>HYPERLINK('пр.взвешивания'!C18)</f>
        <v>КЛЮЕВА Антонина Александровна</v>
      </c>
      <c r="K27" s="218" t="str">
        <f>HYPERLINK('пр.взвешивания'!D18)</f>
        <v>19.12.92 кмс</v>
      </c>
      <c r="L27" s="218" t="str">
        <f>HYPERLINK('пр.взвешивания'!E18)</f>
        <v>ДВФО Хабаровский кр ПР</v>
      </c>
      <c r="M27" s="217"/>
      <c r="N27" s="232"/>
      <c r="O27" s="233"/>
      <c r="P27" s="217"/>
      <c r="Q27" s="61"/>
      <c r="R27" s="61"/>
      <c r="S27" s="61"/>
      <c r="T27" s="61"/>
    </row>
    <row r="28" spans="1:20" ht="12.75">
      <c r="A28" s="227"/>
      <c r="B28" s="219"/>
      <c r="C28" s="219"/>
      <c r="D28" s="219"/>
      <c r="E28" s="230"/>
      <c r="F28" s="231"/>
      <c r="G28" s="234"/>
      <c r="H28" s="227"/>
      <c r="I28" s="227"/>
      <c r="J28" s="219"/>
      <c r="K28" s="219"/>
      <c r="L28" s="219"/>
      <c r="M28" s="227"/>
      <c r="N28" s="231"/>
      <c r="O28" s="234"/>
      <c r="P28" s="227"/>
      <c r="Q28" s="61"/>
      <c r="R28" s="61"/>
      <c r="S28" s="61"/>
      <c r="T28" s="61"/>
    </row>
    <row r="29" spans="1:20" ht="12.75" customHeight="1">
      <c r="A29" s="217">
        <v>4</v>
      </c>
      <c r="B29" s="218" t="str">
        <f>HYPERLINK('пр.взвешивания'!C12)</f>
        <v> МАШАРОВА Любовь Владимировна</v>
      </c>
      <c r="C29" s="218" t="str">
        <f>HYPERLINK('пр.взвешивания'!D12)</f>
        <v>18.05.92 мс</v>
      </c>
      <c r="D29" s="218" t="str">
        <f>HYPERLINK('пр.взвешивания'!E12)</f>
        <v>СФО Ноосибирская Новосибирск МО</v>
      </c>
      <c r="E29" s="225"/>
      <c r="F29" s="225"/>
      <c r="G29" s="217"/>
      <c r="H29" s="217"/>
      <c r="I29" s="217">
        <v>6</v>
      </c>
      <c r="J29" s="218" t="str">
        <f>HYPERLINK('пр.взвешивания'!C16)</f>
        <v>НИКОЛАЕВА Анастасия Сергеевна</v>
      </c>
      <c r="K29" s="218" t="str">
        <f>HYPERLINK('пр.взвешивания'!D16)</f>
        <v>30.12.91 мс</v>
      </c>
      <c r="L29" s="218" t="str">
        <f>HYPERLINK('пр.взвешивания'!E16)</f>
        <v>ЦФО Тульская  Тула Д</v>
      </c>
      <c r="M29" s="217"/>
      <c r="N29" s="225"/>
      <c r="O29" s="217"/>
      <c r="P29" s="217"/>
      <c r="Q29" s="61"/>
      <c r="R29" s="61"/>
      <c r="S29" s="61"/>
      <c r="T29" s="61"/>
    </row>
    <row r="30" spans="1:20" ht="13.5" thickBot="1">
      <c r="A30" s="235"/>
      <c r="B30" s="224"/>
      <c r="C30" s="224"/>
      <c r="D30" s="224"/>
      <c r="E30" s="235"/>
      <c r="F30" s="235"/>
      <c r="G30" s="235"/>
      <c r="H30" s="235"/>
      <c r="I30" s="235"/>
      <c r="J30" s="224"/>
      <c r="K30" s="224"/>
      <c r="L30" s="224"/>
      <c r="M30" s="235"/>
      <c r="N30" s="235"/>
      <c r="O30" s="235"/>
      <c r="P30" s="235"/>
      <c r="Q30" s="61"/>
      <c r="R30" s="61"/>
      <c r="S30" s="61"/>
      <c r="T30" s="61"/>
    </row>
    <row r="31" spans="1:20" ht="12.75" customHeight="1">
      <c r="A31" s="236">
        <v>3</v>
      </c>
      <c r="B31" s="228" t="str">
        <f>HYPERLINK('пр.взвешивания'!C10)</f>
        <v>ШАМАНАЕВА Мария Михайловна</v>
      </c>
      <c r="C31" s="228" t="str">
        <f>HYPERLINK('пр.взвешивания'!D10)</f>
        <v>20.09.92 кмс</v>
      </c>
      <c r="D31" s="228" t="str">
        <f>HYPERLINK('пр.взвешивания'!E10)</f>
        <v>УФО Свердловская Н.Тагил ПР</v>
      </c>
      <c r="E31" s="237"/>
      <c r="F31" s="238"/>
      <c r="G31" s="239"/>
      <c r="H31" s="240"/>
      <c r="I31" s="236">
        <v>5</v>
      </c>
      <c r="J31" s="228" t="str">
        <f>HYPERLINK('пр.взвешивания'!C14)</f>
        <v>НОВОЖИЛОВА Анастасия Евгеньевна</v>
      </c>
      <c r="K31" s="228" t="str">
        <f>HYPERLINK('пр.взвешивания'!D14)</f>
        <v>27.09.92  кмс</v>
      </c>
      <c r="L31" s="228" t="str">
        <f>HYPERLINK('пр.взвешивания'!E14)</f>
        <v>УФО Свердловская, Н.Тагил  ПР</v>
      </c>
      <c r="M31" s="236" t="s">
        <v>25</v>
      </c>
      <c r="N31" s="238"/>
      <c r="O31" s="239"/>
      <c r="P31" s="249"/>
      <c r="Q31" s="61"/>
      <c r="R31" s="61"/>
      <c r="S31" s="61"/>
      <c r="T31" s="61"/>
    </row>
    <row r="32" spans="1:20" ht="12.75">
      <c r="A32" s="231"/>
      <c r="B32" s="219"/>
      <c r="C32" s="219"/>
      <c r="D32" s="219"/>
      <c r="E32" s="230"/>
      <c r="F32" s="231"/>
      <c r="G32" s="234"/>
      <c r="H32" s="231"/>
      <c r="I32" s="231"/>
      <c r="J32" s="219"/>
      <c r="K32" s="219"/>
      <c r="L32" s="219"/>
      <c r="M32" s="227"/>
      <c r="N32" s="231"/>
      <c r="O32" s="234"/>
      <c r="P32" s="231"/>
      <c r="Q32" s="61"/>
      <c r="R32" s="61"/>
      <c r="S32" s="61"/>
      <c r="T32" s="61"/>
    </row>
    <row r="33" spans="1:20" ht="12.75">
      <c r="A33" s="217">
        <v>2</v>
      </c>
      <c r="B33" s="218" t="str">
        <f>HYPERLINK('пр.взвешивания'!C8)</f>
        <v>МАЗАНОВА Диана Геннадьевна</v>
      </c>
      <c r="C33" s="218" t="str">
        <f>HYPERLINK('пр.взвешивания'!D8)</f>
        <v>22.12.92 кмс</v>
      </c>
      <c r="D33" s="218" t="str">
        <f>HYPERLINK('пр.взвешивания'!E8)</f>
        <v>Москва МКС</v>
      </c>
      <c r="E33" s="225"/>
      <c r="F33" s="225"/>
      <c r="G33" s="217"/>
      <c r="H33" s="21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2.75">
      <c r="A34" s="231"/>
      <c r="B34" s="219"/>
      <c r="C34" s="219"/>
      <c r="D34" s="219"/>
      <c r="E34" s="231"/>
      <c r="F34" s="231"/>
      <c r="G34" s="231"/>
      <c r="H34" s="23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1:20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</row>
    <row r="52" spans="1:20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1:20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spans="1:20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spans="1:20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spans="1:20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spans="1:20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spans="1:20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</sheetData>
  <mergeCells count="218"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38"/>
  <sheetViews>
    <sheetView workbookViewId="0" topLeftCell="A26">
      <selection activeCell="A28" sqref="A28:H39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8">
      <c r="F1" s="16" t="str">
        <f>HYPERLINK('пр.взвешивания'!D3)</f>
        <v>в.к   44      кг.</v>
      </c>
    </row>
    <row r="2" ht="29.25" customHeight="1">
      <c r="C2" s="7" t="s">
        <v>26</v>
      </c>
    </row>
    <row r="3" ht="12.75">
      <c r="C3" s="6" t="s">
        <v>27</v>
      </c>
    </row>
    <row r="4" spans="1:8" ht="12.75" customHeight="1">
      <c r="A4" s="216" t="s">
        <v>28</v>
      </c>
      <c r="B4" s="216" t="s">
        <v>1</v>
      </c>
      <c r="C4" s="227" t="s">
        <v>8</v>
      </c>
      <c r="D4" s="216" t="s">
        <v>9</v>
      </c>
      <c r="E4" s="216" t="s">
        <v>10</v>
      </c>
      <c r="F4" s="216" t="s">
        <v>19</v>
      </c>
      <c r="G4" s="216" t="s">
        <v>21</v>
      </c>
      <c r="H4" s="216" t="s">
        <v>22</v>
      </c>
    </row>
    <row r="5" spans="1:8" ht="12.75">
      <c r="A5" s="217"/>
      <c r="B5" s="217"/>
      <c r="C5" s="217"/>
      <c r="D5" s="217"/>
      <c r="E5" s="217"/>
      <c r="F5" s="217"/>
      <c r="G5" s="217"/>
      <c r="H5" s="217"/>
    </row>
    <row r="6" spans="1:8" ht="12.75">
      <c r="A6" s="253"/>
      <c r="B6" s="251">
        <v>4</v>
      </c>
      <c r="C6" s="252" t="str">
        <f>VLOOKUP(B6,'пр.взвешивания'!B6:G19,2,FALSE)</f>
        <v> МАШАРОВА Любовь Владимировна</v>
      </c>
      <c r="D6" s="252" t="str">
        <f>VLOOKUP(C6,'пр.взвешивания'!C6:H19,2,FALSE)</f>
        <v>18.05.92 мс</v>
      </c>
      <c r="E6" s="252" t="str">
        <f>VLOOKUP(D6,'пр.взвешивания'!D6:I19,2,FALSE)</f>
        <v>СФО Ноосибирская Новосибирск МО</v>
      </c>
      <c r="F6" s="220"/>
      <c r="G6" s="222"/>
      <c r="H6" s="216"/>
    </row>
    <row r="7" spans="1:8" ht="12.75">
      <c r="A7" s="253"/>
      <c r="B7" s="216"/>
      <c r="C7" s="252"/>
      <c r="D7" s="252"/>
      <c r="E7" s="252"/>
      <c r="F7" s="220"/>
      <c r="G7" s="222"/>
      <c r="H7" s="216"/>
    </row>
    <row r="8" spans="1:8" ht="12.75">
      <c r="A8" s="250"/>
      <c r="B8" s="251">
        <v>6</v>
      </c>
      <c r="C8" s="252" t="str">
        <f>VLOOKUP(B8,'пр.взвешивания'!B8:G21,2,FALSE)</f>
        <v>НИКОЛАЕВА Анастасия Сергеевна</v>
      </c>
      <c r="D8" s="252" t="str">
        <f>VLOOKUP(C8,'пр.взвешивания'!C8:H21,2,FALSE)</f>
        <v>30.12.91 мс</v>
      </c>
      <c r="E8" s="252" t="str">
        <f>VLOOKUP(D8,'пр.взвешивания'!D8:I21,2,FALSE)</f>
        <v>ЦФО Тульская  Тула Д</v>
      </c>
      <c r="F8" s="220"/>
      <c r="G8" s="216"/>
      <c r="H8" s="216"/>
    </row>
    <row r="9" spans="1:8" ht="12.75">
      <c r="A9" s="250"/>
      <c r="B9" s="216"/>
      <c r="C9" s="252"/>
      <c r="D9" s="252"/>
      <c r="E9" s="252"/>
      <c r="F9" s="220"/>
      <c r="G9" s="216"/>
      <c r="H9" s="216"/>
    </row>
    <row r="10" ht="24.75" customHeight="1">
      <c r="E10" s="8"/>
    </row>
    <row r="11" spans="1:4" ht="24.75" customHeight="1">
      <c r="A11" s="8" t="s">
        <v>7</v>
      </c>
      <c r="B11" s="9"/>
      <c r="C11" s="9"/>
      <c r="D11" s="9"/>
    </row>
    <row r="12" spans="1:4" ht="24.75" customHeight="1">
      <c r="A12" s="8" t="s">
        <v>14</v>
      </c>
      <c r="B12" s="9"/>
      <c r="C12" s="9"/>
      <c r="D12" s="9"/>
    </row>
    <row r="13" ht="24.75" customHeight="1"/>
    <row r="14" ht="7.5" customHeight="1"/>
    <row r="15" spans="3:6" ht="24.75" customHeight="1">
      <c r="C15" s="6" t="s">
        <v>74</v>
      </c>
      <c r="F15" s="16" t="str">
        <f>HYPERLINK('пр.взвешивания'!D3)</f>
        <v>в.к   44      кг.</v>
      </c>
    </row>
    <row r="16" spans="1:8" ht="12.75" customHeight="1">
      <c r="A16" s="216" t="s">
        <v>28</v>
      </c>
      <c r="B16" s="216" t="s">
        <v>1</v>
      </c>
      <c r="C16" s="227" t="s">
        <v>8</v>
      </c>
      <c r="D16" s="216" t="s">
        <v>9</v>
      </c>
      <c r="E16" s="216" t="s">
        <v>10</v>
      </c>
      <c r="F16" s="216" t="s">
        <v>19</v>
      </c>
      <c r="G16" s="216" t="s">
        <v>21</v>
      </c>
      <c r="H16" s="216" t="s">
        <v>22</v>
      </c>
    </row>
    <row r="17" spans="1:8" ht="12.75">
      <c r="A17" s="217"/>
      <c r="B17" s="217"/>
      <c r="C17" s="217"/>
      <c r="D17" s="217"/>
      <c r="E17" s="217"/>
      <c r="F17" s="217"/>
      <c r="G17" s="217"/>
      <c r="H17" s="217"/>
    </row>
    <row r="18" spans="1:8" ht="12.75">
      <c r="A18" s="253"/>
      <c r="B18" s="251">
        <v>5</v>
      </c>
      <c r="C18" s="252" t="str">
        <f>VLOOKUP(B18,'пр.взвешивания'!B6:G19,2,FALSE)</f>
        <v>НОВОЖИЛОВА Анастасия Евгеньевна</v>
      </c>
      <c r="D18" s="252" t="str">
        <f>VLOOKUP(C18,'пр.взвешивания'!C6:H19,2,FALSE)</f>
        <v>27.09.92  кмс</v>
      </c>
      <c r="E18" s="252" t="str">
        <f>VLOOKUP(D18,'пр.взвешивания'!D6:I19,2,FALSE)</f>
        <v>УФО Свердловская, Н.Тагил  ПР</v>
      </c>
      <c r="F18" s="220"/>
      <c r="G18" s="222"/>
      <c r="H18" s="216"/>
    </row>
    <row r="19" spans="1:8" ht="12.75">
      <c r="A19" s="253"/>
      <c r="B19" s="216"/>
      <c r="C19" s="252"/>
      <c r="D19" s="252"/>
      <c r="E19" s="252"/>
      <c r="F19" s="220"/>
      <c r="G19" s="222"/>
      <c r="H19" s="216"/>
    </row>
    <row r="20" spans="1:8" ht="12.75">
      <c r="A20" s="250"/>
      <c r="B20" s="251">
        <v>2</v>
      </c>
      <c r="C20" s="252" t="str">
        <f>VLOOKUP(B20,'пр.взвешивания'!B8:G21,2,FALSE)</f>
        <v>МАЗАНОВА Диана Геннадьевна</v>
      </c>
      <c r="D20" s="252" t="str">
        <f>VLOOKUP(C20,'пр.взвешивания'!C8:H21,2,FALSE)</f>
        <v>22.12.92 кмс</v>
      </c>
      <c r="E20" s="252" t="str">
        <f>VLOOKUP(D20,'пр.взвешивания'!D8:I21,2,FALSE)</f>
        <v>Москва МКС</v>
      </c>
      <c r="F20" s="220"/>
      <c r="G20" s="216"/>
      <c r="H20" s="216"/>
    </row>
    <row r="21" spans="1:8" ht="12.75">
      <c r="A21" s="250"/>
      <c r="B21" s="216"/>
      <c r="C21" s="252"/>
      <c r="D21" s="252"/>
      <c r="E21" s="252"/>
      <c r="F21" s="220"/>
      <c r="G21" s="216"/>
      <c r="H21" s="216"/>
    </row>
    <row r="22" ht="24.75" customHeight="1">
      <c r="E22" s="8"/>
    </row>
    <row r="23" spans="5:8" ht="24.75" customHeight="1">
      <c r="E23" s="8" t="s">
        <v>7</v>
      </c>
      <c r="F23" s="9"/>
      <c r="G23" s="9"/>
      <c r="H23" s="9"/>
    </row>
    <row r="24" spans="5:8" ht="24.75" customHeight="1">
      <c r="E24" s="8" t="s">
        <v>14</v>
      </c>
      <c r="F24" s="9"/>
      <c r="G24" s="9"/>
      <c r="H24" s="9"/>
    </row>
    <row r="25" spans="5:8" ht="24.75" customHeight="1">
      <c r="E25" s="8" t="s">
        <v>14</v>
      </c>
      <c r="F25" s="9"/>
      <c r="G25" s="9"/>
      <c r="H25" s="9"/>
    </row>
    <row r="26" ht="24.75" customHeight="1"/>
    <row r="27" ht="9" customHeight="1"/>
    <row r="28" spans="3:6" ht="24.75" customHeight="1">
      <c r="C28" s="10" t="s">
        <v>16</v>
      </c>
      <c r="F28" s="16" t="str">
        <f>HYPERLINK('пр.взвешивания'!D3)</f>
        <v>в.к   44      кг.</v>
      </c>
    </row>
    <row r="29" spans="1:8" ht="12.75">
      <c r="A29" s="216" t="s">
        <v>28</v>
      </c>
      <c r="B29" s="216" t="s">
        <v>1</v>
      </c>
      <c r="C29" s="227" t="s">
        <v>8</v>
      </c>
      <c r="D29" s="216" t="s">
        <v>9</v>
      </c>
      <c r="E29" s="216" t="s">
        <v>10</v>
      </c>
      <c r="F29" s="216" t="s">
        <v>19</v>
      </c>
      <c r="G29" s="216" t="s">
        <v>21</v>
      </c>
      <c r="H29" s="216" t="s">
        <v>22</v>
      </c>
    </row>
    <row r="30" spans="1:8" ht="12.75">
      <c r="A30" s="217"/>
      <c r="B30" s="217"/>
      <c r="C30" s="217"/>
      <c r="D30" s="217"/>
      <c r="E30" s="217"/>
      <c r="F30" s="217"/>
      <c r="G30" s="217"/>
      <c r="H30" s="217"/>
    </row>
    <row r="31" spans="1:8" ht="12.75">
      <c r="A31" s="253"/>
      <c r="B31" s="251">
        <v>4</v>
      </c>
      <c r="C31" s="252" t="str">
        <f>VLOOKUP(B31,'пр.взвешивания'!B6:G19,2,FALSE)</f>
        <v> МАШАРОВА Любовь Владимировна</v>
      </c>
      <c r="D31" s="252" t="str">
        <f>VLOOKUP(C31,'пр.взвешивания'!C6:H19,2,FALSE)</f>
        <v>18.05.92 мс</v>
      </c>
      <c r="E31" s="252" t="str">
        <f>VLOOKUP(D31,'пр.взвешивания'!D6:I19,2,FALSE)</f>
        <v>СФО Ноосибирская Новосибирск МО</v>
      </c>
      <c r="F31" s="220"/>
      <c r="G31" s="222"/>
      <c r="H31" s="216"/>
    </row>
    <row r="32" spans="1:8" ht="12.75">
      <c r="A32" s="253"/>
      <c r="B32" s="216"/>
      <c r="C32" s="252"/>
      <c r="D32" s="252"/>
      <c r="E32" s="252"/>
      <c r="F32" s="220"/>
      <c r="G32" s="222"/>
      <c r="H32" s="216"/>
    </row>
    <row r="33" spans="1:8" ht="12.75">
      <c r="A33" s="250"/>
      <c r="B33" s="251">
        <v>5</v>
      </c>
      <c r="C33" s="252" t="str">
        <f>VLOOKUP(B33,'пр.взвешивания'!B8:G21,2,FALSE)</f>
        <v>НОВОЖИЛОВА Анастасия Евгеньевна</v>
      </c>
      <c r="D33" s="252" t="str">
        <f>VLOOKUP(C33,'пр.взвешивания'!C8:H21,2,FALSE)</f>
        <v>27.09.92  кмс</v>
      </c>
      <c r="E33" s="252" t="str">
        <f>VLOOKUP(D33,'пр.взвешивания'!D8:I21,2,FALSE)</f>
        <v>УФО Свердловская, Н.Тагил  ПР</v>
      </c>
      <c r="F33" s="220"/>
      <c r="G33" s="216"/>
      <c r="H33" s="216"/>
    </row>
    <row r="34" spans="1:8" ht="12.75">
      <c r="A34" s="250"/>
      <c r="B34" s="216"/>
      <c r="C34" s="252"/>
      <c r="D34" s="252"/>
      <c r="E34" s="252"/>
      <c r="F34" s="220"/>
      <c r="G34" s="216"/>
      <c r="H34" s="216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spans="5:8" ht="24.75" customHeight="1">
      <c r="E38" s="8" t="s">
        <v>14</v>
      </c>
      <c r="F38" s="9"/>
      <c r="G38" s="9"/>
      <c r="H38" s="9"/>
    </row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workbookViewId="0" topLeftCell="A1">
      <selection activeCell="G6" sqref="G6:G7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99" t="str">
        <f>HYPERLINK('[1]реквизиты'!$A$2)</f>
        <v>Первенство России среди юниорок 1991 - 92 гг.р.</v>
      </c>
      <c r="B1" s="261"/>
      <c r="C1" s="261"/>
      <c r="D1" s="261"/>
      <c r="E1" s="261"/>
      <c r="F1" s="261"/>
      <c r="G1" s="261"/>
      <c r="H1" s="1"/>
      <c r="I1" s="1"/>
    </row>
    <row r="2" spans="1:9" ht="18" customHeight="1">
      <c r="A2" s="263" t="str">
        <f>HYPERLINK('[1]реквизиты'!$A$3)</f>
        <v>24 - 27 февраля 2011 г.               г. Анапа</v>
      </c>
      <c r="B2" s="263"/>
      <c r="C2" s="263"/>
      <c r="D2" s="263"/>
      <c r="E2" s="263"/>
      <c r="F2" s="263"/>
      <c r="G2" s="263"/>
      <c r="H2" s="260"/>
      <c r="I2" s="260"/>
    </row>
    <row r="3" ht="28.5" customHeight="1">
      <c r="D3" t="s">
        <v>81</v>
      </c>
    </row>
    <row r="4" spans="1:7" ht="12.75">
      <c r="A4" s="216" t="s">
        <v>0</v>
      </c>
      <c r="B4" s="262" t="s">
        <v>1</v>
      </c>
      <c r="C4" s="216" t="s">
        <v>2</v>
      </c>
      <c r="D4" s="216" t="s">
        <v>3</v>
      </c>
      <c r="E4" s="216" t="s">
        <v>4</v>
      </c>
      <c r="F4" s="216" t="s">
        <v>5</v>
      </c>
      <c r="G4" s="216" t="s">
        <v>6</v>
      </c>
    </row>
    <row r="5" spans="1:7" ht="12.75">
      <c r="A5" s="216"/>
      <c r="B5" s="262"/>
      <c r="C5" s="216"/>
      <c r="D5" s="216"/>
      <c r="E5" s="216"/>
      <c r="F5" s="216"/>
      <c r="G5" s="216"/>
    </row>
    <row r="6" spans="1:7" ht="12.75" customHeight="1">
      <c r="A6" s="216"/>
      <c r="B6" s="257">
        <v>1</v>
      </c>
      <c r="C6" s="258" t="s">
        <v>66</v>
      </c>
      <c r="D6" s="216" t="s">
        <v>67</v>
      </c>
      <c r="E6" s="255" t="s">
        <v>68</v>
      </c>
      <c r="F6" s="222"/>
      <c r="G6" s="256" t="s">
        <v>69</v>
      </c>
    </row>
    <row r="7" spans="1:7" ht="12.75">
      <c r="A7" s="216"/>
      <c r="B7" s="257"/>
      <c r="C7" s="258"/>
      <c r="D7" s="216"/>
      <c r="E7" s="255"/>
      <c r="F7" s="222"/>
      <c r="G7" s="256"/>
    </row>
    <row r="8" spans="1:7" ht="12.75" customHeight="1">
      <c r="A8" s="216"/>
      <c r="B8" s="257">
        <v>2</v>
      </c>
      <c r="C8" s="258" t="s">
        <v>62</v>
      </c>
      <c r="D8" s="216" t="s">
        <v>63</v>
      </c>
      <c r="E8" s="255" t="s">
        <v>64</v>
      </c>
      <c r="F8" s="222" t="s">
        <v>65</v>
      </c>
      <c r="G8" s="256" t="s">
        <v>84</v>
      </c>
    </row>
    <row r="9" spans="1:7" ht="12.75">
      <c r="A9" s="216"/>
      <c r="B9" s="257"/>
      <c r="C9" s="258"/>
      <c r="D9" s="216"/>
      <c r="E9" s="255"/>
      <c r="F9" s="222"/>
      <c r="G9" s="256"/>
    </row>
    <row r="10" spans="1:7" ht="12.75" customHeight="1">
      <c r="A10" s="216"/>
      <c r="B10" s="257">
        <v>3</v>
      </c>
      <c r="C10" s="258" t="s">
        <v>57</v>
      </c>
      <c r="D10" s="216" t="s">
        <v>58</v>
      </c>
      <c r="E10" s="255" t="s">
        <v>59</v>
      </c>
      <c r="F10" s="222" t="s">
        <v>60</v>
      </c>
      <c r="G10" s="256" t="s">
        <v>61</v>
      </c>
    </row>
    <row r="11" spans="1:7" ht="12.75">
      <c r="A11" s="216"/>
      <c r="B11" s="257"/>
      <c r="C11" s="258"/>
      <c r="D11" s="216"/>
      <c r="E11" s="255"/>
      <c r="F11" s="222"/>
      <c r="G11" s="256"/>
    </row>
    <row r="12" spans="1:7" ht="12.75" customHeight="1">
      <c r="A12" s="216"/>
      <c r="B12" s="257">
        <v>4</v>
      </c>
      <c r="C12" s="258" t="s">
        <v>52</v>
      </c>
      <c r="D12" s="216" t="s">
        <v>53</v>
      </c>
      <c r="E12" s="255" t="s">
        <v>54</v>
      </c>
      <c r="F12" s="222" t="s">
        <v>55</v>
      </c>
      <c r="G12" s="256" t="s">
        <v>56</v>
      </c>
    </row>
    <row r="13" spans="1:7" ht="12.75">
      <c r="A13" s="216"/>
      <c r="B13" s="257"/>
      <c r="C13" s="258"/>
      <c r="D13" s="216"/>
      <c r="E13" s="255"/>
      <c r="F13" s="222"/>
      <c r="G13" s="256"/>
    </row>
    <row r="14" spans="1:7" ht="12.75" customHeight="1">
      <c r="A14" s="216"/>
      <c r="B14" s="257">
        <v>5</v>
      </c>
      <c r="C14" s="258" t="s">
        <v>42</v>
      </c>
      <c r="D14" s="216" t="s">
        <v>43</v>
      </c>
      <c r="E14" s="255" t="s">
        <v>44</v>
      </c>
      <c r="F14" s="222" t="s">
        <v>45</v>
      </c>
      <c r="G14" s="256" t="s">
        <v>46</v>
      </c>
    </row>
    <row r="15" spans="1:7" ht="12.75">
      <c r="A15" s="216"/>
      <c r="B15" s="257"/>
      <c r="C15" s="258"/>
      <c r="D15" s="216"/>
      <c r="E15" s="255"/>
      <c r="F15" s="222"/>
      <c r="G15" s="256"/>
    </row>
    <row r="16" spans="1:7" ht="12.75" customHeight="1">
      <c r="A16" s="216"/>
      <c r="B16" s="257">
        <v>6</v>
      </c>
      <c r="C16" s="258" t="s">
        <v>37</v>
      </c>
      <c r="D16" s="259" t="s">
        <v>38</v>
      </c>
      <c r="E16" s="255" t="s">
        <v>39</v>
      </c>
      <c r="F16" s="222" t="s">
        <v>40</v>
      </c>
      <c r="G16" s="256" t="s">
        <v>41</v>
      </c>
    </row>
    <row r="17" spans="1:7" ht="12.75">
      <c r="A17" s="216"/>
      <c r="B17" s="257"/>
      <c r="C17" s="258"/>
      <c r="D17" s="216"/>
      <c r="E17" s="255"/>
      <c r="F17" s="222"/>
      <c r="G17" s="256"/>
    </row>
    <row r="18" spans="1:7" ht="12.75" customHeight="1">
      <c r="A18" s="216"/>
      <c r="B18" s="257">
        <v>7</v>
      </c>
      <c r="C18" s="258" t="s">
        <v>47</v>
      </c>
      <c r="D18" s="216" t="s">
        <v>48</v>
      </c>
      <c r="E18" s="255" t="s">
        <v>49</v>
      </c>
      <c r="F18" s="222" t="s">
        <v>50</v>
      </c>
      <c r="G18" s="256" t="s">
        <v>51</v>
      </c>
    </row>
    <row r="19" spans="1:7" ht="12.75">
      <c r="A19" s="216"/>
      <c r="B19" s="257"/>
      <c r="C19" s="258"/>
      <c r="D19" s="216"/>
      <c r="E19" s="255"/>
      <c r="F19" s="222"/>
      <c r="G19" s="256"/>
    </row>
    <row r="20" spans="1:8" ht="12.75">
      <c r="A20" s="254"/>
      <c r="B20" s="254"/>
      <c r="C20" s="254"/>
      <c r="D20" s="254"/>
      <c r="E20" s="254"/>
      <c r="F20" s="254"/>
      <c r="G20" s="254"/>
      <c r="H20" s="2"/>
    </row>
    <row r="21" spans="1:8" ht="12.75">
      <c r="A21" s="254"/>
      <c r="B21" s="254"/>
      <c r="C21" s="254"/>
      <c r="D21" s="254"/>
      <c r="E21" s="254"/>
      <c r="F21" s="254"/>
      <c r="G21" s="254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mergeCells count="66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G20:G21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2011-02-25T21:27:11Z</cp:lastPrinted>
  <dcterms:created xsi:type="dcterms:W3CDTF">1996-10-08T23:32:33Z</dcterms:created>
  <dcterms:modified xsi:type="dcterms:W3CDTF">2011-02-25T21:27:37Z</dcterms:modified>
  <cp:category/>
  <cp:version/>
  <cp:contentType/>
  <cp:contentStatus/>
</cp:coreProperties>
</file>