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<sst xmlns="http://schemas.openxmlformats.org/spreadsheetml/2006/main" count="217" uniqueCount="92">
  <si>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</si>
  <si>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</si>
  <si>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</si>
  <si>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</si>
  <si>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</si>
  <si>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</si>
  <si>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</si>
  <si>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</si>
  <si>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</si>
  <si>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</si>
  <si>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</si>
  <si>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</si>
  <si>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</si>
  <si>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</si>
  <si>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</si>
  <si>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</si>
  <si>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</si>
  <si>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</si>
  <si>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</si>
  <si>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</si>
  <si>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</si>
  <si>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</si>
  <si>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</si>
  <si>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</si>
  <si>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</si>
  <si>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</si>
  <si>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</si>
  <si>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</si>
  <si>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</si>
  <si>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</si>
  <si>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</si>
  <si>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</si>
  <si>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</si>
  <si>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</si>
  <si>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</si>
  <si>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</si>
  <si>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</si>
  <si>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</si>
  <si>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</si>
  <si>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</si>
  <si>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</si>
  <si>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</si>
  <si>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</si>
  <si>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</si>
  <si>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</si>
  <si>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</si>
  <si>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</si>
  <si>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</si>
  <si>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</si>
  <si>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</si>
  <si>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</si>
  <si>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</si>
  <si>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</si>
  <si>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BLR</t>
  </si>
  <si>
    <t>БЛР</t>
  </si>
  <si>
    <t>RUS</t>
  </si>
  <si>
    <t>РОС</t>
  </si>
  <si>
    <t>13</t>
  </si>
  <si>
    <t>16</t>
  </si>
  <si>
    <t>18</t>
  </si>
  <si>
    <t>24</t>
  </si>
  <si>
    <t>25</t>
  </si>
  <si>
    <t>26</t>
  </si>
  <si>
    <t>38</t>
  </si>
  <si>
    <t>MELKONYAN Ara</t>
  </si>
  <si>
    <t>ARM</t>
  </si>
  <si>
    <t>Мелконян Ара</t>
  </si>
  <si>
    <t>АРМ</t>
  </si>
  <si>
    <t>BABAYEV Kazim</t>
  </si>
  <si>
    <t>AZE</t>
  </si>
  <si>
    <t>Бабаев Казим</t>
  </si>
  <si>
    <t>АЗЕ</t>
  </si>
  <si>
    <t>ALIAKSASHYN Dzmitry</t>
  </si>
  <si>
    <t>1991 ms</t>
  </si>
  <si>
    <t>Алексашин Дмитрий</t>
  </si>
  <si>
    <t>NADAREISHVILI Givi</t>
  </si>
  <si>
    <t>GEO</t>
  </si>
  <si>
    <t>Надарешвили Гиви</t>
  </si>
  <si>
    <t>ГРУ</t>
  </si>
  <si>
    <t>GLADKIKH Vladimir</t>
  </si>
  <si>
    <t>1992 ms</t>
  </si>
  <si>
    <t>Гладких Владимир</t>
  </si>
  <si>
    <t>VARDANYAN Artem</t>
  </si>
  <si>
    <t>UKR</t>
  </si>
  <si>
    <t>Варданян Артем</t>
  </si>
  <si>
    <t>УКР</t>
  </si>
  <si>
    <t>KAZAK  Ribertas</t>
  </si>
  <si>
    <t>LTU</t>
  </si>
  <si>
    <t>Казак Робертас</t>
  </si>
  <si>
    <t>ЛИТ</t>
  </si>
  <si>
    <t>Weight category 52M  кg.                             Весовая категория  52   кг</t>
  </si>
  <si>
    <t>6-7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</si>
</sst>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0"/>
      <name val="Arial Cyr"/>
      <family val="0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8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36" fillId="0" borderId="19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/>
    </xf>
    <xf numFmtId="0" fontId="20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0" fillId="0" borderId="16" xfId="0" applyNumberFormat="1" applyFont="1" applyFill="1" applyBorder="1" applyAlignment="1">
      <alignment vertical="center" wrapText="1"/>
    </xf>
    <xf numFmtId="0" fontId="24" fillId="0" borderId="8" xfId="0" applyFont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horizontal="left" vertical="center"/>
    </xf>
    <xf numFmtId="0" fontId="39" fillId="0" borderId="2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29" fillId="3" borderId="35" xfId="15" applyFont="1" applyFill="1" applyBorder="1" applyAlignment="1" applyProtection="1">
      <alignment horizontal="center" vertical="center" wrapText="1"/>
      <protection/>
    </xf>
    <xf numFmtId="0" fontId="29" fillId="3" borderId="10" xfId="15" applyFont="1" applyFill="1" applyBorder="1" applyAlignment="1" applyProtection="1">
      <alignment horizontal="center" vertical="center" wrapText="1"/>
      <protection/>
    </xf>
    <xf numFmtId="0" fontId="29" fillId="3" borderId="36" xfId="15" applyFont="1" applyFill="1" applyBorder="1" applyAlignment="1" applyProtection="1">
      <alignment horizontal="center" vertical="center" wrapText="1"/>
      <protection/>
    </xf>
    <xf numFmtId="0" fontId="0" fillId="0" borderId="30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40" fillId="5" borderId="0" xfId="15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15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5" borderId="17" xfId="16" applyFont="1" applyFill="1" applyBorder="1" applyAlignment="1">
      <alignment horizontal="center" vertical="center" wrapText="1"/>
    </xf>
    <xf numFmtId="178" fontId="12" fillId="5" borderId="37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33" fillId="0" borderId="35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31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3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9">
      <selection activeCell="A1" sqref="A1:H38"/>
    </sheetView>
  </sheetViews>
  <sheetFormatPr defaultColWidth="9.140625" defaultRowHeight="12.75"/>
  <sheetData>
    <row r="1" spans="1:8" ht="15.75" thickBot="1">
      <c r="A1" s="145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46"/>
      <c r="C1" s="146"/>
      <c r="D1" s="146"/>
      <c r="E1" s="146"/>
      <c r="F1" s="146"/>
      <c r="G1" s="146"/>
      <c r="H1" s="147"/>
    </row>
    <row r="2" spans="1:8" ht="12.75">
      <c r="A2" s="148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48"/>
      <c r="C2" s="148"/>
      <c r="D2" s="148"/>
      <c r="E2" s="148"/>
      <c r="F2" s="148"/>
      <c r="G2" s="148"/>
      <c r="H2" s="148"/>
    </row>
    <row r="3" spans="1:8" ht="18">
      <c r="A3" s="149" t="s">
        <v>41</v>
      </c>
      <c r="B3" s="149"/>
      <c r="C3" s="149"/>
      <c r="D3" s="149"/>
      <c r="E3" s="149"/>
      <c r="F3" s="149"/>
      <c r="G3" s="149"/>
      <c r="H3" s="149"/>
    </row>
    <row r="4" spans="1:8" ht="15.75">
      <c r="A4" s="153" t="str">
        <f>'пр.взв.'!A4</f>
        <v>Weight category 52M  кg.                             Весовая категория  52   кг</v>
      </c>
      <c r="B4" s="153"/>
      <c r="C4" s="153"/>
      <c r="D4" s="153"/>
      <c r="E4" s="153"/>
      <c r="F4" s="153"/>
      <c r="G4" s="153"/>
      <c r="H4" s="153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 customHeight="1">
      <c r="A6" s="150" t="s">
        <v>35</v>
      </c>
      <c r="B6" s="141" t="str">
        <f>VLOOKUP(J6,'пр.взв.'!B7:F22,2,FALSE)</f>
        <v>GLADKIKH Vladimir</v>
      </c>
      <c r="C6" s="141"/>
      <c r="D6" s="141"/>
      <c r="E6" s="141"/>
      <c r="F6" s="141"/>
      <c r="G6" s="141"/>
      <c r="H6" s="134" t="str">
        <f>VLOOKUP(J6,'пр.взв.'!B7:F22,3,FALSE)</f>
        <v>1992 ms</v>
      </c>
      <c r="I6" s="76"/>
      <c r="J6" s="77">
        <f>'пр.хода'!I13</f>
        <v>5</v>
      </c>
    </row>
    <row r="7" spans="1:10" ht="18" customHeight="1">
      <c r="A7" s="151"/>
      <c r="B7" s="142" t="str">
        <f>VLOOKUP(J7,'пр.взв.'!B8:F23,2,FALSE)</f>
        <v>Гладких Владимир</v>
      </c>
      <c r="C7" s="142"/>
      <c r="D7" s="142"/>
      <c r="E7" s="142"/>
      <c r="F7" s="142"/>
      <c r="G7" s="142"/>
      <c r="H7" s="138"/>
      <c r="I7" s="76"/>
      <c r="J7" s="77" t="s">
        <v>49</v>
      </c>
    </row>
    <row r="8" spans="1:10" ht="18">
      <c r="A8" s="151"/>
      <c r="B8" s="143" t="str">
        <f>VLOOKUP(J6,'пр.взв.'!B7:F22,4,FALSE)</f>
        <v>RUS</v>
      </c>
      <c r="C8" s="143"/>
      <c r="D8" s="143"/>
      <c r="E8" s="143"/>
      <c r="F8" s="143"/>
      <c r="G8" s="143"/>
      <c r="H8" s="144"/>
      <c r="I8" s="76"/>
      <c r="J8" s="77"/>
    </row>
    <row r="9" spans="1:10" ht="18.75" thickBot="1">
      <c r="A9" s="152"/>
      <c r="B9" s="139" t="str">
        <f>VLOOKUP(J7,'пр.взв.'!B8:F23,4,FALSE)</f>
        <v>РОС</v>
      </c>
      <c r="C9" s="139"/>
      <c r="D9" s="139"/>
      <c r="E9" s="139"/>
      <c r="F9" s="139"/>
      <c r="G9" s="139"/>
      <c r="H9" s="140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54" t="s">
        <v>36</v>
      </c>
      <c r="B11" s="141" t="str">
        <f>VLOOKUP(J11,'пр.взв.'!B2:F27,2,FALSE)</f>
        <v>NADAREISHVILI Givi</v>
      </c>
      <c r="C11" s="141"/>
      <c r="D11" s="141"/>
      <c r="E11" s="141"/>
      <c r="F11" s="141"/>
      <c r="G11" s="141"/>
      <c r="H11" s="134">
        <f>VLOOKUP(J11,'пр.взв.'!B2:F27,3,FALSE)</f>
        <v>1992</v>
      </c>
      <c r="I11" s="76"/>
      <c r="J11" s="77">
        <v>4</v>
      </c>
    </row>
    <row r="12" spans="1:10" ht="18" customHeight="1">
      <c r="A12" s="155"/>
      <c r="B12" s="142" t="str">
        <f>VLOOKUP(J12,'пр.взв.'!B3:F28,2,FALSE)</f>
        <v>Надарешвили Гиви</v>
      </c>
      <c r="C12" s="142"/>
      <c r="D12" s="142"/>
      <c r="E12" s="142"/>
      <c r="F12" s="142"/>
      <c r="G12" s="142"/>
      <c r="H12" s="138"/>
      <c r="I12" s="76"/>
      <c r="J12" s="77" t="s">
        <v>48</v>
      </c>
    </row>
    <row r="13" spans="1:10" ht="18">
      <c r="A13" s="155"/>
      <c r="B13" s="143" t="str">
        <f>VLOOKUP(J11,'пр.взв.'!B2:F27,4,FALSE)</f>
        <v>GEO</v>
      </c>
      <c r="C13" s="143"/>
      <c r="D13" s="143"/>
      <c r="E13" s="143"/>
      <c r="F13" s="143"/>
      <c r="G13" s="143"/>
      <c r="H13" s="144"/>
      <c r="I13" s="76"/>
      <c r="J13" s="77"/>
    </row>
    <row r="14" spans="1:10" ht="18.75" thickBot="1">
      <c r="A14" s="156"/>
      <c r="B14" s="139" t="str">
        <f>VLOOKUP(J12,'пр.взв.'!B3:F28,4,FALSE)</f>
        <v>ГРУ</v>
      </c>
      <c r="C14" s="139"/>
      <c r="D14" s="139"/>
      <c r="E14" s="139"/>
      <c r="F14" s="139"/>
      <c r="G14" s="139"/>
      <c r="H14" s="140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30" t="s">
        <v>37</v>
      </c>
      <c r="B16" s="141" t="str">
        <f>VLOOKUP(J16,'пр.взв.'!B1:F32,2,FALSE)</f>
        <v>ALIAKSASHYN Dzmitry</v>
      </c>
      <c r="C16" s="141"/>
      <c r="D16" s="141"/>
      <c r="E16" s="141"/>
      <c r="F16" s="141"/>
      <c r="G16" s="141"/>
      <c r="H16" s="134" t="str">
        <f>VLOOKUP(J16,'пр.взв.'!B1:F32,3,FALSE)</f>
        <v>1991 ms</v>
      </c>
      <c r="I16" s="76"/>
      <c r="J16" s="77">
        <f>'пр.хода'!C28</f>
        <v>3</v>
      </c>
    </row>
    <row r="17" spans="1:10" ht="18" customHeight="1">
      <c r="A17" s="131"/>
      <c r="B17" s="142" t="str">
        <f>VLOOKUP(J17,'пр.взв.'!B2:F33,2,FALSE)</f>
        <v>Алексашин Дмитрий</v>
      </c>
      <c r="C17" s="142"/>
      <c r="D17" s="142"/>
      <c r="E17" s="142"/>
      <c r="F17" s="142"/>
      <c r="G17" s="142"/>
      <c r="H17" s="138"/>
      <c r="I17" s="76"/>
      <c r="J17" s="77" t="s">
        <v>47</v>
      </c>
    </row>
    <row r="18" spans="1:10" ht="18">
      <c r="A18" s="131"/>
      <c r="B18" s="143" t="str">
        <f>VLOOKUP(J16,'пр.взв.'!B1:F32,4,FALSE)</f>
        <v>BLR</v>
      </c>
      <c r="C18" s="143"/>
      <c r="D18" s="143"/>
      <c r="E18" s="143"/>
      <c r="F18" s="143"/>
      <c r="G18" s="143"/>
      <c r="H18" s="144"/>
      <c r="I18" s="76"/>
      <c r="J18" s="77"/>
    </row>
    <row r="19" spans="1:10" ht="18.75" thickBot="1">
      <c r="A19" s="129"/>
      <c r="B19" s="139" t="str">
        <f>VLOOKUP(J17,'пр.взв.'!B2:F33,4,FALSE)</f>
        <v>БЛР</v>
      </c>
      <c r="C19" s="139"/>
      <c r="D19" s="139"/>
      <c r="E19" s="139"/>
      <c r="F19" s="139"/>
      <c r="G19" s="139"/>
      <c r="H19" s="140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30" t="s">
        <v>37</v>
      </c>
      <c r="B21" s="141" t="str">
        <f>VLOOKUP(J21,'пр.взв.'!B2:F37,2,FALSE)</f>
        <v>BABAYEV Kazim</v>
      </c>
      <c r="C21" s="141"/>
      <c r="D21" s="141"/>
      <c r="E21" s="141"/>
      <c r="F21" s="141"/>
      <c r="G21" s="141"/>
      <c r="H21" s="134">
        <f>VLOOKUP(J21,'пр.взв.'!B2:F37,3,FALSE)</f>
        <v>1992</v>
      </c>
      <c r="I21" s="76"/>
      <c r="J21" s="77">
        <f>'пр.хода'!J28</f>
        <v>2</v>
      </c>
    </row>
    <row r="22" spans="1:10" ht="18" customHeight="1">
      <c r="A22" s="131"/>
      <c r="B22" s="142" t="str">
        <f>VLOOKUP(J22,'пр.взв.'!B3:F38,2,FALSE)</f>
        <v>Бабаев Казим</v>
      </c>
      <c r="C22" s="142"/>
      <c r="D22" s="142"/>
      <c r="E22" s="142"/>
      <c r="F22" s="142"/>
      <c r="G22" s="142"/>
      <c r="H22" s="138"/>
      <c r="I22" s="76"/>
      <c r="J22" s="77" t="s">
        <v>46</v>
      </c>
    </row>
    <row r="23" spans="1:9" ht="18">
      <c r="A23" s="131"/>
      <c r="B23" s="143" t="str">
        <f>VLOOKUP(J21,'пр.взв.'!B2:F37,4,FALSE)</f>
        <v>AZE</v>
      </c>
      <c r="C23" s="143"/>
      <c r="D23" s="143"/>
      <c r="E23" s="143"/>
      <c r="F23" s="143"/>
      <c r="G23" s="143"/>
      <c r="H23" s="144"/>
      <c r="I23" s="76"/>
    </row>
    <row r="24" spans="1:9" ht="18.75" thickBot="1">
      <c r="A24" s="129"/>
      <c r="B24" s="139" t="str">
        <f>VLOOKUP(J22,'пр.взв.'!B3:F38,4,FALSE)</f>
        <v>АЗЕ</v>
      </c>
      <c r="C24" s="139"/>
      <c r="D24" s="139"/>
      <c r="E24" s="139"/>
      <c r="F24" s="139"/>
      <c r="G24" s="139"/>
      <c r="H24" s="140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42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132"/>
      <c r="B28" s="133"/>
      <c r="C28" s="133"/>
      <c r="D28" s="133"/>
      <c r="E28" s="133"/>
      <c r="F28" s="133"/>
      <c r="G28" s="133"/>
      <c r="H28" s="134"/>
    </row>
    <row r="29" spans="1:8" ht="13.5" thickBot="1">
      <c r="A29" s="135"/>
      <c r="B29" s="136"/>
      <c r="C29" s="136"/>
      <c r="D29" s="136"/>
      <c r="E29" s="136"/>
      <c r="F29" s="136"/>
      <c r="G29" s="136"/>
      <c r="H29" s="137"/>
    </row>
    <row r="32" spans="1:8" ht="18">
      <c r="A32" s="76" t="s">
        <v>43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9">
    <mergeCell ref="B22:G22"/>
    <mergeCell ref="A11:A14"/>
    <mergeCell ref="B14:H14"/>
    <mergeCell ref="B23:H23"/>
    <mergeCell ref="B11:G11"/>
    <mergeCell ref="B12:G12"/>
    <mergeCell ref="B13:H13"/>
    <mergeCell ref="H11:H12"/>
    <mergeCell ref="B19:H19"/>
    <mergeCell ref="A1:H1"/>
    <mergeCell ref="A2:H2"/>
    <mergeCell ref="A3:H3"/>
    <mergeCell ref="A6:A9"/>
    <mergeCell ref="H6:H7"/>
    <mergeCell ref="B6:G6"/>
    <mergeCell ref="B7:G7"/>
    <mergeCell ref="B8:H8"/>
    <mergeCell ref="A4:H4"/>
    <mergeCell ref="B9:H9"/>
    <mergeCell ref="A28:H29"/>
    <mergeCell ref="A21:A24"/>
    <mergeCell ref="H21:H22"/>
    <mergeCell ref="A16:A19"/>
    <mergeCell ref="H16:H17"/>
    <mergeCell ref="B24:H24"/>
    <mergeCell ref="B16:G16"/>
    <mergeCell ref="B17:G17"/>
    <mergeCell ref="B18:H18"/>
    <mergeCell ref="B21:G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57" t="s">
        <v>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42" customHeight="1">
      <c r="A2" s="159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187" t="str">
        <f>'пр.взв.'!A4</f>
        <v>Weight category 52M  кg.                             Весовая категория  52   кг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7.75" customHeight="1" hidden="1" thickBot="1">
      <c r="A4" s="161" t="s">
        <v>38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64">
        <v>1</v>
      </c>
      <c r="B6" s="167">
        <f>'пр.хода'!A26</f>
        <v>1</v>
      </c>
      <c r="C6" s="169" t="s">
        <v>21</v>
      </c>
      <c r="D6" s="171" t="str">
        <f>VLOOKUP(B6,'пр.взв.'!B7:E22,2,FALSE)</f>
        <v>MELKONYAN Ara</v>
      </c>
      <c r="E6" s="182">
        <f>VLOOKUP(B6,'пр.взв.'!B7:E22,3,FALSE)</f>
        <v>1992</v>
      </c>
      <c r="F6" s="189" t="str">
        <f>VLOOKUP(B6,'пр.взв.'!B7:E22,4,FALSE)</f>
        <v>ARM</v>
      </c>
      <c r="G6" s="180"/>
      <c r="H6" s="162"/>
      <c r="I6" s="180"/>
      <c r="J6" s="162"/>
      <c r="K6" s="60" t="s">
        <v>24</v>
      </c>
    </row>
    <row r="7" spans="1:11" ht="19.5" customHeight="1" hidden="1" thickBot="1">
      <c r="A7" s="165"/>
      <c r="B7" s="168"/>
      <c r="C7" s="170"/>
      <c r="D7" s="172"/>
      <c r="E7" s="177"/>
      <c r="F7" s="184"/>
      <c r="G7" s="179"/>
      <c r="H7" s="163"/>
      <c r="I7" s="179"/>
      <c r="J7" s="163"/>
      <c r="K7" s="61" t="s">
        <v>2</v>
      </c>
    </row>
    <row r="8" spans="1:11" ht="19.5" customHeight="1" hidden="1">
      <c r="A8" s="165"/>
      <c r="B8" s="167">
        <f>'пр.хода'!A30</f>
        <v>3</v>
      </c>
      <c r="C8" s="174" t="s">
        <v>22</v>
      </c>
      <c r="D8" s="185" t="str">
        <f>VLOOKUP(B8,'пр.взв.'!B7:E22,2,FALSE)</f>
        <v>ALIAKSASHYN Dzmitry</v>
      </c>
      <c r="E8" s="176" t="str">
        <f>VLOOKUP(B8,'пр.взв.'!B7:E22,3,FALSE)</f>
        <v>1991 ms</v>
      </c>
      <c r="F8" s="183" t="str">
        <f>VLOOKUP(B8,'пр.взв.'!B7:E22,4,FALSE)</f>
        <v>BLR</v>
      </c>
      <c r="G8" s="178"/>
      <c r="H8" s="162"/>
      <c r="I8" s="180"/>
      <c r="J8" s="162"/>
      <c r="K8" s="61" t="s">
        <v>25</v>
      </c>
    </row>
    <row r="9" spans="1:11" ht="19.5" customHeight="1" hidden="1" thickBot="1">
      <c r="A9" s="166"/>
      <c r="B9" s="168"/>
      <c r="C9" s="175"/>
      <c r="D9" s="186"/>
      <c r="E9" s="177"/>
      <c r="F9" s="184"/>
      <c r="G9" s="179"/>
      <c r="H9" s="163"/>
      <c r="I9" s="179"/>
      <c r="J9" s="163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64">
        <v>2</v>
      </c>
      <c r="B12" s="167">
        <f>'пр.хода'!F26</f>
        <v>0</v>
      </c>
      <c r="C12" s="169" t="s">
        <v>21</v>
      </c>
      <c r="D12" s="171" t="e">
        <f>VLOOKUP(B12,'пр.взв.'!B7:E22,2,FALSE)</f>
        <v>#N/A</v>
      </c>
      <c r="E12" s="182" t="e">
        <f>VLOOKUP(B12,'пр.взв.'!B7:E22,3,FALSE)</f>
        <v>#N/A</v>
      </c>
      <c r="F12" s="182" t="e">
        <f>VLOOKUP(B12,'пр.взв.'!B7:E22,4,FALSE)</f>
        <v>#N/A</v>
      </c>
      <c r="G12" s="180"/>
      <c r="H12" s="162"/>
      <c r="I12" s="180"/>
      <c r="J12" s="162"/>
      <c r="K12" s="60" t="s">
        <v>24</v>
      </c>
    </row>
    <row r="13" spans="1:11" ht="19.5" customHeight="1" hidden="1" thickBot="1">
      <c r="A13" s="165"/>
      <c r="B13" s="168"/>
      <c r="C13" s="170"/>
      <c r="D13" s="172"/>
      <c r="E13" s="177"/>
      <c r="F13" s="177"/>
      <c r="G13" s="179"/>
      <c r="H13" s="163"/>
      <c r="I13" s="179"/>
      <c r="J13" s="163"/>
      <c r="K13" s="61" t="s">
        <v>2</v>
      </c>
    </row>
    <row r="14" spans="1:11" ht="19.5" customHeight="1" hidden="1">
      <c r="A14" s="165"/>
      <c r="B14" s="167">
        <f>'пр.хода'!F30</f>
        <v>0</v>
      </c>
      <c r="C14" s="174" t="s">
        <v>22</v>
      </c>
      <c r="D14" s="173" t="e">
        <f>VLOOKUP(B14,'пр.взв.'!B7:E22,2,FALSE)</f>
        <v>#N/A</v>
      </c>
      <c r="E14" s="176" t="e">
        <f>VLOOKUP(B14,'пр.взв.'!B7:E22,3,FALSE)</f>
        <v>#N/A</v>
      </c>
      <c r="F14" s="176" t="e">
        <f>VLOOKUP(B14,'пр.взв.'!B7:E22,4,FALSE)</f>
        <v>#N/A</v>
      </c>
      <c r="G14" s="178"/>
      <c r="H14" s="162"/>
      <c r="I14" s="180"/>
      <c r="J14" s="162"/>
      <c r="K14" s="61" t="s">
        <v>25</v>
      </c>
    </row>
    <row r="15" spans="1:11" ht="19.5" customHeight="1" hidden="1" thickBot="1">
      <c r="A15" s="166"/>
      <c r="B15" s="168"/>
      <c r="C15" s="175"/>
      <c r="D15" s="172"/>
      <c r="E15" s="177"/>
      <c r="F15" s="177"/>
      <c r="G15" s="179"/>
      <c r="H15" s="163"/>
      <c r="I15" s="179"/>
      <c r="J15" s="163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81" t="s">
        <v>23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64"/>
      <c r="B19" s="167">
        <f>'пр.хода'!G8</f>
        <v>5</v>
      </c>
      <c r="C19" s="169" t="s">
        <v>21</v>
      </c>
      <c r="D19" s="171" t="str">
        <f>VLOOKUP(B19,'пр.взв.'!B7:E22,2,FALSE)</f>
        <v>GLADKIKH Vladimir</v>
      </c>
      <c r="E19" s="182" t="str">
        <f>VLOOKUP(B19,'пр.взв.'!B7:E22,3,FALSE)</f>
        <v>1992 ms</v>
      </c>
      <c r="F19" s="182" t="str">
        <f>VLOOKUP(B19,'пр.взв.'!B7:E22,4,FALSE)</f>
        <v>RUS</v>
      </c>
      <c r="G19" s="180"/>
      <c r="H19" s="162"/>
      <c r="I19" s="180"/>
      <c r="J19" s="162"/>
      <c r="K19" s="60" t="s">
        <v>24</v>
      </c>
    </row>
    <row r="20" spans="1:11" ht="19.5" customHeight="1" thickBot="1">
      <c r="A20" s="165"/>
      <c r="B20" s="168"/>
      <c r="C20" s="170"/>
      <c r="D20" s="172"/>
      <c r="E20" s="177"/>
      <c r="F20" s="177"/>
      <c r="G20" s="179"/>
      <c r="H20" s="163"/>
      <c r="I20" s="179"/>
      <c r="J20" s="163"/>
      <c r="K20" s="61" t="s">
        <v>2</v>
      </c>
    </row>
    <row r="21" spans="1:11" ht="19.5" customHeight="1">
      <c r="A21" s="165"/>
      <c r="B21" s="167">
        <f>'пр.хода'!G18</f>
        <v>4</v>
      </c>
      <c r="C21" s="174" t="s">
        <v>22</v>
      </c>
      <c r="D21" s="173" t="str">
        <f>VLOOKUP(B21,'пр.взв.'!B7:E22,2,FALSE)</f>
        <v>NADAREISHVILI Givi</v>
      </c>
      <c r="E21" s="176">
        <f>VLOOKUP(B21,'пр.взв.'!B7:E22,3,FALSE)</f>
        <v>1992</v>
      </c>
      <c r="F21" s="176" t="str">
        <f>VLOOKUP(B21,'пр.взв.'!B7:E22,4,FALSE)</f>
        <v>GEO</v>
      </c>
      <c r="G21" s="178"/>
      <c r="H21" s="162"/>
      <c r="I21" s="180"/>
      <c r="J21" s="162"/>
      <c r="K21" s="61" t="s">
        <v>25</v>
      </c>
    </row>
    <row r="22" spans="1:11" ht="19.5" customHeight="1" thickBot="1">
      <c r="A22" s="166"/>
      <c r="B22" s="168"/>
      <c r="C22" s="175"/>
      <c r="D22" s="172"/>
      <c r="E22" s="177"/>
      <c r="F22" s="177"/>
      <c r="G22" s="179"/>
      <c r="H22" s="163"/>
      <c r="I22" s="179"/>
      <c r="J22" s="163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90" t="str">
        <f>'[1]реквизиты'!$G$8</f>
        <v>V. Bukhval</v>
      </c>
      <c r="I24" s="190"/>
      <c r="J24" s="19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0" t="str">
        <f>'[1]реквизиты'!$G$10</f>
        <v>N. Glushkova</v>
      </c>
      <c r="I26" s="190"/>
      <c r="J26" s="190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L20" sqref="L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8" t="s">
        <v>12</v>
      </c>
      <c r="B1" s="198"/>
      <c r="C1" s="198"/>
      <c r="D1" s="198"/>
      <c r="E1" s="198"/>
      <c r="F1" s="198"/>
    </row>
    <row r="2" spans="1:6" ht="28.5" customHeight="1">
      <c r="A2" s="19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7"/>
      <c r="C2" s="197"/>
      <c r="D2" s="197"/>
      <c r="E2" s="197"/>
      <c r="F2" s="197"/>
    </row>
    <row r="3" spans="1:10" ht="17.25" customHeight="1">
      <c r="A3" s="199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199"/>
      <c r="C3" s="199"/>
      <c r="D3" s="199"/>
      <c r="E3" s="199"/>
      <c r="F3" s="199"/>
      <c r="G3" s="11"/>
      <c r="H3" s="11"/>
      <c r="I3" s="11"/>
      <c r="J3" s="12"/>
    </row>
    <row r="4" spans="1:10" ht="21.75" customHeight="1" thickBot="1">
      <c r="A4" s="192" t="s">
        <v>90</v>
      </c>
      <c r="B4" s="192"/>
      <c r="C4" s="192"/>
      <c r="D4" s="192"/>
      <c r="E4" s="192"/>
      <c r="F4" s="192"/>
      <c r="G4" s="11"/>
      <c r="H4" s="11"/>
      <c r="I4" s="11"/>
      <c r="J4" s="12"/>
    </row>
    <row r="5" spans="1:6" ht="12.75" customHeight="1">
      <c r="A5" s="193" t="s">
        <v>5</v>
      </c>
      <c r="B5" s="195" t="s">
        <v>6</v>
      </c>
      <c r="C5" s="193" t="s">
        <v>7</v>
      </c>
      <c r="D5" s="193" t="s">
        <v>32</v>
      </c>
      <c r="E5" s="193" t="s">
        <v>9</v>
      </c>
      <c r="F5" s="193" t="s">
        <v>10</v>
      </c>
    </row>
    <row r="6" spans="1:6" ht="12.75" customHeight="1" thickBot="1">
      <c r="A6" s="194" t="s">
        <v>5</v>
      </c>
      <c r="B6" s="196"/>
      <c r="C6" s="194" t="s">
        <v>7</v>
      </c>
      <c r="D6" s="194" t="s">
        <v>8</v>
      </c>
      <c r="E6" s="194" t="s">
        <v>9</v>
      </c>
      <c r="F6" s="194" t="s">
        <v>10</v>
      </c>
    </row>
    <row r="7" spans="1:6" ht="12.75" customHeight="1">
      <c r="A7" s="105" t="s">
        <v>57</v>
      </c>
      <c r="B7" s="90">
        <v>1</v>
      </c>
      <c r="C7" s="95" t="s">
        <v>64</v>
      </c>
      <c r="D7" s="96">
        <v>1992</v>
      </c>
      <c r="E7" s="96" t="s">
        <v>65</v>
      </c>
      <c r="F7" s="191"/>
    </row>
    <row r="8" spans="1:6" ht="12.75" customHeight="1">
      <c r="A8" s="106" t="s">
        <v>57</v>
      </c>
      <c r="B8" s="98" t="s">
        <v>45</v>
      </c>
      <c r="C8" s="97" t="s">
        <v>66</v>
      </c>
      <c r="D8" s="85"/>
      <c r="E8" s="85" t="s">
        <v>67</v>
      </c>
      <c r="F8" s="191"/>
    </row>
    <row r="9" spans="1:6" ht="12.75" customHeight="1">
      <c r="A9" s="105" t="s">
        <v>58</v>
      </c>
      <c r="B9" s="92">
        <v>2</v>
      </c>
      <c r="C9" s="95" t="s">
        <v>68</v>
      </c>
      <c r="D9" s="96">
        <v>1992</v>
      </c>
      <c r="E9" s="96" t="s">
        <v>69</v>
      </c>
      <c r="F9" s="191"/>
    </row>
    <row r="10" spans="1:6" ht="12.75" customHeight="1">
      <c r="A10" s="114" t="s">
        <v>58</v>
      </c>
      <c r="B10" s="91" t="s">
        <v>46</v>
      </c>
      <c r="C10" s="97" t="s">
        <v>70</v>
      </c>
      <c r="D10" s="85"/>
      <c r="E10" s="85" t="s">
        <v>71</v>
      </c>
      <c r="F10" s="191"/>
    </row>
    <row r="11" spans="1:6" ht="12.75" customHeight="1">
      <c r="A11" s="105" t="s">
        <v>59</v>
      </c>
      <c r="B11" s="92">
        <v>3</v>
      </c>
      <c r="C11" s="95" t="s">
        <v>72</v>
      </c>
      <c r="D11" s="96" t="s">
        <v>73</v>
      </c>
      <c r="E11" s="96" t="s">
        <v>53</v>
      </c>
      <c r="F11" s="191"/>
    </row>
    <row r="12" spans="1:6" ht="15" customHeight="1">
      <c r="A12" s="106" t="s">
        <v>59</v>
      </c>
      <c r="B12" s="91" t="s">
        <v>47</v>
      </c>
      <c r="C12" s="97" t="s">
        <v>74</v>
      </c>
      <c r="D12" s="85"/>
      <c r="E12" s="85" t="s">
        <v>54</v>
      </c>
      <c r="F12" s="191"/>
    </row>
    <row r="13" spans="1:6" ht="12.75" customHeight="1">
      <c r="A13" s="105" t="s">
        <v>60</v>
      </c>
      <c r="B13" s="92">
        <v>4</v>
      </c>
      <c r="C13" s="95" t="s">
        <v>75</v>
      </c>
      <c r="D13" s="96">
        <v>1992</v>
      </c>
      <c r="E13" s="96" t="s">
        <v>76</v>
      </c>
      <c r="F13" s="191"/>
    </row>
    <row r="14" spans="1:6" ht="15" customHeight="1">
      <c r="A14" s="106" t="s">
        <v>60</v>
      </c>
      <c r="B14" s="91" t="s">
        <v>48</v>
      </c>
      <c r="C14" s="97" t="s">
        <v>77</v>
      </c>
      <c r="D14" s="85"/>
      <c r="E14" s="85" t="s">
        <v>78</v>
      </c>
      <c r="F14" s="191"/>
    </row>
    <row r="15" spans="1:6" ht="15" customHeight="1">
      <c r="A15" s="105" t="s">
        <v>61</v>
      </c>
      <c r="B15" s="92">
        <v>5</v>
      </c>
      <c r="C15" s="95" t="s">
        <v>79</v>
      </c>
      <c r="D15" s="96" t="s">
        <v>80</v>
      </c>
      <c r="E15" s="96" t="s">
        <v>55</v>
      </c>
      <c r="F15" s="191"/>
    </row>
    <row r="16" spans="1:6" ht="15.75" customHeight="1">
      <c r="A16" s="106" t="s">
        <v>61</v>
      </c>
      <c r="B16" s="91" t="s">
        <v>49</v>
      </c>
      <c r="C16" s="97" t="s">
        <v>81</v>
      </c>
      <c r="D16" s="85"/>
      <c r="E16" s="85" t="s">
        <v>56</v>
      </c>
      <c r="F16" s="191"/>
    </row>
    <row r="17" spans="1:6" ht="12.75" customHeight="1">
      <c r="A17" s="103" t="s">
        <v>62</v>
      </c>
      <c r="B17" s="92">
        <v>6</v>
      </c>
      <c r="C17" s="95" t="s">
        <v>82</v>
      </c>
      <c r="D17" s="96">
        <v>1991</v>
      </c>
      <c r="E17" s="96" t="s">
        <v>83</v>
      </c>
      <c r="F17" s="191"/>
    </row>
    <row r="18" spans="1:6" ht="15" customHeight="1">
      <c r="A18" s="104" t="s">
        <v>62</v>
      </c>
      <c r="B18" s="91" t="s">
        <v>50</v>
      </c>
      <c r="C18" s="97" t="s">
        <v>84</v>
      </c>
      <c r="D18" s="85"/>
      <c r="E18" s="85" t="s">
        <v>85</v>
      </c>
      <c r="F18" s="191"/>
    </row>
    <row r="19" spans="1:6" ht="12.75" customHeight="1">
      <c r="A19" s="105" t="s">
        <v>63</v>
      </c>
      <c r="B19" s="92">
        <v>7</v>
      </c>
      <c r="C19" s="95" t="s">
        <v>86</v>
      </c>
      <c r="D19" s="96">
        <v>1992</v>
      </c>
      <c r="E19" s="96" t="s">
        <v>87</v>
      </c>
      <c r="F19" s="191"/>
    </row>
    <row r="20" spans="1:6" ht="15" customHeight="1">
      <c r="A20" s="106" t="s">
        <v>63</v>
      </c>
      <c r="B20" s="91" t="s">
        <v>51</v>
      </c>
      <c r="C20" s="97" t="s">
        <v>88</v>
      </c>
      <c r="D20" s="85"/>
      <c r="E20" s="85" t="s">
        <v>89</v>
      </c>
      <c r="F20" s="191"/>
    </row>
    <row r="21" spans="1:6" ht="12.75" customHeight="1">
      <c r="A21" s="200"/>
      <c r="B21" s="92">
        <v>8</v>
      </c>
      <c r="C21" s="89"/>
      <c r="D21" s="191"/>
      <c r="E21" s="89"/>
      <c r="F21" s="191"/>
    </row>
    <row r="22" spans="1:6" ht="15" customHeight="1">
      <c r="A22" s="200"/>
      <c r="B22" s="91" t="s">
        <v>52</v>
      </c>
      <c r="C22" s="88"/>
      <c r="D22" s="191"/>
      <c r="E22" s="88"/>
      <c r="F22" s="191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0">
    <mergeCell ref="A2:F2"/>
    <mergeCell ref="A1:F1"/>
    <mergeCell ref="A3:F3"/>
    <mergeCell ref="F21:F22"/>
    <mergeCell ref="A21:A22"/>
    <mergeCell ref="D21:D22"/>
    <mergeCell ref="F19:F20"/>
    <mergeCell ref="F17:F18"/>
    <mergeCell ref="F15:F16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4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05"/>
      <c r="E1" s="205"/>
      <c r="F1" s="205"/>
      <c r="G1" s="205"/>
      <c r="H1" s="205"/>
      <c r="I1" s="205"/>
      <c r="J1" s="206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07">
        <f>HYPERLINK('[2]ИТ.ПР'!$A$8)</f>
      </c>
      <c r="D2" s="207"/>
      <c r="E2" s="207"/>
      <c r="F2" s="207"/>
      <c r="G2" s="207"/>
      <c r="H2" s="207"/>
      <c r="I2" s="207"/>
      <c r="J2" s="207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08" t="str">
        <f>HYPERLINK('пр.взв.'!A4)</f>
        <v>Weight category 52M  кg.                             Весовая категория  52   кг</v>
      </c>
      <c r="D3" s="209"/>
      <c r="E3" s="209"/>
      <c r="F3" s="209"/>
      <c r="G3" s="209"/>
      <c r="H3" s="209"/>
      <c r="I3" s="209"/>
      <c r="J3" s="210"/>
      <c r="K3" s="42"/>
      <c r="L3" s="42"/>
      <c r="M3" s="42"/>
    </row>
    <row r="4" spans="1:13" ht="16.5" thickBot="1">
      <c r="A4" s="203" t="s">
        <v>0</v>
      </c>
      <c r="B4" s="203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1">
        <v>1</v>
      </c>
      <c r="B5" s="213" t="str">
        <f>VLOOKUP(A5,'пр.взв.'!B7:C22,2,FALSE)</f>
        <v>MELKONYAN Ara</v>
      </c>
      <c r="C5" s="215">
        <f>VLOOKUP(B5,'пр.взв.'!C7:D22,2,FALSE)</f>
        <v>1992</v>
      </c>
      <c r="D5" s="217" t="str">
        <f>VLOOKUP(A5,'пр.взв.'!B5:E20,4,FALSE)</f>
        <v>ARM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2"/>
      <c r="B6" s="214"/>
      <c r="C6" s="216"/>
      <c r="D6" s="218"/>
      <c r="E6" s="201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9">
        <v>5</v>
      </c>
      <c r="B7" s="220" t="str">
        <f>VLOOKUP(A7,'пр.взв.'!B9:C24,2,FALSE)</f>
        <v>GLADKIKH Vladimir</v>
      </c>
      <c r="C7" s="221" t="str">
        <f>VLOOKUP(B7,'пр.взв.'!C9:D24,2,FALSE)</f>
        <v>1992 ms</v>
      </c>
      <c r="D7" s="222" t="str">
        <f>VLOOKUP(A7,'пр.взв.'!B5:E20,4,FALSE)</f>
        <v>RUS</v>
      </c>
      <c r="E7" s="202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2"/>
      <c r="B8" s="214"/>
      <c r="C8" s="216"/>
      <c r="D8" s="223"/>
      <c r="E8" s="20"/>
      <c r="F8" s="22"/>
      <c r="G8" s="201"/>
      <c r="H8" s="26"/>
      <c r="I8" s="20"/>
      <c r="J8" s="20"/>
      <c r="K8" s="20"/>
      <c r="L8" s="20"/>
      <c r="M8" s="20"/>
    </row>
    <row r="9" spans="1:13" ht="15" customHeight="1" thickBot="1">
      <c r="A9" s="211">
        <v>3</v>
      </c>
      <c r="B9" s="213" t="str">
        <f>VLOOKUP(A9,'пр.взв.'!B11:C26,2,FALSE)</f>
        <v>ALIAKSASHYN Dzmitry</v>
      </c>
      <c r="C9" s="215" t="str">
        <f>VLOOKUP(B9,'пр.взв.'!C11:D26,2,FALSE)</f>
        <v>1991 ms</v>
      </c>
      <c r="D9" s="217" t="str">
        <f>VLOOKUP(A9,'пр.взв.'!B5:E20,4,FALSE)</f>
        <v>BLR</v>
      </c>
      <c r="E9" s="20"/>
      <c r="F9" s="22"/>
      <c r="G9" s="202"/>
      <c r="H9" s="2"/>
      <c r="I9" s="24"/>
      <c r="J9" s="22"/>
      <c r="K9" s="20"/>
      <c r="L9" s="20"/>
      <c r="M9" s="20"/>
    </row>
    <row r="10" spans="1:13" ht="15" customHeight="1">
      <c r="A10" s="212"/>
      <c r="B10" s="214"/>
      <c r="C10" s="216"/>
      <c r="D10" s="218"/>
      <c r="E10" s="201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9">
        <v>7</v>
      </c>
      <c r="B11" s="220" t="str">
        <f>VLOOKUP(A11,'пр.взв.'!B13:C28,2,FALSE)</f>
        <v>KAZAK  Ribertas</v>
      </c>
      <c r="C11" s="221">
        <f>VLOOKUP(B11,'пр.взв.'!C13:D28,2,FALSE)</f>
        <v>1992</v>
      </c>
      <c r="D11" s="222" t="str">
        <f>VLOOKUP(A11,'пр.взв.'!B5:E20,4,FALSE)</f>
        <v>LTU</v>
      </c>
      <c r="E11" s="202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24"/>
      <c r="B12" s="225"/>
      <c r="C12" s="223"/>
      <c r="D12" s="223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01"/>
      <c r="J14" s="33"/>
      <c r="K14" s="23"/>
      <c r="L14" s="23"/>
      <c r="M14" s="20"/>
    </row>
    <row r="15" spans="1:10" ht="15" customHeight="1" thickBot="1">
      <c r="A15" s="203" t="s">
        <v>3</v>
      </c>
      <c r="B15" s="203"/>
      <c r="C15" s="71"/>
      <c r="D15" s="71"/>
      <c r="E15" s="20"/>
      <c r="F15" s="20"/>
      <c r="G15" s="20"/>
      <c r="H15" s="20"/>
      <c r="I15" s="202"/>
      <c r="J15" s="2"/>
    </row>
    <row r="16" spans="1:10" ht="15" customHeight="1" thickBot="1">
      <c r="A16" s="211">
        <v>2</v>
      </c>
      <c r="B16" s="213" t="str">
        <f>VLOOKUP(A16,'пр.взв.'!B7:C22,2,FALSE)</f>
        <v>BABAYEV Kazim</v>
      </c>
      <c r="C16" s="215">
        <f>VLOOKUP(B16,'пр.взв.'!C7:D22,2,FALSE)</f>
        <v>1992</v>
      </c>
      <c r="D16" s="217" t="str">
        <f>VLOOKUP(A16,'пр.взв.'!B6:E21,4,FALSE)</f>
        <v>AZE</v>
      </c>
      <c r="E16" s="20"/>
      <c r="F16" s="20"/>
      <c r="G16" s="20"/>
      <c r="H16" s="20"/>
      <c r="I16" s="30"/>
      <c r="J16" s="2"/>
    </row>
    <row r="17" spans="1:10" ht="15" customHeight="1">
      <c r="A17" s="212"/>
      <c r="B17" s="214"/>
      <c r="C17" s="216"/>
      <c r="D17" s="218"/>
      <c r="E17" s="201"/>
      <c r="F17" s="20"/>
      <c r="G17" s="25"/>
      <c r="H17" s="22"/>
      <c r="I17" s="30"/>
      <c r="J17" s="2"/>
    </row>
    <row r="18" spans="1:10" ht="15" customHeight="1" thickBot="1">
      <c r="A18" s="219">
        <v>6</v>
      </c>
      <c r="B18" s="220" t="str">
        <f>VLOOKUP(A18,'пр.взв.'!B9:C24,2,FALSE)</f>
        <v>VARDANYAN Artem</v>
      </c>
      <c r="C18" s="221">
        <f>VLOOKUP(B18,'пр.взв.'!C9:D24,2,FALSE)</f>
        <v>1991</v>
      </c>
      <c r="D18" s="222" t="str">
        <f>VLOOKUP(A18,'пр.взв.'!B6:E21,4,FALSE)</f>
        <v>UKR</v>
      </c>
      <c r="E18" s="202"/>
      <c r="F18" s="21"/>
      <c r="G18" s="24"/>
      <c r="H18" s="22"/>
      <c r="I18" s="30"/>
      <c r="J18" s="2"/>
    </row>
    <row r="19" spans="1:10" ht="15" customHeight="1" thickBot="1">
      <c r="A19" s="212"/>
      <c r="B19" s="214"/>
      <c r="C19" s="216"/>
      <c r="D19" s="223"/>
      <c r="E19" s="20"/>
      <c r="F19" s="22"/>
      <c r="G19" s="201"/>
      <c r="H19" s="26"/>
      <c r="I19" s="30"/>
      <c r="J19" s="2"/>
    </row>
    <row r="20" spans="1:8" ht="15" customHeight="1" thickBot="1">
      <c r="A20" s="211">
        <v>4</v>
      </c>
      <c r="B20" s="213" t="str">
        <f>VLOOKUP(A20,'пр.взв.'!B11:C26,2,FALSE)</f>
        <v>NADAREISHVILI Givi</v>
      </c>
      <c r="C20" s="215">
        <f>VLOOKUP(B20,'пр.взв.'!C11:D26,2,FALSE)</f>
        <v>1992</v>
      </c>
      <c r="D20" s="217" t="str">
        <f>VLOOKUP(A20,'пр.взв.'!B6:E21,4,FALSE)</f>
        <v>GEO</v>
      </c>
      <c r="E20" s="20"/>
      <c r="F20" s="22"/>
      <c r="G20" s="202"/>
      <c r="H20" s="2"/>
    </row>
    <row r="21" spans="1:8" ht="15" customHeight="1">
      <c r="A21" s="212"/>
      <c r="B21" s="214"/>
      <c r="C21" s="216"/>
      <c r="D21" s="218"/>
      <c r="E21" s="201"/>
      <c r="F21" s="23"/>
      <c r="G21" s="24"/>
      <c r="H21" s="22"/>
    </row>
    <row r="22" spans="1:8" ht="15" customHeight="1" thickBot="1">
      <c r="A22" s="219">
        <v>8</v>
      </c>
      <c r="B22" s="220">
        <f>VLOOKUP(A22,'пр.взв.'!B13:C28,2,FALSE)</f>
        <v>0</v>
      </c>
      <c r="C22" s="221" t="e">
        <f>VLOOKUP(B22,'пр.взв.'!C13:D28,2,FALSE)</f>
        <v>#N/A</v>
      </c>
      <c r="D22" s="222">
        <f>VLOOKUP(A22,'пр.взв.'!B6:E21,4,FALSE)</f>
        <v>0</v>
      </c>
      <c r="E22" s="202"/>
      <c r="F22" s="20"/>
      <c r="G22" s="25"/>
      <c r="H22" s="22"/>
    </row>
    <row r="23" spans="1:8" ht="15" customHeight="1" thickBot="1">
      <c r="A23" s="224"/>
      <c r="B23" s="225"/>
      <c r="C23" s="223"/>
      <c r="D23" s="223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2" t="s">
        <v>27</v>
      </c>
      <c r="C1" s="262"/>
      <c r="D1" s="262"/>
      <c r="E1" s="262"/>
      <c r="F1" s="262"/>
      <c r="G1" s="262"/>
      <c r="H1" s="262"/>
      <c r="I1" s="262"/>
      <c r="J1" s="63"/>
      <c r="K1" s="262" t="s">
        <v>27</v>
      </c>
      <c r="L1" s="262"/>
      <c r="M1" s="262"/>
      <c r="N1" s="262"/>
      <c r="O1" s="262"/>
      <c r="P1" s="262"/>
      <c r="Q1" s="262"/>
      <c r="R1" s="262"/>
    </row>
    <row r="2" spans="2:18" ht="24.75" customHeight="1">
      <c r="B2" s="252" t="str">
        <f>HYPERLINK('пр.взв.'!A4)</f>
        <v>Weight category 52M  кg.                             Весовая категория  52   кг</v>
      </c>
      <c r="C2" s="253"/>
      <c r="D2" s="253"/>
      <c r="E2" s="253"/>
      <c r="F2" s="253"/>
      <c r="G2" s="253"/>
      <c r="H2" s="253"/>
      <c r="I2" s="253"/>
      <c r="J2" s="64"/>
      <c r="K2" s="252" t="str">
        <f>HYPERLINK('пр.взв.'!A4)</f>
        <v>Weight category 52M  кg.                             Весовая категория  52   кг</v>
      </c>
      <c r="L2" s="253"/>
      <c r="M2" s="253"/>
      <c r="N2" s="253"/>
      <c r="O2" s="253"/>
      <c r="P2" s="253"/>
      <c r="Q2" s="253"/>
      <c r="R2" s="253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82" t="s">
        <v>31</v>
      </c>
      <c r="B4" s="249" t="s">
        <v>6</v>
      </c>
      <c r="C4" s="251" t="s">
        <v>7</v>
      </c>
      <c r="D4" s="251" t="s">
        <v>8</v>
      </c>
      <c r="E4" s="251" t="s">
        <v>15</v>
      </c>
      <c r="F4" s="242" t="s">
        <v>16</v>
      </c>
      <c r="G4" s="244" t="s">
        <v>18</v>
      </c>
      <c r="H4" s="246" t="s">
        <v>19</v>
      </c>
      <c r="I4" s="248" t="s">
        <v>17</v>
      </c>
      <c r="J4" s="182" t="s">
        <v>31</v>
      </c>
      <c r="K4" s="249" t="s">
        <v>6</v>
      </c>
      <c r="L4" s="251" t="s">
        <v>7</v>
      </c>
      <c r="M4" s="251" t="s">
        <v>8</v>
      </c>
      <c r="N4" s="251" t="s">
        <v>15</v>
      </c>
      <c r="O4" s="242" t="s">
        <v>16</v>
      </c>
      <c r="P4" s="244" t="s">
        <v>18</v>
      </c>
      <c r="Q4" s="246" t="s">
        <v>19</v>
      </c>
      <c r="R4" s="248" t="s">
        <v>17</v>
      </c>
    </row>
    <row r="5" spans="1:18" ht="12.75" customHeight="1" hidden="1" thickBot="1">
      <c r="A5" s="177"/>
      <c r="B5" s="250" t="s">
        <v>6</v>
      </c>
      <c r="C5" s="243" t="s">
        <v>7</v>
      </c>
      <c r="D5" s="243" t="s">
        <v>8</v>
      </c>
      <c r="E5" s="243" t="s">
        <v>15</v>
      </c>
      <c r="F5" s="243" t="s">
        <v>16</v>
      </c>
      <c r="G5" s="245"/>
      <c r="H5" s="247"/>
      <c r="I5" s="184" t="s">
        <v>17</v>
      </c>
      <c r="J5" s="177"/>
      <c r="K5" s="250" t="s">
        <v>6</v>
      </c>
      <c r="L5" s="243" t="s">
        <v>7</v>
      </c>
      <c r="M5" s="243" t="s">
        <v>8</v>
      </c>
      <c r="N5" s="243" t="s">
        <v>15</v>
      </c>
      <c r="O5" s="243" t="s">
        <v>16</v>
      </c>
      <c r="P5" s="245"/>
      <c r="Q5" s="247"/>
      <c r="R5" s="184" t="s">
        <v>17</v>
      </c>
    </row>
    <row r="6" spans="1:18" ht="12.75" customHeight="1" hidden="1">
      <c r="A6" s="263">
        <v>1</v>
      </c>
      <c r="B6" s="238">
        <v>1</v>
      </c>
      <c r="C6" s="240" t="str">
        <f>VLOOKUP(B6,'пр.взв.'!B7:E22,2,FALSE)</f>
        <v>MELKONYAN Ara</v>
      </c>
      <c r="D6" s="241">
        <f>VLOOKUP(B6,'пр.взв.'!B7:F22,3,FALSE)</f>
        <v>1992</v>
      </c>
      <c r="E6" s="241" t="str">
        <f>VLOOKUP(B6,'пр.взв.'!B7:E22,4,FALSE)</f>
        <v>ARM</v>
      </c>
      <c r="F6" s="227"/>
      <c r="G6" s="236"/>
      <c r="H6" s="237"/>
      <c r="I6" s="229"/>
      <c r="J6" s="263">
        <v>3</v>
      </c>
      <c r="K6" s="238">
        <v>2</v>
      </c>
      <c r="L6" s="240" t="str">
        <f>VLOOKUP(K6,'пр.взв.'!B7:E22,2,FALSE)</f>
        <v>BABAYEV Kazim</v>
      </c>
      <c r="M6" s="241">
        <f>VLOOKUP(K6,'пр.взв.'!B7:F22,3,FALSE)</f>
        <v>1992</v>
      </c>
      <c r="N6" s="241" t="str">
        <f>VLOOKUP(K6,'пр.взв.'!B7:E22,4,FALSE)</f>
        <v>AZE</v>
      </c>
      <c r="O6" s="227"/>
      <c r="P6" s="236"/>
      <c r="Q6" s="237"/>
      <c r="R6" s="229"/>
    </row>
    <row r="7" spans="1:18" ht="12.75" customHeight="1" hidden="1">
      <c r="A7" s="264"/>
      <c r="B7" s="239"/>
      <c r="C7" s="233"/>
      <c r="D7" s="235"/>
      <c r="E7" s="235"/>
      <c r="F7" s="235"/>
      <c r="G7" s="235"/>
      <c r="H7" s="191"/>
      <c r="I7" s="200"/>
      <c r="J7" s="264"/>
      <c r="K7" s="239"/>
      <c r="L7" s="233"/>
      <c r="M7" s="235"/>
      <c r="N7" s="235"/>
      <c r="O7" s="235"/>
      <c r="P7" s="235"/>
      <c r="Q7" s="191"/>
      <c r="R7" s="200"/>
    </row>
    <row r="8" spans="1:18" ht="12.75" customHeight="1" hidden="1">
      <c r="A8" s="264"/>
      <c r="B8" s="230">
        <v>5</v>
      </c>
      <c r="C8" s="232" t="str">
        <f>VLOOKUP(B8,'пр.взв.'!B7:E22,2,FALSE)</f>
        <v>GLADKIKH Vladimir</v>
      </c>
      <c r="D8" s="234" t="str">
        <f>VLOOKUP(B8,'пр.взв.'!B7:F22,3,FALSE)</f>
        <v>1992 ms</v>
      </c>
      <c r="E8" s="234" t="str">
        <f>VLOOKUP(B8,'пр.взв.'!B7:E22,4,FALSE)</f>
        <v>RUS</v>
      </c>
      <c r="F8" s="226"/>
      <c r="G8" s="226"/>
      <c r="H8" s="228"/>
      <c r="I8" s="228"/>
      <c r="J8" s="264"/>
      <c r="K8" s="230">
        <v>6</v>
      </c>
      <c r="L8" s="232" t="str">
        <f>VLOOKUP(K8,'пр.взв.'!B7:E22,2,FALSE)</f>
        <v>VARDANYAN Artem</v>
      </c>
      <c r="M8" s="234">
        <f>VLOOKUP(K8,'пр.взв.'!B7:F22,3,FALSE)</f>
        <v>1991</v>
      </c>
      <c r="N8" s="234" t="str">
        <f>VLOOKUP(K8,'пр.взв.'!B7:E22,4,FALSE)</f>
        <v>UKR</v>
      </c>
      <c r="O8" s="226"/>
      <c r="P8" s="226"/>
      <c r="Q8" s="228"/>
      <c r="R8" s="228"/>
    </row>
    <row r="9" spans="1:18" ht="13.5" customHeight="1" hidden="1" thickBot="1">
      <c r="A9" s="266"/>
      <c r="B9" s="259"/>
      <c r="C9" s="260"/>
      <c r="D9" s="261"/>
      <c r="E9" s="261"/>
      <c r="F9" s="257"/>
      <c r="G9" s="257"/>
      <c r="H9" s="258"/>
      <c r="I9" s="258"/>
      <c r="J9" s="266"/>
      <c r="K9" s="259"/>
      <c r="L9" s="260"/>
      <c r="M9" s="261"/>
      <c r="N9" s="261"/>
      <c r="O9" s="257"/>
      <c r="P9" s="257"/>
      <c r="Q9" s="258"/>
      <c r="R9" s="258"/>
    </row>
    <row r="10" spans="1:18" ht="12.75" customHeight="1" hidden="1">
      <c r="A10" s="263">
        <v>2</v>
      </c>
      <c r="B10" s="231">
        <v>3</v>
      </c>
      <c r="C10" s="240" t="str">
        <f>VLOOKUP(B10,'пр.взв.'!B7:E22,2,FALSE)</f>
        <v>ALIAKSASHYN Dzmitry</v>
      </c>
      <c r="D10" s="241" t="str">
        <f>VLOOKUP(B10,'пр.взв.'!B7:F22,3,FALSE)</f>
        <v>1991 ms</v>
      </c>
      <c r="E10" s="241" t="str">
        <f>VLOOKUP(B10,'пр.взв.'!B7:E22,4,FALSE)</f>
        <v>BLR</v>
      </c>
      <c r="F10" s="235"/>
      <c r="G10" s="255"/>
      <c r="H10" s="191"/>
      <c r="I10" s="234"/>
      <c r="J10" s="263">
        <v>4</v>
      </c>
      <c r="K10" s="231">
        <v>4</v>
      </c>
      <c r="L10" s="240" t="str">
        <f>VLOOKUP(K10,'пр.взв.'!B7:E22,2,FALSE)</f>
        <v>NADAREISHVILI Givi</v>
      </c>
      <c r="M10" s="241">
        <f>VLOOKUP(K10,'пр.взв.'!B7:F22,3,FALSE)</f>
        <v>1992</v>
      </c>
      <c r="N10" s="241" t="str">
        <f>VLOOKUP(K10,'пр.взв.'!B7:E22,4,FALSE)</f>
        <v>GEO</v>
      </c>
      <c r="O10" s="235"/>
      <c r="P10" s="255"/>
      <c r="Q10" s="191"/>
      <c r="R10" s="234"/>
    </row>
    <row r="11" spans="1:18" ht="12.75" customHeight="1" hidden="1">
      <c r="A11" s="264"/>
      <c r="B11" s="256"/>
      <c r="C11" s="233"/>
      <c r="D11" s="235"/>
      <c r="E11" s="235"/>
      <c r="F11" s="235"/>
      <c r="G11" s="235"/>
      <c r="H11" s="191"/>
      <c r="I11" s="200"/>
      <c r="J11" s="264"/>
      <c r="K11" s="256"/>
      <c r="L11" s="233"/>
      <c r="M11" s="235"/>
      <c r="N11" s="235"/>
      <c r="O11" s="235"/>
      <c r="P11" s="235"/>
      <c r="Q11" s="191"/>
      <c r="R11" s="200"/>
    </row>
    <row r="12" spans="1:18" ht="12.75" customHeight="1" hidden="1">
      <c r="A12" s="264"/>
      <c r="B12" s="230">
        <v>7</v>
      </c>
      <c r="C12" s="232" t="str">
        <f>VLOOKUP(B12,'пр.взв.'!B7:E22,2,FALSE)</f>
        <v>KAZAK  Ribertas</v>
      </c>
      <c r="D12" s="234">
        <f>VLOOKUP(B12,'пр.взв.'!B7:F22,3,FALSE)</f>
        <v>1992</v>
      </c>
      <c r="E12" s="234" t="str">
        <f>VLOOKUP(B12,'пр.взв.'!B7:E22,4,FALSE)</f>
        <v>LTU</v>
      </c>
      <c r="F12" s="226"/>
      <c r="G12" s="226"/>
      <c r="H12" s="228"/>
      <c r="I12" s="228"/>
      <c r="J12" s="264"/>
      <c r="K12" s="230">
        <v>8</v>
      </c>
      <c r="L12" s="232">
        <f>VLOOKUP(K12,'пр.взв.'!B7:E22,2,FALSE)</f>
        <v>0</v>
      </c>
      <c r="M12" s="234">
        <f>VLOOKUP(K12,'пр.взв.'!B7:F22,3,FALSE)</f>
        <v>0</v>
      </c>
      <c r="N12" s="234">
        <f>VLOOKUP(K12,'пр.взв.'!B7:E22,4,FALSE)</f>
        <v>0</v>
      </c>
      <c r="O12" s="226"/>
      <c r="P12" s="226"/>
      <c r="Q12" s="228"/>
      <c r="R12" s="228"/>
    </row>
    <row r="13" spans="1:18" ht="12.75" customHeight="1" hidden="1">
      <c r="A13" s="265"/>
      <c r="B13" s="231"/>
      <c r="C13" s="233"/>
      <c r="D13" s="235"/>
      <c r="E13" s="235"/>
      <c r="F13" s="227"/>
      <c r="G13" s="227"/>
      <c r="H13" s="229"/>
      <c r="I13" s="229"/>
      <c r="J13" s="265"/>
      <c r="K13" s="231"/>
      <c r="L13" s="233"/>
      <c r="M13" s="235"/>
      <c r="N13" s="235"/>
      <c r="O13" s="227"/>
      <c r="P13" s="227"/>
      <c r="Q13" s="229"/>
      <c r="R13" s="229"/>
    </row>
    <row r="16" spans="2:18" ht="24.75" customHeight="1" thickBot="1">
      <c r="B16" s="65" t="s">
        <v>2</v>
      </c>
      <c r="C16" s="254" t="s">
        <v>34</v>
      </c>
      <c r="D16" s="254"/>
      <c r="E16" s="254"/>
      <c r="F16" s="254"/>
      <c r="G16" s="254"/>
      <c r="H16" s="254"/>
      <c r="I16" s="254"/>
      <c r="J16" s="74"/>
      <c r="K16" s="65" t="s">
        <v>3</v>
      </c>
      <c r="L16" s="254" t="s">
        <v>34</v>
      </c>
      <c r="M16" s="254"/>
      <c r="N16" s="254"/>
      <c r="O16" s="254"/>
      <c r="P16" s="254"/>
      <c r="Q16" s="254"/>
      <c r="R16" s="254"/>
    </row>
    <row r="17" spans="1:18" ht="12.75" customHeight="1">
      <c r="A17" s="182" t="s">
        <v>31</v>
      </c>
      <c r="B17" s="249" t="s">
        <v>6</v>
      </c>
      <c r="C17" s="251" t="s">
        <v>7</v>
      </c>
      <c r="D17" s="251" t="s">
        <v>8</v>
      </c>
      <c r="E17" s="251" t="s">
        <v>15</v>
      </c>
      <c r="F17" s="242" t="s">
        <v>16</v>
      </c>
      <c r="G17" s="244" t="s">
        <v>18</v>
      </c>
      <c r="H17" s="246" t="s">
        <v>19</v>
      </c>
      <c r="I17" s="248" t="s">
        <v>17</v>
      </c>
      <c r="J17" s="182" t="s">
        <v>31</v>
      </c>
      <c r="K17" s="249" t="s">
        <v>6</v>
      </c>
      <c r="L17" s="251" t="s">
        <v>7</v>
      </c>
      <c r="M17" s="251" t="s">
        <v>8</v>
      </c>
      <c r="N17" s="251" t="s">
        <v>15</v>
      </c>
      <c r="O17" s="242" t="s">
        <v>16</v>
      </c>
      <c r="P17" s="244" t="s">
        <v>18</v>
      </c>
      <c r="Q17" s="246" t="s">
        <v>19</v>
      </c>
      <c r="R17" s="248" t="s">
        <v>17</v>
      </c>
    </row>
    <row r="18" spans="1:18" ht="12.75" customHeight="1" thickBot="1">
      <c r="A18" s="177"/>
      <c r="B18" s="250" t="s">
        <v>6</v>
      </c>
      <c r="C18" s="243" t="s">
        <v>7</v>
      </c>
      <c r="D18" s="243" t="s">
        <v>8</v>
      </c>
      <c r="E18" s="243" t="s">
        <v>15</v>
      </c>
      <c r="F18" s="243" t="s">
        <v>16</v>
      </c>
      <c r="G18" s="245"/>
      <c r="H18" s="247"/>
      <c r="I18" s="184" t="s">
        <v>17</v>
      </c>
      <c r="J18" s="177"/>
      <c r="K18" s="250" t="s">
        <v>6</v>
      </c>
      <c r="L18" s="243" t="s">
        <v>7</v>
      </c>
      <c r="M18" s="243" t="s">
        <v>8</v>
      </c>
      <c r="N18" s="243" t="s">
        <v>15</v>
      </c>
      <c r="O18" s="243" t="s">
        <v>16</v>
      </c>
      <c r="P18" s="245"/>
      <c r="Q18" s="247"/>
      <c r="R18" s="184" t="s">
        <v>17</v>
      </c>
    </row>
    <row r="19" spans="1:18" ht="12.75" customHeight="1">
      <c r="A19" s="263">
        <v>1</v>
      </c>
      <c r="B19" s="238">
        <f>'пр.хода'!E6</f>
        <v>5</v>
      </c>
      <c r="C19" s="240" t="str">
        <f>VLOOKUP(B19,'пр.взв.'!B7:E22,2,FALSE)</f>
        <v>GLADKIKH Vladimir</v>
      </c>
      <c r="D19" s="241" t="str">
        <f>VLOOKUP(B19,'пр.взв.'!B7:F22,3,FALSE)</f>
        <v>1992 ms</v>
      </c>
      <c r="E19" s="241" t="str">
        <f>VLOOKUP(B19,'пр.взв.'!B7:E22,4,FALSE)</f>
        <v>RUS</v>
      </c>
      <c r="F19" s="227"/>
      <c r="G19" s="236"/>
      <c r="H19" s="237"/>
      <c r="I19" s="229"/>
      <c r="J19" s="263">
        <v>2</v>
      </c>
      <c r="K19" s="238">
        <f>'пр.хода'!E16</f>
        <v>2</v>
      </c>
      <c r="L19" s="240" t="str">
        <f>VLOOKUP(K19,'пр.взв.'!B7:E22,2,FALSE)</f>
        <v>BABAYEV Kazim</v>
      </c>
      <c r="M19" s="241">
        <f>VLOOKUP(K19,'пр.взв.'!B7:F22,3,FALSE)</f>
        <v>1992</v>
      </c>
      <c r="N19" s="241" t="str">
        <f>VLOOKUP(K19,'пр.взв.'!B7:E22,4,FALSE)</f>
        <v>AZE</v>
      </c>
      <c r="O19" s="227"/>
      <c r="P19" s="236"/>
      <c r="Q19" s="237"/>
      <c r="R19" s="229"/>
    </row>
    <row r="20" spans="1:18" ht="12.75" customHeight="1">
      <c r="A20" s="264"/>
      <c r="B20" s="239"/>
      <c r="C20" s="233"/>
      <c r="D20" s="235"/>
      <c r="E20" s="235"/>
      <c r="F20" s="235"/>
      <c r="G20" s="235"/>
      <c r="H20" s="191"/>
      <c r="I20" s="200"/>
      <c r="J20" s="264"/>
      <c r="K20" s="239"/>
      <c r="L20" s="233"/>
      <c r="M20" s="235"/>
      <c r="N20" s="235"/>
      <c r="O20" s="235"/>
      <c r="P20" s="235"/>
      <c r="Q20" s="191"/>
      <c r="R20" s="200"/>
    </row>
    <row r="21" spans="1:18" ht="12.75" customHeight="1">
      <c r="A21" s="264"/>
      <c r="B21" s="230">
        <f>'пр.хода'!E10</f>
        <v>3</v>
      </c>
      <c r="C21" s="232" t="str">
        <f>VLOOKUP(B21,'пр.взв.'!B7:E22,2,FALSE)</f>
        <v>ALIAKSASHYN Dzmitry</v>
      </c>
      <c r="D21" s="234" t="str">
        <f>VLOOKUP(B21,'пр.взв.'!B7:F22,3,FALSE)</f>
        <v>1991 ms</v>
      </c>
      <c r="E21" s="234" t="str">
        <f>VLOOKUP(B21,'пр.взв.'!B7:E22,4,FALSE)</f>
        <v>BLR</v>
      </c>
      <c r="F21" s="226"/>
      <c r="G21" s="226"/>
      <c r="H21" s="228"/>
      <c r="I21" s="228"/>
      <c r="J21" s="264"/>
      <c r="K21" s="230">
        <f>'пр.хода'!E20</f>
        <v>4</v>
      </c>
      <c r="L21" s="232" t="str">
        <f>VLOOKUP(K21,'пр.взв.'!B7:E22,2,FALSE)</f>
        <v>NADAREISHVILI Givi</v>
      </c>
      <c r="M21" s="234">
        <f>VLOOKUP(K21,'пр.взв.'!B7:F22,3,FALSE)</f>
        <v>1992</v>
      </c>
      <c r="N21" s="234" t="str">
        <f>VLOOKUP(K21,'пр.взв.'!B7:E22,4,FALSE)</f>
        <v>GEO</v>
      </c>
      <c r="O21" s="226"/>
      <c r="P21" s="226"/>
      <c r="Q21" s="228"/>
      <c r="R21" s="228"/>
    </row>
    <row r="22" spans="1:18" ht="12.75" customHeight="1">
      <c r="A22" s="265"/>
      <c r="B22" s="231"/>
      <c r="C22" s="233"/>
      <c r="D22" s="235"/>
      <c r="E22" s="235"/>
      <c r="F22" s="227"/>
      <c r="G22" s="227"/>
      <c r="H22" s="229"/>
      <c r="I22" s="229"/>
      <c r="J22" s="265"/>
      <c r="K22" s="231"/>
      <c r="L22" s="233"/>
      <c r="M22" s="235"/>
      <c r="N22" s="235"/>
      <c r="O22" s="227"/>
      <c r="P22" s="227"/>
      <c r="Q22" s="229"/>
      <c r="R22" s="229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8.8515625" style="0" customWidth="1"/>
    <col min="14" max="14" width="7.8515625" style="0" customWidth="1"/>
  </cols>
  <sheetData>
    <row r="1" spans="2:14" ht="65.25" customHeight="1" thickBot="1">
      <c r="B1" s="38"/>
      <c r="C1" s="297" t="s">
        <v>44</v>
      </c>
      <c r="D1" s="298"/>
      <c r="E1" s="298"/>
      <c r="F1" s="298"/>
      <c r="G1" s="298"/>
      <c r="H1" s="299"/>
      <c r="I1" s="30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01"/>
      <c r="K1" s="301"/>
      <c r="L1" s="301"/>
      <c r="M1" s="301"/>
      <c r="N1" s="302"/>
    </row>
    <row r="2" spans="2:18" ht="26.25" customHeight="1" thickBot="1">
      <c r="B2" s="40"/>
      <c r="C2" s="313" t="str">
        <f>HYPERLINK('пр.взв.'!A4)</f>
        <v>Weight category 52M  кg.                             Весовая категория  52   кг</v>
      </c>
      <c r="D2" s="314"/>
      <c r="E2" s="314"/>
      <c r="F2" s="314"/>
      <c r="G2" s="314"/>
      <c r="H2" s="315"/>
      <c r="I2" s="316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317"/>
      <c r="K2" s="317"/>
      <c r="L2" s="317"/>
      <c r="M2" s="317"/>
      <c r="N2" s="318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281">
        <v>1</v>
      </c>
      <c r="B5" s="84" t="str">
        <f>VLOOKUP(A5,'пр.взв.'!B7:F22,2,FALSE)</f>
        <v>MELKONYAN Ara</v>
      </c>
      <c r="C5" s="269">
        <f>VLOOKUP(A5,'пр.взв.'!B7:F22,3,FALSE)</f>
        <v>1992</v>
      </c>
      <c r="D5" s="86" t="str">
        <f>VLOOKUP(A5,'пр.взв.'!B7:F22,4,FALSE)</f>
        <v>ARM</v>
      </c>
      <c r="K5" s="291">
        <v>1</v>
      </c>
      <c r="L5" s="93">
        <f>I13</f>
        <v>5</v>
      </c>
      <c r="M5" s="116" t="str">
        <f>VLOOKUP(L5,'пр.взв.'!B7:F22,2,FALSE)</f>
        <v>GLADKIKH Vladimir</v>
      </c>
      <c r="N5" s="117" t="str">
        <f>VLOOKUP(L5,'пр.взв.'!B7:F22,4,FALSE)</f>
        <v>RUS</v>
      </c>
      <c r="O5" s="39"/>
    </row>
    <row r="6" spans="1:15" ht="15" customHeight="1">
      <c r="A6" s="282"/>
      <c r="B6" s="113" t="str">
        <f>'пр.взв.'!C8</f>
        <v>Мелконян Ара</v>
      </c>
      <c r="C6" s="270"/>
      <c r="D6" s="113" t="str">
        <f>'пр.взв.'!E8</f>
        <v>АРМ</v>
      </c>
      <c r="E6" s="295">
        <v>5</v>
      </c>
      <c r="K6" s="292"/>
      <c r="L6" s="99" t="s">
        <v>49</v>
      </c>
      <c r="M6" s="118" t="str">
        <f>VLOOKUP(L6,'пр.взв.'!B7:E22,2,FALSE)</f>
        <v>Гладких Владимир</v>
      </c>
      <c r="N6" s="119" t="str">
        <f>VLOOKUP(L6,'пр.взв.'!B7:E22,4,FALSE)</f>
        <v>РОС</v>
      </c>
      <c r="O6" s="39"/>
    </row>
    <row r="7" spans="1:15" ht="15" customHeight="1" thickBot="1">
      <c r="A7" s="285">
        <v>5</v>
      </c>
      <c r="B7" s="110" t="str">
        <f>VLOOKUP(A7,'пр.взв.'!B7:F22,2,FALSE)</f>
        <v>GLADKIKH Vladimir</v>
      </c>
      <c r="C7" s="283" t="str">
        <f>VLOOKUP(A7,'пр.взв.'!B7:F22,3,FALSE)</f>
        <v>1992 ms</v>
      </c>
      <c r="D7" s="111" t="str">
        <f>VLOOKUP(A7,'пр.взв.'!B9:F24,4,FALSE)</f>
        <v>RUS</v>
      </c>
      <c r="E7" s="296"/>
      <c r="F7" s="6"/>
      <c r="G7" s="30"/>
      <c r="K7" s="289">
        <v>2</v>
      </c>
      <c r="L7" s="94">
        <v>4</v>
      </c>
      <c r="M7" s="120" t="str">
        <f>VLOOKUP(L7,'пр.взв.'!B7:F22,2,FALSE)</f>
        <v>NADAREISHVILI Givi</v>
      </c>
      <c r="N7" s="121" t="str">
        <f>VLOOKUP(L7,'пр.взв.'!B7:E22,4,FALSE)</f>
        <v>GEO</v>
      </c>
      <c r="O7" s="39"/>
    </row>
    <row r="8" spans="1:15" ht="15" customHeight="1" thickBot="1">
      <c r="A8" s="286"/>
      <c r="B8" s="112" t="str">
        <f>'пр.взв.'!C16</f>
        <v>Гладких Владимир</v>
      </c>
      <c r="C8" s="284"/>
      <c r="D8" s="112" t="str">
        <f>'пр.взв.'!E16</f>
        <v>РОС</v>
      </c>
      <c r="F8" s="2"/>
      <c r="G8" s="295">
        <v>5</v>
      </c>
      <c r="K8" s="290"/>
      <c r="L8" s="99" t="s">
        <v>48</v>
      </c>
      <c r="M8" s="118" t="str">
        <f>VLOOKUP(L8,'пр.взв.'!B1:E24,2,FALSE)</f>
        <v>Надарешвили Гиви</v>
      </c>
      <c r="N8" s="119" t="str">
        <f>VLOOKUP(L8,'пр.взв.'!B1:E24,4,FALSE)</f>
        <v>ГРУ</v>
      </c>
      <c r="O8" s="39"/>
    </row>
    <row r="9" spans="1:15" ht="15" customHeight="1" thickBot="1">
      <c r="A9" s="287">
        <v>3</v>
      </c>
      <c r="B9" s="115" t="str">
        <f>VLOOKUP(A9,'пр.взв.'!B7:F22,2,FALSE)</f>
        <v>ALIAKSASHYN Dzmitry</v>
      </c>
      <c r="C9" s="269" t="str">
        <f>VLOOKUP(A9,'пр.взв.'!B7:F22,3,FALSE)</f>
        <v>1991 ms</v>
      </c>
      <c r="D9" s="86" t="str">
        <f>VLOOKUP(A9,'пр.взв.'!B11:F26,4,FALSE)</f>
        <v>BLR</v>
      </c>
      <c r="F9" s="2"/>
      <c r="G9" s="296"/>
      <c r="H9" s="27"/>
      <c r="K9" s="289">
        <v>3</v>
      </c>
      <c r="L9" s="94">
        <f>C28</f>
        <v>3</v>
      </c>
      <c r="M9" s="120" t="str">
        <f>VLOOKUP(L9,'пр.взв.'!B7:F22,2,FALSE)</f>
        <v>ALIAKSASHYN Dzmitry</v>
      </c>
      <c r="N9" s="121" t="str">
        <f>VLOOKUP(L9,'пр.взв.'!B7:E22,4,FALSE)</f>
        <v>BLR</v>
      </c>
      <c r="O9" s="39"/>
    </row>
    <row r="10" spans="1:15" ht="15" customHeight="1">
      <c r="A10" s="288"/>
      <c r="B10" s="113" t="str">
        <f>'пр.взв.'!C12</f>
        <v>Алексашин Дмитрий</v>
      </c>
      <c r="C10" s="270"/>
      <c r="D10" s="113" t="str">
        <f>'пр.взв.'!E12</f>
        <v>БЛР</v>
      </c>
      <c r="E10" s="279">
        <v>3</v>
      </c>
      <c r="F10" s="1"/>
      <c r="G10" s="30"/>
      <c r="H10" s="28"/>
      <c r="K10" s="290"/>
      <c r="L10" s="99" t="s">
        <v>47</v>
      </c>
      <c r="M10" s="118" t="str">
        <f>VLOOKUP(L10,'пр.взв.'!B1:E26,2,FALSE)</f>
        <v>Алексашин Дмитрий</v>
      </c>
      <c r="N10" s="119" t="str">
        <f>VLOOKUP(L10,'пр.взв.'!B1:E26,4,FALSE)</f>
        <v>БЛР</v>
      </c>
      <c r="O10" s="39"/>
    </row>
    <row r="11" spans="1:15" ht="15" customHeight="1" thickBot="1">
      <c r="A11" s="271">
        <v>7</v>
      </c>
      <c r="B11" s="110" t="str">
        <f>VLOOKUP(A11,'пр.взв.'!B7:F22,2,FALSE)</f>
        <v>KAZAK  Ribertas</v>
      </c>
      <c r="C11" s="283">
        <f>VLOOKUP(A11,'пр.взв.'!B7:F22,3,FALSE)</f>
        <v>1992</v>
      </c>
      <c r="D11" s="111" t="str">
        <f>VLOOKUP(A11,'пр.взв.'!B13:F28,4,FALSE)</f>
        <v>LTU</v>
      </c>
      <c r="E11" s="280"/>
      <c r="G11" s="2"/>
      <c r="H11" s="28"/>
      <c r="K11" s="289">
        <v>3</v>
      </c>
      <c r="L11" s="94">
        <f>J28</f>
        <v>2</v>
      </c>
      <c r="M11" s="120" t="str">
        <f>VLOOKUP(L11,'пр.взв.'!B9:F24,2,FALSE)</f>
        <v>BABAYEV Kazim</v>
      </c>
      <c r="N11" s="121" t="str">
        <f>VLOOKUP(L11,'пр.взв.'!B7:E24,4,FALSE)</f>
        <v>AZE</v>
      </c>
      <c r="O11" s="39"/>
    </row>
    <row r="12" spans="1:15" ht="15" customHeight="1" thickBot="1">
      <c r="A12" s="272"/>
      <c r="B12" s="112" t="str">
        <f>'пр.взв.'!C20</f>
        <v>Казак Робертас</v>
      </c>
      <c r="C12" s="284"/>
      <c r="D12" s="112" t="str">
        <f>'пр.взв.'!E20</f>
        <v>ЛИТ</v>
      </c>
      <c r="G12" s="2"/>
      <c r="H12" s="28"/>
      <c r="K12" s="290"/>
      <c r="L12" s="99" t="s">
        <v>46</v>
      </c>
      <c r="M12" s="118" t="str">
        <f>VLOOKUP(L12,'пр.взв.'!B3:E28,2,FALSE)</f>
        <v>Бабаев Казим</v>
      </c>
      <c r="N12" s="119" t="str">
        <f>VLOOKUP(L12,'пр.взв.'!B3:E28,4,FALSE)</f>
        <v>АЗЕ</v>
      </c>
      <c r="O12" s="39"/>
    </row>
    <row r="13" spans="1:15" ht="15" customHeight="1">
      <c r="A13" s="310" t="s">
        <v>30</v>
      </c>
      <c r="D13" s="37"/>
      <c r="G13" s="2"/>
      <c r="H13" s="28"/>
      <c r="I13" s="295">
        <v>5</v>
      </c>
      <c r="K13" s="324">
        <v>5</v>
      </c>
      <c r="L13" s="94">
        <v>1</v>
      </c>
      <c r="M13" s="120" t="str">
        <f>VLOOKUP(L13,'пр.взв.'!B1:F26,2,FALSE)</f>
        <v>MELKONYAN Ara</v>
      </c>
      <c r="N13" s="121" t="str">
        <f>VLOOKUP(L13,'пр.взв.'!B1:E26,4,FALSE)</f>
        <v>ARM</v>
      </c>
      <c r="O13" s="39"/>
    </row>
    <row r="14" spans="1:15" ht="15" customHeight="1" thickBot="1">
      <c r="A14" s="311"/>
      <c r="D14" s="37"/>
      <c r="G14" s="2"/>
      <c r="H14" s="28"/>
      <c r="I14" s="296"/>
      <c r="K14" s="325"/>
      <c r="L14" s="99" t="s">
        <v>45</v>
      </c>
      <c r="M14" s="118" t="str">
        <f>VLOOKUP(L14,'пр.взв.'!B5:E30,2,FALSE)</f>
        <v>Мелконян Ара</v>
      </c>
      <c r="N14" s="119" t="str">
        <f>VLOOKUP(L14,'пр.взв.'!B5:E30,4,FALSE)</f>
        <v>АРМ</v>
      </c>
      <c r="O14" s="39"/>
    </row>
    <row r="15" spans="1:15" ht="15" customHeight="1" thickBot="1">
      <c r="A15" s="287">
        <v>2</v>
      </c>
      <c r="B15" s="84" t="str">
        <f>VLOOKUP(A15,'пр.взв.'!B7:F22,2,FALSE)</f>
        <v>BABAYEV Kazim</v>
      </c>
      <c r="C15" s="269">
        <f>VLOOKUP(A15,'пр.взв.'!B7:F22,3,FALSE)</f>
        <v>1992</v>
      </c>
      <c r="D15" s="86" t="str">
        <f>VLOOKUP(A15,'пр.взв.'!B7:F22,4,FALSE)</f>
        <v>AZE</v>
      </c>
      <c r="G15" s="2"/>
      <c r="H15" s="28"/>
      <c r="K15" s="321" t="s">
        <v>91</v>
      </c>
      <c r="L15" s="94">
        <v>7</v>
      </c>
      <c r="M15" s="120" t="str">
        <f>VLOOKUP(L15,'пр.взв.'!B3:F28,2,FALSE)</f>
        <v>KAZAK  Ribertas</v>
      </c>
      <c r="N15" s="121" t="str">
        <f>VLOOKUP(L15,'пр.взв.'!B3:E28,4,FALSE)</f>
        <v>LTU</v>
      </c>
      <c r="O15" s="39"/>
    </row>
    <row r="16" spans="1:15" ht="15" customHeight="1">
      <c r="A16" s="288"/>
      <c r="B16" s="87" t="str">
        <f>'пр.взв.'!C10</f>
        <v>Бабаев Казим</v>
      </c>
      <c r="C16" s="270"/>
      <c r="D16" s="87" t="str">
        <f>'пр.взв.'!E10</f>
        <v>АЗЕ</v>
      </c>
      <c r="E16" s="279">
        <v>2</v>
      </c>
      <c r="G16" s="2"/>
      <c r="H16" s="28"/>
      <c r="K16" s="323"/>
      <c r="L16" s="99" t="s">
        <v>51</v>
      </c>
      <c r="M16" s="118" t="str">
        <f>VLOOKUP(L16,'пр.взв.'!B7:E32,2,FALSE)</f>
        <v>Казак Робертас</v>
      </c>
      <c r="N16" s="119" t="str">
        <f>VLOOKUP(L16,'пр.взв.'!B7:E32,4,FALSE)</f>
        <v>ЛИТ</v>
      </c>
      <c r="O16" s="39"/>
    </row>
    <row r="17" spans="1:15" ht="15" customHeight="1" thickBot="1">
      <c r="A17" s="271">
        <v>6</v>
      </c>
      <c r="B17" s="110" t="str">
        <f>VLOOKUP(A17,'пр.взв.'!B7:F22,2,FALSE)</f>
        <v>VARDANYAN Artem</v>
      </c>
      <c r="C17" s="283">
        <f>VLOOKUP(A17,'пр.взв.'!B7:F22,3,FALSE)</f>
        <v>1991</v>
      </c>
      <c r="D17" s="111" t="str">
        <f>VLOOKUP(A17,'пр.взв.'!B7:F22,4,FALSE)</f>
        <v>UKR</v>
      </c>
      <c r="E17" s="280"/>
      <c r="F17" s="6"/>
      <c r="G17" s="30"/>
      <c r="H17" s="28"/>
      <c r="K17" s="321" t="s">
        <v>91</v>
      </c>
      <c r="L17" s="94">
        <v>6</v>
      </c>
      <c r="M17" s="120" t="str">
        <f>VLOOKUP(L17,'пр.взв.'!B5:F30,2,FALSE)</f>
        <v>VARDANYAN Artem</v>
      </c>
      <c r="N17" s="121" t="str">
        <f>VLOOKUP(L17,'пр.взв.'!B1:E30,4,FALSE)</f>
        <v>UKR</v>
      </c>
      <c r="O17" s="39"/>
    </row>
    <row r="18" spans="1:15" ht="15" customHeight="1" thickBot="1">
      <c r="A18" s="272"/>
      <c r="B18" s="112" t="str">
        <f>'пр.взв.'!C18</f>
        <v>Варданян Артем</v>
      </c>
      <c r="C18" s="284"/>
      <c r="D18" s="112" t="str">
        <f>'пр.взв.'!E18</f>
        <v>УКР</v>
      </c>
      <c r="F18" s="2"/>
      <c r="G18" s="307">
        <v>4</v>
      </c>
      <c r="H18" s="29"/>
      <c r="K18" s="322"/>
      <c r="L18" s="100" t="s">
        <v>50</v>
      </c>
      <c r="M18" s="122" t="str">
        <f>VLOOKUP(L18,'пр.взв.'!B1:E34,2,FALSE)</f>
        <v>Варданян Артем</v>
      </c>
      <c r="N18" s="123" t="str">
        <f>VLOOKUP(L18,'пр.взв.'!B3:E34,4,FALSE)</f>
        <v>УКР</v>
      </c>
      <c r="O18" s="39"/>
    </row>
    <row r="19" spans="1:15" ht="15" customHeight="1" thickBot="1">
      <c r="A19" s="267">
        <v>4</v>
      </c>
      <c r="B19" s="84" t="str">
        <f>VLOOKUP(A19,'пр.взв.'!B7:F22,2,FALSE)</f>
        <v>NADAREISHVILI Givi</v>
      </c>
      <c r="C19" s="269">
        <f>VLOOKUP(A19,'пр.взв.'!B7:F22,3,FALSE)</f>
        <v>1992</v>
      </c>
      <c r="D19" s="86" t="str">
        <f>VLOOKUP(A19,'пр.взв.'!B7:F22,4,FALSE)</f>
        <v>GEO</v>
      </c>
      <c r="F19" s="2"/>
      <c r="G19" s="308"/>
      <c r="H19" s="2"/>
      <c r="K19" s="319"/>
      <c r="L19" s="124"/>
      <c r="M19" s="125"/>
      <c r="N19" s="53"/>
      <c r="O19" s="39"/>
    </row>
    <row r="20" spans="1:15" ht="15" customHeight="1">
      <c r="A20" s="268"/>
      <c r="B20" s="113" t="str">
        <f>'пр.взв.'!C14</f>
        <v>Надарешвили Гиви</v>
      </c>
      <c r="C20" s="270"/>
      <c r="D20" s="113" t="str">
        <f>'пр.взв.'!E14</f>
        <v>ГРУ</v>
      </c>
      <c r="E20" s="307">
        <v>4</v>
      </c>
      <c r="F20" s="1"/>
      <c r="G20" s="30"/>
      <c r="H20" s="2"/>
      <c r="K20" s="320"/>
      <c r="L20" s="126"/>
      <c r="M20" s="127"/>
      <c r="N20" s="128"/>
      <c r="O20" s="39"/>
    </row>
    <row r="21" spans="1:15" ht="15" customHeight="1" thickBot="1">
      <c r="A21" s="271">
        <v>8</v>
      </c>
      <c r="B21" s="107">
        <f>VLOOKUP(A21,'пр.взв.'!B7:F22,2,FALSE)</f>
        <v>0</v>
      </c>
      <c r="C21" s="273">
        <f>VLOOKUP(A21,'пр.взв.'!B7:F22,3,FALSE)</f>
        <v>0</v>
      </c>
      <c r="D21" s="108">
        <f>VLOOKUP(A21,'пр.взв.'!B7:F22,4,FALSE)</f>
        <v>0</v>
      </c>
      <c r="E21" s="308"/>
      <c r="G21" s="2"/>
      <c r="H21" s="2"/>
      <c r="N21" s="39"/>
      <c r="O21" s="39"/>
    </row>
    <row r="22" spans="1:15" ht="15" customHeight="1" thickBot="1">
      <c r="A22" s="272"/>
      <c r="B22" s="109">
        <f>'пр.взв.'!C22</f>
        <v>0</v>
      </c>
      <c r="C22" s="274"/>
      <c r="D22" s="109">
        <f>'пр.взв.'!E22</f>
        <v>0</v>
      </c>
      <c r="G22" s="2"/>
      <c r="H22" s="2"/>
      <c r="N22" s="39"/>
      <c r="O22" s="39"/>
    </row>
    <row r="23" spans="1:8" ht="45" customHeight="1">
      <c r="A23" s="309"/>
      <c r="B23" s="309"/>
      <c r="C23" s="309"/>
      <c r="D23" s="309"/>
      <c r="E23" s="309"/>
      <c r="F23" s="309"/>
      <c r="G23" s="309"/>
      <c r="H23" s="309"/>
    </row>
    <row r="24" spans="1:11" ht="37.5" customHeight="1">
      <c r="A24" s="44" t="s">
        <v>1</v>
      </c>
      <c r="J24" s="294" t="s">
        <v>4</v>
      </c>
      <c r="K24" s="294"/>
    </row>
    <row r="25" ht="12.75" customHeight="1" thickBot="1"/>
    <row r="26" spans="1:9" ht="13.5" customHeight="1">
      <c r="A26" s="275">
        <v>1</v>
      </c>
      <c r="F26" s="293"/>
      <c r="G26" s="2"/>
      <c r="H26" s="2"/>
      <c r="I26" s="2"/>
    </row>
    <row r="27" spans="1:9" ht="12.75" customHeight="1" thickBot="1">
      <c r="A27" s="276"/>
      <c r="B27" s="27"/>
      <c r="F27" s="293"/>
      <c r="G27" s="2"/>
      <c r="H27" s="2"/>
      <c r="I27" s="2"/>
    </row>
    <row r="28" spans="2:11" ht="15.75" customHeight="1">
      <c r="B28" s="28"/>
      <c r="C28" s="279">
        <v>3</v>
      </c>
      <c r="F28" s="2"/>
      <c r="G28" s="2"/>
      <c r="H28" s="2"/>
      <c r="I28" s="2"/>
      <c r="J28" s="303">
        <v>2</v>
      </c>
      <c r="K28" s="304"/>
    </row>
    <row r="29" spans="2:11" ht="12.75" customHeight="1" thickBot="1">
      <c r="B29" s="28"/>
      <c r="C29" s="280"/>
      <c r="F29" s="2"/>
      <c r="G29" s="2"/>
      <c r="H29" s="2"/>
      <c r="I29" s="2"/>
      <c r="J29" s="305"/>
      <c r="K29" s="306"/>
    </row>
    <row r="30" spans="1:9" ht="13.5" customHeight="1">
      <c r="A30" s="277">
        <v>3</v>
      </c>
      <c r="B30" s="29"/>
      <c r="F30" s="293"/>
      <c r="G30" s="2"/>
      <c r="H30" s="2"/>
      <c r="I30" s="2"/>
    </row>
    <row r="31" spans="1:9" ht="13.5" thickBot="1">
      <c r="A31" s="278"/>
      <c r="F31" s="293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3"/>
      <c r="H35" s="312" t="str">
        <f>'[1]реквизиты'!$G$8</f>
        <v>V. Bukhval</v>
      </c>
      <c r="I35" s="312"/>
      <c r="J35" s="312"/>
      <c r="K35" t="str">
        <f>'[1]реквизиты'!$G$9</f>
        <v>/BLR/</v>
      </c>
    </row>
    <row r="36" spans="1:11" ht="15">
      <c r="A36" s="102" t="str">
        <f>'[1]реквизиты'!$A$9</f>
        <v>Гл. судья</v>
      </c>
      <c r="B36" s="10"/>
      <c r="C36" s="10"/>
      <c r="D36" s="10"/>
      <c r="E36" s="2"/>
      <c r="F36" s="81"/>
      <c r="G36" s="2"/>
      <c r="H36" s="83" t="str">
        <f>'[1]реквизиты'!$I$8</f>
        <v>В. Бухвал </v>
      </c>
      <c r="I36" s="101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15">
      <c r="C38" s="2"/>
      <c r="D38" s="2"/>
      <c r="E38" s="2"/>
      <c r="F38" s="2"/>
      <c r="H38" s="82"/>
    </row>
    <row r="39" spans="3:8" ht="15">
      <c r="C39" s="2"/>
      <c r="D39" s="2"/>
      <c r="E39" s="2"/>
      <c r="F39" s="2"/>
      <c r="H39" s="82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12" t="str">
        <f>'[1]реквизиты'!$G$10</f>
        <v>N. Glushkova</v>
      </c>
      <c r="I40" s="312"/>
      <c r="J40" s="312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6">
    <mergeCell ref="H35:J35"/>
    <mergeCell ref="H40:J40"/>
    <mergeCell ref="C2:H2"/>
    <mergeCell ref="I2:N2"/>
    <mergeCell ref="E6:E7"/>
    <mergeCell ref="K19:K20"/>
    <mergeCell ref="K17:K18"/>
    <mergeCell ref="K15:K16"/>
    <mergeCell ref="K13:K14"/>
    <mergeCell ref="K11:K1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C11:C12"/>
    <mergeCell ref="A15:A16"/>
    <mergeCell ref="C15:C16"/>
    <mergeCell ref="K9:K10"/>
    <mergeCell ref="K7:K8"/>
    <mergeCell ref="K5:K6"/>
    <mergeCell ref="F30:F31"/>
    <mergeCell ref="J24:K24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2011-04-16T17:27:34Z</cp:lastPrinted>
  <dcterms:created xsi:type="dcterms:W3CDTF">1996-10-08T23:32:33Z</dcterms:created>
  <dcterms:modified xsi:type="dcterms:W3CDTF">2011-04-16T19:37:50Z</dcterms:modified>
  <cp:category/>
  <cp:version/>
  <cp:contentType/>
  <cp:contentStatus/>
</cp:coreProperties>
</file>