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65416" windowWidth="9720" windowHeight="7320" firstSheet="2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<sst xmlns="http://schemas.openxmlformats.org/spreadsheetml/2006/main" count="194" uniqueCount="78">
  <si>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</si>
  <si>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</si>
  <si>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</si>
  <si>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</si>
  <si>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</si>
  <si>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</si>
  <si>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</si>
  <si>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</si>
  <si>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</si>
  <si>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</si>
  <si>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</si>
  <si>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</si>
  <si>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</si>
  <si>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</si>
  <si>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</si>
  <si>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</si>
  <si>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</si>
  <si>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</si>
  <si>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</si>
  <si>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</si>
  <si>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</si>
  <si>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</si>
  <si>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</si>
  <si>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</si>
  <si>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</si>
  <si>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</si>
  <si>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</si>
  <si>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</si>
  <si>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</si>
  <si>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</si>
  <si>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</si>
  <si>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</si>
  <si>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</si>
  <si>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</si>
  <si>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</si>
  <si>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</si>
  <si>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</si>
  <si>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</si>
  <si>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</si>
  <si>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</si>
  <si>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</si>
  <si>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</si>
  <si>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</si>
  <si>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</si>
  <si>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</si>
  <si>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r>
      <t xml:space="preserve">Struggle for 3 place   </t>
    </r>
    <r>
      <rPr>
        <sz val="12"/>
        <rFont val="Arial"/>
        <family val="2"/>
      </rPr>
      <t>Встречи за 3-е место</t>
    </r>
  </si>
  <si>
    <t>OSTPIUK Mariia</t>
  </si>
  <si>
    <t>UKR</t>
  </si>
  <si>
    <t>1.</t>
  </si>
  <si>
    <t>ОСТАПЮК Мария</t>
  </si>
  <si>
    <t>УКР</t>
  </si>
  <si>
    <t>KIRILOVA Gabriela</t>
  </si>
  <si>
    <t>BGR</t>
  </si>
  <si>
    <t>2.</t>
  </si>
  <si>
    <t>КИРИЛОВА Габриела</t>
  </si>
  <si>
    <t>БГР</t>
  </si>
  <si>
    <t>FRIQUIN Estelle</t>
  </si>
  <si>
    <t>FRA</t>
  </si>
  <si>
    <t>3.</t>
  </si>
  <si>
    <t>ФРИТЯН Эстель</t>
  </si>
  <si>
    <t>ФРА</t>
  </si>
  <si>
    <t>ZHARSKAYA Maryna</t>
  </si>
  <si>
    <t>BLR</t>
  </si>
  <si>
    <t>4.</t>
  </si>
  <si>
    <t>ЖАРСКАЯ Марина</t>
  </si>
  <si>
    <t>БЛР</t>
  </si>
  <si>
    <t>MIRZOYAN Susanna</t>
  </si>
  <si>
    <t>RUS</t>
  </si>
  <si>
    <t>5.</t>
  </si>
  <si>
    <t>МИРЗОЯН Сусанна</t>
  </si>
  <si>
    <t>РОС</t>
  </si>
  <si>
    <t>SMILKOVICH  Masha</t>
  </si>
  <si>
    <t>SRB</t>
  </si>
  <si>
    <t>6.</t>
  </si>
  <si>
    <t>СМИЛКОВИЧ Маша</t>
  </si>
  <si>
    <t>СРБ</t>
  </si>
  <si>
    <t>Weight category 52 кg.                             Весовая категория  52  кг</t>
  </si>
  <si>
    <t>GOLOVANOV OLEG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</si>
</sst>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sz val="10"/>
      <color indexed="9"/>
      <name val="Arial"/>
      <family val="0"/>
    </font>
    <font>
      <sz val="10"/>
      <name val="Arial Cyr"/>
      <family val="0"/>
    </font>
    <font>
      <b/>
      <sz val="10"/>
      <color indexed="12"/>
      <name val="Arial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7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0" fontId="36" fillId="0" borderId="0" xfId="0" applyFont="1" applyAlignment="1">
      <alignment/>
    </xf>
    <xf numFmtId="0" fontId="36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37" fillId="0" borderId="22" xfId="0" applyFont="1" applyFill="1" applyBorder="1" applyAlignment="1">
      <alignment horizontal="left" vertical="center"/>
    </xf>
    <xf numFmtId="0" fontId="37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37" fillId="0" borderId="26" xfId="0" applyFont="1" applyFill="1" applyBorder="1" applyAlignment="1">
      <alignment horizontal="left" vertical="center"/>
    </xf>
    <xf numFmtId="0" fontId="37" fillId="0" borderId="27" xfId="0" applyFont="1" applyFill="1" applyBorder="1" applyAlignment="1">
      <alignment vertical="center"/>
    </xf>
    <xf numFmtId="0" fontId="29" fillId="0" borderId="28" xfId="0" applyFont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6" fillId="0" borderId="18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21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/>
    </xf>
    <xf numFmtId="0" fontId="42" fillId="0" borderId="1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9" fillId="0" borderId="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31" fillId="2" borderId="30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30" xfId="0" applyFont="1" applyFill="1" applyBorder="1" applyAlignment="1">
      <alignment horizontal="center" vertical="center"/>
    </xf>
    <xf numFmtId="0" fontId="31" fillId="3" borderId="31" xfId="0" applyFont="1" applyFill="1" applyBorder="1" applyAlignment="1">
      <alignment horizontal="center" vertical="center"/>
    </xf>
    <xf numFmtId="0" fontId="32" fillId="0" borderId="3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0" fillId="2" borderId="0" xfId="15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8" fillId="4" borderId="35" xfId="15" applyFont="1" applyFill="1" applyBorder="1" applyAlignment="1" applyProtection="1">
      <alignment horizontal="center" vertical="center" wrapText="1"/>
      <protection/>
    </xf>
    <xf numFmtId="0" fontId="28" fillId="4" borderId="10" xfId="15" applyFont="1" applyFill="1" applyBorder="1" applyAlignment="1" applyProtection="1">
      <alignment horizontal="center" vertical="center" wrapText="1"/>
      <protection/>
    </xf>
    <xf numFmtId="0" fontId="28" fillId="4" borderId="36" xfId="15" applyFont="1" applyFill="1" applyBorder="1" applyAlignment="1" applyProtection="1">
      <alignment horizontal="center" vertical="center" wrapText="1"/>
      <protection/>
    </xf>
    <xf numFmtId="0" fontId="0" fillId="0" borderId="32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/>
    </xf>
    <xf numFmtId="0" fontId="31" fillId="5" borderId="30" xfId="0" applyFont="1" applyFill="1" applyBorder="1" applyAlignment="1">
      <alignment horizontal="center" vertical="center"/>
    </xf>
    <xf numFmtId="0" fontId="31" fillId="5" borderId="31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178" fontId="11" fillId="0" borderId="37" xfId="16" applyFont="1" applyBorder="1" applyAlignment="1">
      <alignment horizontal="center" vertical="center" wrapText="1"/>
    </xf>
    <xf numFmtId="178" fontId="11" fillId="0" borderId="38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9" xfId="16" applyFont="1" applyBorder="1" applyAlignment="1">
      <alignment horizontal="center" vertical="center" wrapText="1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1" fillId="0" borderId="44" xfId="16" applyNumberFormat="1" applyFont="1" applyBorder="1" applyAlignment="1">
      <alignment horizontal="center" vertical="center" wrapText="1"/>
    </xf>
    <xf numFmtId="0" fontId="11" fillId="0" borderId="45" xfId="16" applyNumberFormat="1" applyFont="1" applyBorder="1" applyAlignment="1">
      <alignment horizontal="center" vertical="center" wrapText="1"/>
    </xf>
    <xf numFmtId="178" fontId="12" fillId="3" borderId="13" xfId="16" applyFont="1" applyFill="1" applyBorder="1" applyAlignment="1">
      <alignment horizontal="center" vertical="center" wrapText="1"/>
    </xf>
    <xf numFmtId="178" fontId="12" fillId="3" borderId="39" xfId="16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178" fontId="12" fillId="2" borderId="19" xfId="16" applyFont="1" applyFill="1" applyBorder="1" applyAlignment="1">
      <alignment horizontal="center" vertical="center" wrapText="1"/>
    </xf>
    <xf numFmtId="178" fontId="12" fillId="2" borderId="39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3" fillId="0" borderId="19" xfId="15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19" xfId="15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5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6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5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13" fillId="0" borderId="50" xfId="15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33" fillId="0" borderId="35" xfId="15" applyNumberFormat="1" applyFont="1" applyFill="1" applyBorder="1" applyAlignment="1">
      <alignment horizontal="center" vertical="center" wrapText="1"/>
    </xf>
    <xf numFmtId="0" fontId="33" fillId="0" borderId="10" xfId="15" applyNumberFormat="1" applyFont="1" applyFill="1" applyBorder="1" applyAlignment="1">
      <alignment horizontal="center" vertical="center" wrapText="1"/>
    </xf>
    <xf numFmtId="0" fontId="33" fillId="0" borderId="36" xfId="15" applyNumberFormat="1" applyFont="1" applyFill="1" applyBorder="1" applyAlignment="1">
      <alignment horizontal="center" vertical="center" wrapText="1"/>
    </xf>
    <xf numFmtId="0" fontId="3" fillId="7" borderId="35" xfId="15" applyNumberFormat="1" applyFont="1" applyFill="1" applyBorder="1" applyAlignment="1">
      <alignment horizontal="center" vertical="center" wrapText="1"/>
    </xf>
    <xf numFmtId="0" fontId="3" fillId="7" borderId="10" xfId="15" applyNumberFormat="1" applyFont="1" applyFill="1" applyBorder="1" applyAlignment="1">
      <alignment horizontal="center" vertical="center" wrapText="1"/>
    </xf>
    <xf numFmtId="0" fontId="3" fillId="7" borderId="36" xfId="15" applyNumberFormat="1" applyFont="1" applyFill="1" applyBorder="1" applyAlignment="1">
      <alignment horizontal="center" vertical="center" wrapText="1"/>
    </xf>
    <xf numFmtId="0" fontId="4" fillId="0" borderId="35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left" vertical="center" wrapText="1"/>
    </xf>
    <xf numFmtId="0" fontId="40" fillId="0" borderId="45" xfId="0" applyFont="1" applyFill="1" applyBorder="1" applyAlignment="1">
      <alignment horizontal="left" vertical="center" wrapText="1"/>
    </xf>
    <xf numFmtId="0" fontId="9" fillId="0" borderId="8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45" xfId="0" applyFont="1" applyFill="1" applyBorder="1" applyAlignment="1">
      <alignment horizontal="left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15" fillId="6" borderId="45" xfId="0" applyFont="1" applyFill="1" applyBorder="1" applyAlignment="1">
      <alignment horizontal="center" vertical="center"/>
    </xf>
    <xf numFmtId="0" fontId="6" fillId="8" borderId="44" xfId="0" applyFont="1" applyFill="1" applyBorder="1" applyAlignment="1">
      <alignment horizontal="center" vertical="center" wrapText="1"/>
    </xf>
    <xf numFmtId="0" fontId="15" fillId="8" borderId="4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 wrapText="1"/>
    </xf>
    <xf numFmtId="0" fontId="15" fillId="4" borderId="47" xfId="0" applyFont="1" applyFill="1" applyBorder="1" applyAlignment="1">
      <alignment horizontal="center" vertical="center"/>
    </xf>
    <xf numFmtId="0" fontId="9" fillId="8" borderId="9" xfId="0" applyNumberFormat="1" applyFont="1" applyFill="1" applyBorder="1" applyAlignment="1">
      <alignment horizontal="center" vertical="center"/>
    </xf>
    <xf numFmtId="0" fontId="9" fillId="8" borderId="28" xfId="0" applyNumberFormat="1" applyFont="1" applyFill="1" applyBorder="1" applyAlignment="1">
      <alignment horizontal="center" vertical="center"/>
    </xf>
    <xf numFmtId="0" fontId="9" fillId="8" borderId="31" xfId="0" applyNumberFormat="1" applyFont="1" applyFill="1" applyBorder="1" applyAlignment="1">
      <alignment horizontal="center" vertical="center"/>
    </xf>
    <xf numFmtId="0" fontId="9" fillId="8" borderId="3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8" borderId="8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1</xdr:col>
      <xdr:colOff>1028700</xdr:colOff>
      <xdr:row>2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276225" y="9525"/>
          <a:ext cx="1171575" cy="1343025"/>
          <a:chOff x="29" y="1"/>
          <a:chExt cx="123" cy="141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" y="1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Graphics 2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3060" t="8450" r="73979" b="15493"/>
          <a:stretch>
            <a:fillRect/>
          </a:stretch>
        </xdr:blipFill>
        <xdr:spPr>
          <a:xfrm>
            <a:off x="29" y="68"/>
            <a:ext cx="123" cy="7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3;&#1045;&#1052;&#1055;&#1048;&#1054;&#1053;&#1040;&#1058;&#1045;&#1074;&#1088;&#1086;&#1087;&#1099;%202011%20&#1057;&#1054;&#1060;&#1048;&#1071;\&#1078;&#1077;&#1085;&#1097;&#1080;&#1085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SAMBO Championship
among  women                                                                                                     Чемпионат Европы по САМБО среди женщин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37" sqref="A1:H37"/>
    </sheetView>
  </sheetViews>
  <sheetFormatPr defaultColWidth="9.140625" defaultRowHeight="12.75"/>
  <sheetData>
    <row r="1" spans="1:8" ht="25.5" customHeight="1" thickBot="1">
      <c r="A1" s="156" t="str">
        <f>'[1]реквизиты'!$A$2</f>
        <v>the European SAMBO Championship
among  women                                                                                                     Чемпионат Европы по САМБО среди женщин</v>
      </c>
      <c r="B1" s="157"/>
      <c r="C1" s="157"/>
      <c r="D1" s="157"/>
      <c r="E1" s="157"/>
      <c r="F1" s="157"/>
      <c r="G1" s="157"/>
      <c r="H1" s="158"/>
    </row>
    <row r="2" spans="1:8" ht="12.75">
      <c r="A2" s="159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2" s="159"/>
      <c r="C2" s="159"/>
      <c r="D2" s="159"/>
      <c r="E2" s="159"/>
      <c r="F2" s="159"/>
      <c r="G2" s="159"/>
      <c r="H2" s="159"/>
    </row>
    <row r="3" spans="1:8" ht="18">
      <c r="A3" s="160" t="s">
        <v>41</v>
      </c>
      <c r="B3" s="160"/>
      <c r="C3" s="160"/>
      <c r="D3" s="160"/>
      <c r="E3" s="160"/>
      <c r="F3" s="160"/>
      <c r="G3" s="160"/>
      <c r="H3" s="160"/>
    </row>
    <row r="4" spans="1:8" ht="30.75" customHeight="1">
      <c r="A4" s="153" t="str">
        <f>'пр.взв.'!A4</f>
        <v>Weight category 52 кg.                             Весовая категория  52  кг</v>
      </c>
      <c r="B4" s="153"/>
      <c r="C4" s="153"/>
      <c r="D4" s="153"/>
      <c r="E4" s="153"/>
      <c r="F4" s="153"/>
      <c r="G4" s="153"/>
      <c r="H4" s="153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 customHeight="1">
      <c r="A6" s="148" t="s">
        <v>35</v>
      </c>
      <c r="B6" s="151" t="str">
        <f>VLOOKUP(J6,'пр.взв.'!B7:F22,2,FALSE)</f>
        <v>MIRZOYAN Susanna</v>
      </c>
      <c r="C6" s="151"/>
      <c r="D6" s="151"/>
      <c r="E6" s="151"/>
      <c r="F6" s="151"/>
      <c r="G6" s="151"/>
      <c r="H6" s="107">
        <f>VLOOKUP(J6,'пр.взв.'!B7:F22,3,FALSE)</f>
        <v>1986</v>
      </c>
      <c r="I6" s="75"/>
      <c r="J6" s="76">
        <f>'пр.хода'!I13</f>
        <v>5</v>
      </c>
    </row>
    <row r="7" spans="1:10" ht="18" customHeight="1">
      <c r="A7" s="149"/>
      <c r="B7" s="152" t="str">
        <f>VLOOKUP(J7,'пр.взв.'!B8:F23,2,FALSE)</f>
        <v>МИРЗОЯН Сусанна</v>
      </c>
      <c r="C7" s="152"/>
      <c r="D7" s="152"/>
      <c r="E7" s="152"/>
      <c r="F7" s="152"/>
      <c r="G7" s="152"/>
      <c r="H7" s="108"/>
      <c r="I7" s="75"/>
      <c r="J7" s="76" t="s">
        <v>68</v>
      </c>
    </row>
    <row r="8" spans="1:10" ht="18" customHeight="1">
      <c r="A8" s="149"/>
      <c r="B8" s="144" t="str">
        <f>VLOOKUP(J6,'пр.взв.'!B7:F22,4,FALSE)</f>
        <v>RUS</v>
      </c>
      <c r="C8" s="144"/>
      <c r="D8" s="144"/>
      <c r="E8" s="144"/>
      <c r="F8" s="144"/>
      <c r="G8" s="144"/>
      <c r="H8" s="145"/>
      <c r="I8" s="75"/>
      <c r="J8" s="76"/>
    </row>
    <row r="9" spans="1:10" ht="18.75" customHeight="1" thickBot="1">
      <c r="A9" s="150"/>
      <c r="B9" s="154" t="str">
        <f>VLOOKUP(J7,'пр.взв.'!B8:F23,4,FALSE)</f>
        <v>РОС</v>
      </c>
      <c r="C9" s="154"/>
      <c r="D9" s="154"/>
      <c r="E9" s="154"/>
      <c r="F9" s="154"/>
      <c r="G9" s="154"/>
      <c r="H9" s="155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 customHeight="1">
      <c r="A11" s="170" t="s">
        <v>36</v>
      </c>
      <c r="B11" s="151" t="str">
        <f>VLOOKUP(J11,'пр.взв.'!B2:F27,2,FALSE)</f>
        <v>ZHARSKAYA Maryna</v>
      </c>
      <c r="C11" s="151"/>
      <c r="D11" s="151"/>
      <c r="E11" s="151"/>
      <c r="F11" s="151"/>
      <c r="G11" s="151"/>
      <c r="H11" s="107">
        <f>VLOOKUP(J11,'пр.взв.'!B2:F27,3,FALSE)</f>
        <v>1983</v>
      </c>
      <c r="I11" s="75"/>
      <c r="J11" s="76">
        <f>'пр.хода'!L7</f>
        <v>4</v>
      </c>
    </row>
    <row r="12" spans="1:10" ht="18" customHeight="1">
      <c r="A12" s="146"/>
      <c r="B12" s="152" t="str">
        <f>VLOOKUP(J12,'пр.взв.'!B3:F28,2,FALSE)</f>
        <v>ЖАРСКАЯ Марина</v>
      </c>
      <c r="C12" s="152"/>
      <c r="D12" s="152"/>
      <c r="E12" s="152"/>
      <c r="F12" s="152"/>
      <c r="G12" s="152"/>
      <c r="H12" s="108"/>
      <c r="I12" s="75"/>
      <c r="J12" s="76" t="s">
        <v>63</v>
      </c>
    </row>
    <row r="13" spans="1:10" ht="18" customHeight="1">
      <c r="A13" s="146"/>
      <c r="B13" s="144" t="str">
        <f>VLOOKUP(J11,'пр.взв.'!B2:F27,4,FALSE)</f>
        <v>BLR</v>
      </c>
      <c r="C13" s="144"/>
      <c r="D13" s="144"/>
      <c r="E13" s="144"/>
      <c r="F13" s="144"/>
      <c r="G13" s="144"/>
      <c r="H13" s="145"/>
      <c r="I13" s="75"/>
      <c r="J13" s="76"/>
    </row>
    <row r="14" spans="1:10" ht="18.75" customHeight="1" thickBot="1">
      <c r="A14" s="147"/>
      <c r="B14" s="154" t="str">
        <f>VLOOKUP(J12,'пр.взв.'!B3:F28,4,FALSE)</f>
        <v>БЛР</v>
      </c>
      <c r="C14" s="154"/>
      <c r="D14" s="154"/>
      <c r="E14" s="154"/>
      <c r="F14" s="154"/>
      <c r="G14" s="154"/>
      <c r="H14" s="155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 customHeight="1">
      <c r="A16" s="167" t="s">
        <v>37</v>
      </c>
      <c r="B16" s="151" t="str">
        <f>VLOOKUP(J16,'пр.взв.'!B1:F32,2,FALSE)</f>
        <v>OSTPIUK Mariia</v>
      </c>
      <c r="C16" s="151"/>
      <c r="D16" s="151"/>
      <c r="E16" s="151"/>
      <c r="F16" s="151"/>
      <c r="G16" s="151"/>
      <c r="H16" s="107">
        <f>VLOOKUP(J16,'пр.взв.'!B1:F32,3,FALSE)</f>
        <v>1991</v>
      </c>
      <c r="I16" s="75"/>
      <c r="J16" s="76">
        <f>'пр.хода'!C28</f>
        <v>1</v>
      </c>
    </row>
    <row r="17" spans="1:10" ht="18" customHeight="1">
      <c r="A17" s="168"/>
      <c r="B17" s="152" t="str">
        <f>VLOOKUP(J17,'пр.взв.'!B2:F33,2,FALSE)</f>
        <v>ОСТАПЮК Мария</v>
      </c>
      <c r="C17" s="152"/>
      <c r="D17" s="152"/>
      <c r="E17" s="152"/>
      <c r="F17" s="152"/>
      <c r="G17" s="152"/>
      <c r="H17" s="108"/>
      <c r="I17" s="75"/>
      <c r="J17" s="76" t="s">
        <v>48</v>
      </c>
    </row>
    <row r="18" spans="1:10" ht="18" customHeight="1">
      <c r="A18" s="168"/>
      <c r="B18" s="144" t="str">
        <f>VLOOKUP(J16,'пр.взв.'!B1:F32,4,FALSE)</f>
        <v>UKR</v>
      </c>
      <c r="C18" s="144"/>
      <c r="D18" s="144"/>
      <c r="E18" s="144"/>
      <c r="F18" s="144"/>
      <c r="G18" s="144"/>
      <c r="H18" s="145"/>
      <c r="I18" s="75"/>
      <c r="J18" s="76"/>
    </row>
    <row r="19" spans="1:10" ht="18.75" customHeight="1" thickBot="1">
      <c r="A19" s="169"/>
      <c r="B19" s="154" t="str">
        <f>VLOOKUP(J17,'пр.взв.'!B2:F33,4,FALSE)</f>
        <v>УКР</v>
      </c>
      <c r="C19" s="154"/>
      <c r="D19" s="154"/>
      <c r="E19" s="154"/>
      <c r="F19" s="154"/>
      <c r="G19" s="154"/>
      <c r="H19" s="155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 customHeight="1">
      <c r="A21" s="167" t="s">
        <v>37</v>
      </c>
      <c r="B21" s="151" t="str">
        <f>VLOOKUP(J21,'пр.взв.'!B2:F37,2,FALSE)</f>
        <v>KIRILOVA Gabriela</v>
      </c>
      <c r="C21" s="151"/>
      <c r="D21" s="151"/>
      <c r="E21" s="151"/>
      <c r="F21" s="151"/>
      <c r="G21" s="151"/>
      <c r="H21" s="107">
        <f>VLOOKUP(J21,'пр.взв.'!B2:F37,3,FALSE)</f>
        <v>1974</v>
      </c>
      <c r="I21" s="75"/>
      <c r="J21" s="76">
        <f>'пр.хода'!J28</f>
        <v>2</v>
      </c>
    </row>
    <row r="22" spans="1:10" ht="18" customHeight="1">
      <c r="A22" s="168"/>
      <c r="B22" s="152" t="str">
        <f>VLOOKUP(J22,'пр.взв.'!B3:F38,2,FALSE)</f>
        <v>КИРИЛОВА Габриела</v>
      </c>
      <c r="C22" s="152"/>
      <c r="D22" s="152"/>
      <c r="E22" s="152"/>
      <c r="F22" s="152"/>
      <c r="G22" s="152"/>
      <c r="H22" s="108"/>
      <c r="I22" s="75"/>
      <c r="J22" s="76" t="s">
        <v>53</v>
      </c>
    </row>
    <row r="23" spans="1:9" ht="18" customHeight="1">
      <c r="A23" s="168"/>
      <c r="B23" s="144" t="str">
        <f>VLOOKUP(J21,'пр.взв.'!B2:F37,4,FALSE)</f>
        <v>BGR</v>
      </c>
      <c r="C23" s="144"/>
      <c r="D23" s="144"/>
      <c r="E23" s="144"/>
      <c r="F23" s="144"/>
      <c r="G23" s="144"/>
      <c r="H23" s="145"/>
      <c r="I23" s="75"/>
    </row>
    <row r="24" spans="1:9" ht="18.75" customHeight="1" thickBot="1">
      <c r="A24" s="169"/>
      <c r="B24" s="154" t="str">
        <f>VLOOKUP(J22,'пр.взв.'!B3:F38,4,FALSE)</f>
        <v>БГР</v>
      </c>
      <c r="C24" s="154"/>
      <c r="D24" s="154"/>
      <c r="E24" s="154"/>
      <c r="F24" s="154"/>
      <c r="G24" s="154"/>
      <c r="H24" s="155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42</v>
      </c>
      <c r="B26" s="75"/>
      <c r="C26" s="75"/>
      <c r="D26" s="75"/>
      <c r="E26" s="75"/>
      <c r="F26" s="75"/>
      <c r="G26" s="75"/>
      <c r="H26" s="75"/>
    </row>
    <row r="27" ht="13.5" thickBot="1"/>
    <row r="28" spans="1:8" ht="12.75">
      <c r="A28" s="161" t="s">
        <v>77</v>
      </c>
      <c r="B28" s="162"/>
      <c r="C28" s="162"/>
      <c r="D28" s="162"/>
      <c r="E28" s="162"/>
      <c r="F28" s="162"/>
      <c r="G28" s="162"/>
      <c r="H28" s="163"/>
    </row>
    <row r="29" spans="1:8" ht="13.5" thickBot="1">
      <c r="A29" s="164"/>
      <c r="B29" s="165"/>
      <c r="C29" s="165"/>
      <c r="D29" s="165"/>
      <c r="E29" s="165"/>
      <c r="F29" s="165"/>
      <c r="G29" s="165"/>
      <c r="H29" s="166"/>
    </row>
    <row r="32" spans="1:8" ht="18">
      <c r="A32" s="75" t="s">
        <v>43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</sheetData>
  <mergeCells count="25">
    <mergeCell ref="B23:H23"/>
    <mergeCell ref="B24:H24"/>
    <mergeCell ref="B18:H18"/>
    <mergeCell ref="B19:H19"/>
    <mergeCell ref="B21:G21"/>
    <mergeCell ref="B22:G22"/>
    <mergeCell ref="B11:G11"/>
    <mergeCell ref="B12:G12"/>
    <mergeCell ref="B16:G16"/>
    <mergeCell ref="B17:G17"/>
    <mergeCell ref="A1:H1"/>
    <mergeCell ref="A2:H2"/>
    <mergeCell ref="A3:H3"/>
    <mergeCell ref="A28:H29"/>
    <mergeCell ref="A21:A24"/>
    <mergeCell ref="A16:A19"/>
    <mergeCell ref="A11:A14"/>
    <mergeCell ref="B13:H13"/>
    <mergeCell ref="B14:H14"/>
    <mergeCell ref="B8:H8"/>
    <mergeCell ref="A6:A9"/>
    <mergeCell ref="B6:G6"/>
    <mergeCell ref="B7:G7"/>
    <mergeCell ref="A4:H4"/>
    <mergeCell ref="B9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A1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99" t="s">
        <v>26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2:11" ht="53.25" customHeight="1">
      <c r="B2" s="118"/>
      <c r="C2" s="118"/>
      <c r="D2" s="142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E2" s="142"/>
      <c r="F2" s="142"/>
      <c r="G2" s="142"/>
      <c r="H2" s="142"/>
      <c r="I2" s="142"/>
      <c r="J2" s="142"/>
      <c r="K2" s="118"/>
    </row>
    <row r="3" spans="1:11" ht="18" customHeight="1">
      <c r="A3" s="175" t="str">
        <f>'пр.взв.'!A4</f>
        <v>Weight category 52 кg.                             Весовая категория  52  кг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27.75" customHeight="1" hidden="1" thickBot="1">
      <c r="A4" s="201" t="s">
        <v>38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11" ht="21" customHeight="1" hidden="1" thickBot="1">
      <c r="A5" s="58" t="s">
        <v>13</v>
      </c>
      <c r="B5" s="45" t="s">
        <v>6</v>
      </c>
      <c r="C5" s="47" t="s">
        <v>14</v>
      </c>
      <c r="D5" s="45" t="s">
        <v>7</v>
      </c>
      <c r="E5" s="48" t="s">
        <v>8</v>
      </c>
      <c r="F5" s="44" t="s">
        <v>15</v>
      </c>
      <c r="G5" s="49" t="s">
        <v>39</v>
      </c>
      <c r="H5" s="49" t="s">
        <v>18</v>
      </c>
      <c r="I5" s="49" t="s">
        <v>19</v>
      </c>
      <c r="J5" s="47" t="s">
        <v>40</v>
      </c>
      <c r="K5" s="49" t="s">
        <v>20</v>
      </c>
    </row>
    <row r="6" spans="1:11" ht="19.5" customHeight="1" hidden="1">
      <c r="A6" s="184">
        <v>1</v>
      </c>
      <c r="B6" s="187">
        <f>'пр.хода'!A26</f>
        <v>1</v>
      </c>
      <c r="C6" s="189" t="s">
        <v>21</v>
      </c>
      <c r="D6" s="191" t="str">
        <f>VLOOKUP(B6,'пр.взв.'!B7:E22,2,FALSE)</f>
        <v>OSTPIUK Mariia</v>
      </c>
      <c r="E6" s="177">
        <f>VLOOKUP(B6,'пр.взв.'!B7:E22,3,FALSE)</f>
        <v>1991</v>
      </c>
      <c r="F6" s="179" t="str">
        <f>VLOOKUP(B6,'пр.взв.'!B7:E22,4,FALSE)</f>
        <v>UKR</v>
      </c>
      <c r="G6" s="171"/>
      <c r="H6" s="173"/>
      <c r="I6" s="171"/>
      <c r="J6" s="173"/>
      <c r="K6" s="59" t="s">
        <v>24</v>
      </c>
    </row>
    <row r="7" spans="1:11" ht="19.5" customHeight="1" hidden="1" thickBot="1">
      <c r="A7" s="185"/>
      <c r="B7" s="188"/>
      <c r="C7" s="190"/>
      <c r="D7" s="192"/>
      <c r="E7" s="178"/>
      <c r="F7" s="180"/>
      <c r="G7" s="172"/>
      <c r="H7" s="174"/>
      <c r="I7" s="172"/>
      <c r="J7" s="174"/>
      <c r="K7" s="60" t="s">
        <v>2</v>
      </c>
    </row>
    <row r="8" spans="1:11" ht="19.5" customHeight="1" hidden="1">
      <c r="A8" s="185"/>
      <c r="B8" s="187">
        <f>'пр.хода'!A30</f>
        <v>3</v>
      </c>
      <c r="C8" s="193" t="s">
        <v>22</v>
      </c>
      <c r="D8" s="195" t="str">
        <f>VLOOKUP(B8,'пр.взв.'!B7:E22,2,FALSE)</f>
        <v>FRIQUIN Estelle</v>
      </c>
      <c r="E8" s="181">
        <f>VLOOKUP(B8,'пр.взв.'!B7:E22,3,FALSE)</f>
        <v>1990</v>
      </c>
      <c r="F8" s="182" t="str">
        <f>VLOOKUP(B8,'пр.взв.'!B7:E22,4,FALSE)</f>
        <v>FRA</v>
      </c>
      <c r="G8" s="183"/>
      <c r="H8" s="173"/>
      <c r="I8" s="171"/>
      <c r="J8" s="173"/>
      <c r="K8" s="60" t="s">
        <v>25</v>
      </c>
    </row>
    <row r="9" spans="1:11" ht="19.5" customHeight="1" hidden="1" thickBot="1">
      <c r="A9" s="186"/>
      <c r="B9" s="188"/>
      <c r="C9" s="194"/>
      <c r="D9" s="196"/>
      <c r="E9" s="178"/>
      <c r="F9" s="180"/>
      <c r="G9" s="172"/>
      <c r="H9" s="174"/>
      <c r="I9" s="172"/>
      <c r="J9" s="174"/>
      <c r="K9" s="61"/>
    </row>
    <row r="10" spans="1:11" ht="24" customHeight="1" hidden="1" thickBot="1">
      <c r="A10" s="12"/>
      <c r="B10" s="12"/>
      <c r="C10" s="50"/>
      <c r="D10" s="12"/>
      <c r="E10" s="51"/>
      <c r="F10" s="12"/>
      <c r="G10" s="12"/>
      <c r="H10" s="12"/>
      <c r="I10" s="12"/>
      <c r="J10" s="12"/>
      <c r="K10" s="12"/>
    </row>
    <row r="11" spans="1:11" ht="26.25" hidden="1" thickBot="1">
      <c r="A11" s="46" t="s">
        <v>13</v>
      </c>
      <c r="B11" s="45" t="s">
        <v>6</v>
      </c>
      <c r="C11" s="47" t="s">
        <v>14</v>
      </c>
      <c r="D11" s="45" t="s">
        <v>7</v>
      </c>
      <c r="E11" s="48" t="s">
        <v>8</v>
      </c>
      <c r="F11" s="44" t="s">
        <v>15</v>
      </c>
      <c r="G11" s="49" t="s">
        <v>39</v>
      </c>
      <c r="H11" s="49" t="s">
        <v>18</v>
      </c>
      <c r="I11" s="49" t="s">
        <v>19</v>
      </c>
      <c r="J11" s="47" t="s">
        <v>40</v>
      </c>
      <c r="K11" s="49" t="s">
        <v>20</v>
      </c>
    </row>
    <row r="12" spans="1:11" ht="19.5" customHeight="1" hidden="1">
      <c r="A12" s="184">
        <v>2</v>
      </c>
      <c r="B12" s="187">
        <f>'пр.хода'!F26</f>
        <v>0</v>
      </c>
      <c r="C12" s="189" t="s">
        <v>21</v>
      </c>
      <c r="D12" s="191" t="e">
        <f>VLOOKUP(B12,'пр.взв.'!B7:E22,2,FALSE)</f>
        <v>#N/A</v>
      </c>
      <c r="E12" s="177" t="e">
        <f>VLOOKUP(B12,'пр.взв.'!B7:E22,3,FALSE)</f>
        <v>#N/A</v>
      </c>
      <c r="F12" s="177" t="e">
        <f>VLOOKUP(B12,'пр.взв.'!B7:E22,4,FALSE)</f>
        <v>#N/A</v>
      </c>
      <c r="G12" s="171"/>
      <c r="H12" s="173"/>
      <c r="I12" s="171"/>
      <c r="J12" s="173"/>
      <c r="K12" s="59" t="s">
        <v>24</v>
      </c>
    </row>
    <row r="13" spans="1:11" ht="19.5" customHeight="1" hidden="1" thickBot="1">
      <c r="A13" s="185"/>
      <c r="B13" s="188"/>
      <c r="C13" s="190"/>
      <c r="D13" s="192"/>
      <c r="E13" s="178"/>
      <c r="F13" s="178"/>
      <c r="G13" s="172"/>
      <c r="H13" s="174"/>
      <c r="I13" s="172"/>
      <c r="J13" s="174"/>
      <c r="K13" s="60" t="s">
        <v>2</v>
      </c>
    </row>
    <row r="14" spans="1:11" ht="19.5" customHeight="1" hidden="1">
      <c r="A14" s="185"/>
      <c r="B14" s="187">
        <f>'пр.хода'!F30</f>
        <v>0</v>
      </c>
      <c r="C14" s="193" t="s">
        <v>22</v>
      </c>
      <c r="D14" s="198" t="e">
        <f>VLOOKUP(B14,'пр.взв.'!B7:E22,2,FALSE)</f>
        <v>#N/A</v>
      </c>
      <c r="E14" s="181" t="e">
        <f>VLOOKUP(B14,'пр.взв.'!B7:E22,3,FALSE)</f>
        <v>#N/A</v>
      </c>
      <c r="F14" s="181" t="e">
        <f>VLOOKUP(B14,'пр.взв.'!B7:E22,4,FALSE)</f>
        <v>#N/A</v>
      </c>
      <c r="G14" s="183"/>
      <c r="H14" s="173"/>
      <c r="I14" s="171"/>
      <c r="J14" s="173"/>
      <c r="K14" s="60" t="s">
        <v>25</v>
      </c>
    </row>
    <row r="15" spans="1:11" ht="19.5" customHeight="1" hidden="1" thickBot="1">
      <c r="A15" s="186"/>
      <c r="B15" s="188"/>
      <c r="C15" s="194"/>
      <c r="D15" s="192"/>
      <c r="E15" s="178"/>
      <c r="F15" s="178"/>
      <c r="G15" s="172"/>
      <c r="H15" s="174"/>
      <c r="I15" s="172"/>
      <c r="J15" s="174"/>
      <c r="K15" s="61"/>
    </row>
    <row r="16" spans="1:11" ht="19.5" customHeight="1">
      <c r="A16" s="53"/>
      <c r="B16" s="52"/>
      <c r="C16" s="54"/>
      <c r="D16" s="54"/>
      <c r="E16" s="54"/>
      <c r="F16" s="55"/>
      <c r="G16" s="52"/>
      <c r="H16" s="52"/>
      <c r="I16" s="56"/>
      <c r="J16" s="57"/>
      <c r="K16" s="12"/>
    </row>
    <row r="17" spans="1:11" ht="20.25" customHeight="1" thickBot="1">
      <c r="A17" s="197" t="s">
        <v>23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</row>
    <row r="18" spans="1:11" ht="26.25" thickBot="1">
      <c r="A18" s="46" t="s">
        <v>13</v>
      </c>
      <c r="B18" s="45" t="s">
        <v>6</v>
      </c>
      <c r="C18" s="47" t="s">
        <v>14</v>
      </c>
      <c r="D18" s="45" t="s">
        <v>7</v>
      </c>
      <c r="E18" s="48" t="s">
        <v>8</v>
      </c>
      <c r="F18" s="44" t="s">
        <v>15</v>
      </c>
      <c r="G18" s="49" t="s">
        <v>39</v>
      </c>
      <c r="H18" s="49" t="s">
        <v>18</v>
      </c>
      <c r="I18" s="49" t="s">
        <v>19</v>
      </c>
      <c r="J18" s="47" t="s">
        <v>40</v>
      </c>
      <c r="K18" s="49" t="s">
        <v>20</v>
      </c>
    </row>
    <row r="19" spans="1:11" ht="19.5" customHeight="1">
      <c r="A19" s="184"/>
      <c r="B19" s="187">
        <f>'пр.хода'!G8</f>
        <v>5</v>
      </c>
      <c r="C19" s="189" t="s">
        <v>21</v>
      </c>
      <c r="D19" s="191" t="str">
        <f>VLOOKUP(B19,'пр.взв.'!B7:E22,2,FALSE)</f>
        <v>MIRZOYAN Susanna</v>
      </c>
      <c r="E19" s="177">
        <f>VLOOKUP(B19,'пр.взв.'!B7:E22,3,FALSE)</f>
        <v>1986</v>
      </c>
      <c r="F19" s="177" t="str">
        <f>VLOOKUP(B19,'пр.взв.'!B7:E22,4,FALSE)</f>
        <v>RUS</v>
      </c>
      <c r="G19" s="171"/>
      <c r="H19" s="173"/>
      <c r="I19" s="171"/>
      <c r="J19" s="173"/>
      <c r="K19" s="59" t="s">
        <v>24</v>
      </c>
    </row>
    <row r="20" spans="1:11" ht="19.5" customHeight="1" thickBot="1">
      <c r="A20" s="185"/>
      <c r="B20" s="188"/>
      <c r="C20" s="190"/>
      <c r="D20" s="192"/>
      <c r="E20" s="178"/>
      <c r="F20" s="178"/>
      <c r="G20" s="172"/>
      <c r="H20" s="174"/>
      <c r="I20" s="172"/>
      <c r="J20" s="174"/>
      <c r="K20" s="60" t="s">
        <v>2</v>
      </c>
    </row>
    <row r="21" spans="1:11" ht="19.5" customHeight="1">
      <c r="A21" s="185"/>
      <c r="B21" s="187">
        <f>'пр.хода'!G18</f>
        <v>4</v>
      </c>
      <c r="C21" s="193" t="s">
        <v>22</v>
      </c>
      <c r="D21" s="198" t="str">
        <f>VLOOKUP(B21,'пр.взв.'!B7:E22,2,FALSE)</f>
        <v>ZHARSKAYA Maryna</v>
      </c>
      <c r="E21" s="181">
        <f>VLOOKUP(B21,'пр.взв.'!B7:E22,3,FALSE)</f>
        <v>1983</v>
      </c>
      <c r="F21" s="181" t="str">
        <f>VLOOKUP(B21,'пр.взв.'!B7:E22,4,FALSE)</f>
        <v>BLR</v>
      </c>
      <c r="G21" s="183"/>
      <c r="H21" s="173"/>
      <c r="I21" s="171"/>
      <c r="J21" s="173"/>
      <c r="K21" s="60" t="s">
        <v>25</v>
      </c>
    </row>
    <row r="22" spans="1:11" ht="19.5" customHeight="1" thickBot="1">
      <c r="A22" s="186"/>
      <c r="B22" s="188"/>
      <c r="C22" s="194"/>
      <c r="D22" s="192"/>
      <c r="E22" s="178"/>
      <c r="F22" s="178"/>
      <c r="G22" s="172"/>
      <c r="H22" s="174"/>
      <c r="I22" s="172"/>
      <c r="J22" s="174"/>
      <c r="K22" s="61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2"/>
      <c r="H24" s="143" t="str">
        <f>'[1]реквизиты'!$G$8</f>
        <v>A. Sheyko</v>
      </c>
      <c r="I24" s="143"/>
      <c r="J24" s="143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0"/>
      <c r="G25" s="2"/>
      <c r="H25" s="81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43" t="str">
        <f>'[1]реквизиты'!$G$10</f>
        <v>R. Zakirov</v>
      </c>
      <c r="I26" s="143"/>
      <c r="J26" s="143"/>
      <c r="K26" t="str">
        <f>'[1]реквизиты'!$G$11</f>
        <v>/RUS/</v>
      </c>
    </row>
  </sheetData>
  <mergeCells count="64">
    <mergeCell ref="A1:K1"/>
    <mergeCell ref="A4:K4"/>
    <mergeCell ref="J14:J15"/>
    <mergeCell ref="A12:A15"/>
    <mergeCell ref="B12:B13"/>
    <mergeCell ref="C12:C13"/>
    <mergeCell ref="D12:D13"/>
    <mergeCell ref="B14:B15"/>
    <mergeCell ref="D14:D15"/>
    <mergeCell ref="C14:C15"/>
    <mergeCell ref="F21:F22"/>
    <mergeCell ref="G21:G22"/>
    <mergeCell ref="H21:H22"/>
    <mergeCell ref="E21:E22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I19:I20"/>
    <mergeCell ref="E14:E15"/>
    <mergeCell ref="F14:F15"/>
    <mergeCell ref="G14:G15"/>
    <mergeCell ref="H14:H15"/>
    <mergeCell ref="E19:E20"/>
    <mergeCell ref="F19:F20"/>
    <mergeCell ref="G19:G20"/>
    <mergeCell ref="F12:F13"/>
    <mergeCell ref="G12:G13"/>
    <mergeCell ref="H8:H9"/>
    <mergeCell ref="B8:B9"/>
    <mergeCell ref="C8:C9"/>
    <mergeCell ref="D8:D9"/>
    <mergeCell ref="H12:H13"/>
    <mergeCell ref="E12:E13"/>
    <mergeCell ref="A6:A9"/>
    <mergeCell ref="B6:B7"/>
    <mergeCell ref="C6:C7"/>
    <mergeCell ref="D6:D7"/>
    <mergeCell ref="I8:I9"/>
    <mergeCell ref="J6:J7"/>
    <mergeCell ref="J8:J9"/>
    <mergeCell ref="E6:E7"/>
    <mergeCell ref="F6:F7"/>
    <mergeCell ref="G6:G7"/>
    <mergeCell ref="H6:H7"/>
    <mergeCell ref="E8:E9"/>
    <mergeCell ref="F8:F9"/>
    <mergeCell ref="G8:G9"/>
    <mergeCell ref="D2:J2"/>
    <mergeCell ref="H24:J24"/>
    <mergeCell ref="H26:J26"/>
    <mergeCell ref="I12:I13"/>
    <mergeCell ref="J12:J13"/>
    <mergeCell ref="I14:I15"/>
    <mergeCell ref="J21:J22"/>
    <mergeCell ref="H19:H20"/>
    <mergeCell ref="A3:K3"/>
    <mergeCell ref="I6:I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J16" sqref="J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3" t="s">
        <v>12</v>
      </c>
      <c r="B1" s="203"/>
      <c r="C1" s="203"/>
      <c r="D1" s="203"/>
      <c r="E1" s="203"/>
      <c r="F1" s="203"/>
    </row>
    <row r="2" spans="1:6" ht="28.5" customHeight="1">
      <c r="A2" s="202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B2" s="202"/>
      <c r="C2" s="202"/>
      <c r="D2" s="202"/>
      <c r="E2" s="202"/>
      <c r="F2" s="202"/>
    </row>
    <row r="3" spans="1:10" ht="17.25" customHeight="1">
      <c r="A3" s="204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3" s="204"/>
      <c r="C3" s="204"/>
      <c r="D3" s="204"/>
      <c r="E3" s="204"/>
      <c r="F3" s="204"/>
      <c r="G3" s="11"/>
      <c r="H3" s="11"/>
      <c r="I3" s="11"/>
      <c r="J3" s="12"/>
    </row>
    <row r="4" spans="1:10" ht="21.75" customHeight="1" thickBot="1">
      <c r="A4" s="208" t="s">
        <v>76</v>
      </c>
      <c r="B4" s="208"/>
      <c r="C4" s="208"/>
      <c r="D4" s="208"/>
      <c r="E4" s="208"/>
      <c r="F4" s="208"/>
      <c r="G4" s="11"/>
      <c r="H4" s="11"/>
      <c r="I4" s="11"/>
      <c r="J4" s="12"/>
    </row>
    <row r="5" spans="1:6" ht="12.75" customHeight="1">
      <c r="A5" s="209" t="s">
        <v>5</v>
      </c>
      <c r="B5" s="211" t="s">
        <v>6</v>
      </c>
      <c r="C5" s="209" t="s">
        <v>7</v>
      </c>
      <c r="D5" s="209" t="s">
        <v>32</v>
      </c>
      <c r="E5" s="209" t="s">
        <v>9</v>
      </c>
      <c r="F5" s="209" t="s">
        <v>10</v>
      </c>
    </row>
    <row r="6" spans="1:6" ht="12.75" customHeight="1" thickBot="1">
      <c r="A6" s="210" t="s">
        <v>5</v>
      </c>
      <c r="B6" s="212"/>
      <c r="C6" s="210" t="s">
        <v>7</v>
      </c>
      <c r="D6" s="210" t="s">
        <v>8</v>
      </c>
      <c r="E6" s="210" t="s">
        <v>9</v>
      </c>
      <c r="F6" s="210" t="s">
        <v>10</v>
      </c>
    </row>
    <row r="7" spans="1:6" ht="12.75" customHeight="1">
      <c r="A7" s="131">
        <v>2</v>
      </c>
      <c r="B7" s="85">
        <v>1</v>
      </c>
      <c r="C7" s="120" t="s">
        <v>46</v>
      </c>
      <c r="D7" s="89">
        <v>1991</v>
      </c>
      <c r="E7" s="89" t="s">
        <v>47</v>
      </c>
      <c r="F7" s="205"/>
    </row>
    <row r="8" spans="1:6" ht="12.75" customHeight="1">
      <c r="A8" s="132">
        <v>2</v>
      </c>
      <c r="B8" s="84" t="s">
        <v>48</v>
      </c>
      <c r="C8" s="121" t="s">
        <v>49</v>
      </c>
      <c r="D8" s="83"/>
      <c r="E8" s="83" t="s">
        <v>50</v>
      </c>
      <c r="F8" s="205"/>
    </row>
    <row r="9" spans="1:6" ht="12.75" customHeight="1">
      <c r="A9" s="131">
        <v>8</v>
      </c>
      <c r="B9" s="85">
        <v>2</v>
      </c>
      <c r="C9" s="120" t="s">
        <v>51</v>
      </c>
      <c r="D9" s="89">
        <v>1974</v>
      </c>
      <c r="E9" s="89" t="s">
        <v>52</v>
      </c>
      <c r="F9" s="205"/>
    </row>
    <row r="10" spans="1:6" ht="12.75" customHeight="1">
      <c r="A10" s="132">
        <v>8</v>
      </c>
      <c r="B10" s="84" t="s">
        <v>53</v>
      </c>
      <c r="C10" s="121" t="s">
        <v>54</v>
      </c>
      <c r="D10" s="83"/>
      <c r="E10" s="83" t="s">
        <v>55</v>
      </c>
      <c r="F10" s="205"/>
    </row>
    <row r="11" spans="1:6" ht="12.75" customHeight="1">
      <c r="A11" s="131">
        <v>14</v>
      </c>
      <c r="B11" s="85">
        <v>3</v>
      </c>
      <c r="C11" s="120" t="s">
        <v>56</v>
      </c>
      <c r="D11" s="89">
        <v>1990</v>
      </c>
      <c r="E11" s="89" t="s">
        <v>57</v>
      </c>
      <c r="F11" s="205"/>
    </row>
    <row r="12" spans="1:6" ht="15" customHeight="1">
      <c r="A12" s="132">
        <v>14</v>
      </c>
      <c r="B12" s="84" t="s">
        <v>58</v>
      </c>
      <c r="C12" s="121" t="s">
        <v>59</v>
      </c>
      <c r="D12" s="83"/>
      <c r="E12" s="83" t="s">
        <v>60</v>
      </c>
      <c r="F12" s="205"/>
    </row>
    <row r="13" spans="1:6" ht="12.75" customHeight="1">
      <c r="A13" s="131">
        <v>37</v>
      </c>
      <c r="B13" s="85">
        <v>4</v>
      </c>
      <c r="C13" s="120" t="s">
        <v>61</v>
      </c>
      <c r="D13" s="89">
        <v>1983</v>
      </c>
      <c r="E13" s="89" t="s">
        <v>62</v>
      </c>
      <c r="F13" s="205"/>
    </row>
    <row r="14" spans="1:6" ht="15" customHeight="1">
      <c r="A14" s="132">
        <v>37</v>
      </c>
      <c r="B14" s="84" t="s">
        <v>63</v>
      </c>
      <c r="C14" s="121" t="s">
        <v>64</v>
      </c>
      <c r="D14" s="83"/>
      <c r="E14" s="83" t="s">
        <v>65</v>
      </c>
      <c r="F14" s="205"/>
    </row>
    <row r="15" spans="1:6" ht="15" customHeight="1">
      <c r="A15" s="131">
        <v>38</v>
      </c>
      <c r="B15" s="85">
        <v>5</v>
      </c>
      <c r="C15" s="120" t="s">
        <v>66</v>
      </c>
      <c r="D15" s="89">
        <v>1986</v>
      </c>
      <c r="E15" s="89" t="s">
        <v>67</v>
      </c>
      <c r="F15" s="205"/>
    </row>
    <row r="16" spans="1:6" ht="15.75" customHeight="1">
      <c r="A16" s="132">
        <v>38</v>
      </c>
      <c r="B16" s="84" t="s">
        <v>68</v>
      </c>
      <c r="C16" s="121" t="s">
        <v>69</v>
      </c>
      <c r="D16" s="83"/>
      <c r="E16" s="119" t="s">
        <v>70</v>
      </c>
      <c r="F16" s="205"/>
    </row>
    <row r="17" spans="1:6" ht="12.75" customHeight="1">
      <c r="A17" s="131">
        <v>46</v>
      </c>
      <c r="B17" s="85">
        <v>6</v>
      </c>
      <c r="C17" s="120" t="s">
        <v>71</v>
      </c>
      <c r="D17" s="89">
        <v>1990</v>
      </c>
      <c r="E17" s="89" t="s">
        <v>72</v>
      </c>
      <c r="F17" s="205"/>
    </row>
    <row r="18" spans="1:6" ht="15" customHeight="1">
      <c r="A18" s="132">
        <v>46</v>
      </c>
      <c r="B18" s="84" t="s">
        <v>73</v>
      </c>
      <c r="C18" s="121" t="s">
        <v>74</v>
      </c>
      <c r="D18" s="83"/>
      <c r="E18" s="83" t="s">
        <v>75</v>
      </c>
      <c r="F18" s="205"/>
    </row>
    <row r="19" spans="1:6" ht="12.75" customHeight="1">
      <c r="A19" s="206"/>
      <c r="B19" s="85"/>
      <c r="C19" s="88"/>
      <c r="D19" s="89"/>
      <c r="E19" s="89"/>
      <c r="F19" s="205"/>
    </row>
    <row r="20" spans="1:6" ht="15" customHeight="1">
      <c r="A20" s="207"/>
      <c r="B20" s="84"/>
      <c r="C20" s="90"/>
      <c r="D20" s="83"/>
      <c r="E20" s="83"/>
      <c r="F20" s="205"/>
    </row>
    <row r="21" spans="1:6" ht="12.75" customHeight="1">
      <c r="A21" s="95"/>
      <c r="B21" s="85"/>
      <c r="C21" s="88"/>
      <c r="D21" s="89"/>
      <c r="E21" s="89"/>
      <c r="F21" s="205"/>
    </row>
    <row r="22" spans="1:6" ht="15" customHeight="1">
      <c r="A22" s="96"/>
      <c r="B22" s="84"/>
      <c r="C22" s="90"/>
      <c r="D22" s="83"/>
      <c r="E22" s="83"/>
      <c r="F22" s="205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19">
    <mergeCell ref="A19:A20"/>
    <mergeCell ref="F13:F14"/>
    <mergeCell ref="A4:F4"/>
    <mergeCell ref="E5:E6"/>
    <mergeCell ref="F5:F6"/>
    <mergeCell ref="A5:A6"/>
    <mergeCell ref="B5:B6"/>
    <mergeCell ref="C5:C6"/>
    <mergeCell ref="D5:D6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29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D1" s="230"/>
      <c r="E1" s="230"/>
      <c r="F1" s="230"/>
      <c r="G1" s="230"/>
      <c r="H1" s="230"/>
      <c r="I1" s="230"/>
      <c r="J1" s="231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32">
        <f>HYPERLINK('[2]ИТ.ПР'!$A$8)</f>
      </c>
      <c r="D2" s="232"/>
      <c r="E2" s="232"/>
      <c r="F2" s="232"/>
      <c r="G2" s="232"/>
      <c r="H2" s="232"/>
      <c r="I2" s="232"/>
      <c r="J2" s="232"/>
      <c r="K2" s="40"/>
      <c r="L2" s="40"/>
      <c r="M2" s="40"/>
      <c r="N2" s="40"/>
      <c r="O2" s="40"/>
      <c r="P2" s="40"/>
      <c r="Q2" s="40"/>
      <c r="R2" s="4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1"/>
      <c r="B3" s="41"/>
      <c r="C3" s="233" t="str">
        <f>HYPERLINK('пр.взв.'!A4)</f>
        <v>Weight category 52 кg.                             Весовая категория  52  кг</v>
      </c>
      <c r="D3" s="234"/>
      <c r="E3" s="234"/>
      <c r="F3" s="234"/>
      <c r="G3" s="234"/>
      <c r="H3" s="234"/>
      <c r="I3" s="234"/>
      <c r="J3" s="235"/>
      <c r="K3" s="41"/>
      <c r="L3" s="41"/>
      <c r="M3" s="41"/>
    </row>
    <row r="4" spans="1:13" ht="16.5" thickBot="1">
      <c r="A4" s="228" t="s">
        <v>0</v>
      </c>
      <c r="B4" s="228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20">
        <v>1</v>
      </c>
      <c r="B5" s="222" t="str">
        <f>VLOOKUP(A5,'пр.взв.'!B7:C22,2,FALSE)</f>
        <v>OSTPIUK Mariia</v>
      </c>
      <c r="C5" s="224">
        <f>VLOOKUP(B5,'пр.взв.'!C7:D22,2,FALSE)</f>
        <v>1991</v>
      </c>
      <c r="D5" s="226" t="str">
        <f>VLOOKUP(A5,'пр.взв.'!B5:E20,4,FALSE)</f>
        <v>UKR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21"/>
      <c r="B6" s="223"/>
      <c r="C6" s="225"/>
      <c r="D6" s="227"/>
      <c r="E6" s="236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13">
        <v>5</v>
      </c>
      <c r="B7" s="215" t="str">
        <f>VLOOKUP(A7,'пр.взв.'!B9:C24,2,FALSE)</f>
        <v>MIRZOYAN Susanna</v>
      </c>
      <c r="C7" s="217">
        <f>VLOOKUP(B7,'пр.взв.'!C9:D24,2,FALSE)</f>
        <v>1986</v>
      </c>
      <c r="D7" s="219" t="str">
        <f>VLOOKUP(A7,'пр.взв.'!B5:E20,4,FALSE)</f>
        <v>RUS</v>
      </c>
      <c r="E7" s="237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21"/>
      <c r="B8" s="223"/>
      <c r="C8" s="225"/>
      <c r="D8" s="218"/>
      <c r="E8" s="20"/>
      <c r="F8" s="22"/>
      <c r="G8" s="236"/>
      <c r="H8" s="26"/>
      <c r="I8" s="20"/>
      <c r="J8" s="20"/>
      <c r="K8" s="20"/>
      <c r="L8" s="20"/>
      <c r="M8" s="20"/>
    </row>
    <row r="9" spans="1:13" ht="15" customHeight="1" thickBot="1">
      <c r="A9" s="220">
        <v>3</v>
      </c>
      <c r="B9" s="222" t="str">
        <f>VLOOKUP(A9,'пр.взв.'!B11:C26,2,FALSE)</f>
        <v>FRIQUIN Estelle</v>
      </c>
      <c r="C9" s="224">
        <f>VLOOKUP(B9,'пр.взв.'!C11:D26,2,FALSE)</f>
        <v>1990</v>
      </c>
      <c r="D9" s="226" t="str">
        <f>VLOOKUP(A9,'пр.взв.'!B5:E20,4,FALSE)</f>
        <v>FRA</v>
      </c>
      <c r="E9" s="20"/>
      <c r="F9" s="22"/>
      <c r="G9" s="237"/>
      <c r="H9" s="2"/>
      <c r="I9" s="24"/>
      <c r="J9" s="22"/>
      <c r="K9" s="20"/>
      <c r="L9" s="20"/>
      <c r="M9" s="20"/>
    </row>
    <row r="10" spans="1:13" ht="15" customHeight="1">
      <c r="A10" s="221"/>
      <c r="B10" s="223"/>
      <c r="C10" s="225"/>
      <c r="D10" s="227"/>
      <c r="E10" s="236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13">
        <v>7</v>
      </c>
      <c r="B11" s="215" t="e">
        <f>VLOOKUP(A11,'пр.взв.'!B13:C28,2,FALSE)</f>
        <v>#N/A</v>
      </c>
      <c r="C11" s="217" t="e">
        <f>VLOOKUP(B11,'пр.взв.'!C13:D28,2,FALSE)</f>
        <v>#N/A</v>
      </c>
      <c r="D11" s="219" t="e">
        <f>VLOOKUP(A11,'пр.взв.'!B5:E20,4,FALSE)</f>
        <v>#N/A</v>
      </c>
      <c r="E11" s="237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14"/>
      <c r="B12" s="216"/>
      <c r="C12" s="218"/>
      <c r="D12" s="218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69"/>
      <c r="B13" s="69"/>
      <c r="C13" s="69"/>
      <c r="D13" s="70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1"/>
      <c r="B14" s="70"/>
      <c r="C14" s="70"/>
      <c r="D14" s="70"/>
      <c r="E14" s="20"/>
      <c r="F14" s="20"/>
      <c r="G14" s="20"/>
      <c r="H14" s="20"/>
      <c r="I14" s="236"/>
      <c r="J14" s="33"/>
      <c r="K14" s="23"/>
      <c r="L14" s="23"/>
      <c r="M14" s="20"/>
    </row>
    <row r="15" spans="1:10" ht="15" customHeight="1" thickBot="1">
      <c r="A15" s="228" t="s">
        <v>3</v>
      </c>
      <c r="B15" s="228"/>
      <c r="C15" s="70"/>
      <c r="D15" s="70"/>
      <c r="E15" s="20"/>
      <c r="F15" s="20"/>
      <c r="G15" s="20"/>
      <c r="H15" s="20"/>
      <c r="I15" s="237"/>
      <c r="J15" s="2"/>
    </row>
    <row r="16" spans="1:10" ht="15" customHeight="1" thickBot="1">
      <c r="A16" s="220">
        <v>2</v>
      </c>
      <c r="B16" s="222" t="str">
        <f>VLOOKUP(A16,'пр.взв.'!B7:C22,2,FALSE)</f>
        <v>KIRILOVA Gabriela</v>
      </c>
      <c r="C16" s="224">
        <f>VLOOKUP(B16,'пр.взв.'!C7:D22,2,FALSE)</f>
        <v>1974</v>
      </c>
      <c r="D16" s="226" t="str">
        <f>VLOOKUP(A16,'пр.взв.'!B6:E21,4,FALSE)</f>
        <v>BGR</v>
      </c>
      <c r="E16" s="20"/>
      <c r="F16" s="20"/>
      <c r="G16" s="20"/>
      <c r="H16" s="20"/>
      <c r="I16" s="30"/>
      <c r="J16" s="2"/>
    </row>
    <row r="17" spans="1:10" ht="15" customHeight="1">
      <c r="A17" s="221"/>
      <c r="B17" s="223"/>
      <c r="C17" s="225"/>
      <c r="D17" s="227"/>
      <c r="E17" s="236"/>
      <c r="F17" s="20"/>
      <c r="G17" s="25"/>
      <c r="H17" s="22"/>
      <c r="I17" s="30"/>
      <c r="J17" s="2"/>
    </row>
    <row r="18" spans="1:10" ht="15" customHeight="1" thickBot="1">
      <c r="A18" s="213">
        <v>6</v>
      </c>
      <c r="B18" s="215" t="str">
        <f>VLOOKUP(A18,'пр.взв.'!B9:C24,2,FALSE)</f>
        <v>SMILKOVICH  Masha</v>
      </c>
      <c r="C18" s="217">
        <f>VLOOKUP(B18,'пр.взв.'!C9:D24,2,FALSE)</f>
        <v>1990</v>
      </c>
      <c r="D18" s="219" t="str">
        <f>VLOOKUP(A18,'пр.взв.'!B6:E21,4,FALSE)</f>
        <v>SRB</v>
      </c>
      <c r="E18" s="237"/>
      <c r="F18" s="21"/>
      <c r="G18" s="24"/>
      <c r="H18" s="22"/>
      <c r="I18" s="30"/>
      <c r="J18" s="2"/>
    </row>
    <row r="19" spans="1:10" ht="15" customHeight="1" thickBot="1">
      <c r="A19" s="221"/>
      <c r="B19" s="223"/>
      <c r="C19" s="225"/>
      <c r="D19" s="218"/>
      <c r="E19" s="20"/>
      <c r="F19" s="22"/>
      <c r="G19" s="236"/>
      <c r="H19" s="26"/>
      <c r="I19" s="30"/>
      <c r="J19" s="2"/>
    </row>
    <row r="20" spans="1:8" ht="15" customHeight="1" thickBot="1">
      <c r="A20" s="220">
        <v>4</v>
      </c>
      <c r="B20" s="222" t="str">
        <f>VLOOKUP(A20,'пр.взв.'!B11:C26,2,FALSE)</f>
        <v>ZHARSKAYA Maryna</v>
      </c>
      <c r="C20" s="224">
        <f>VLOOKUP(B20,'пр.взв.'!C11:D26,2,FALSE)</f>
        <v>1983</v>
      </c>
      <c r="D20" s="226" t="str">
        <f>VLOOKUP(A20,'пр.взв.'!B6:E21,4,FALSE)</f>
        <v>BLR</v>
      </c>
      <c r="E20" s="20"/>
      <c r="F20" s="22"/>
      <c r="G20" s="237"/>
      <c r="H20" s="2"/>
    </row>
    <row r="21" spans="1:8" ht="15" customHeight="1">
      <c r="A21" s="221"/>
      <c r="B21" s="223"/>
      <c r="C21" s="225"/>
      <c r="D21" s="227"/>
      <c r="E21" s="236"/>
      <c r="F21" s="23"/>
      <c r="G21" s="24"/>
      <c r="H21" s="22"/>
    </row>
    <row r="22" spans="1:8" ht="15" customHeight="1" thickBot="1">
      <c r="A22" s="213">
        <v>8</v>
      </c>
      <c r="B22" s="215" t="e">
        <f>VLOOKUP(A22,'пр.взв.'!B13:C28,2,FALSE)</f>
        <v>#N/A</v>
      </c>
      <c r="C22" s="217" t="e">
        <f>VLOOKUP(B22,'пр.взв.'!C13:D28,2,FALSE)</f>
        <v>#N/A</v>
      </c>
      <c r="D22" s="219" t="e">
        <f>VLOOKUP(A22,'пр.взв.'!B6:E21,4,FALSE)</f>
        <v>#N/A</v>
      </c>
      <c r="E22" s="237"/>
      <c r="F22" s="20"/>
      <c r="G22" s="25"/>
      <c r="H22" s="22"/>
    </row>
    <row r="23" spans="1:8" ht="15" customHeight="1" thickBot="1">
      <c r="A23" s="214"/>
      <c r="B23" s="216"/>
      <c r="C23" s="218"/>
      <c r="D23" s="218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J15" sqref="J15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42" t="s">
        <v>27</v>
      </c>
      <c r="C1" s="242"/>
      <c r="D1" s="242"/>
      <c r="E1" s="242"/>
      <c r="F1" s="242"/>
      <c r="G1" s="242"/>
      <c r="H1" s="242"/>
      <c r="I1" s="242"/>
      <c r="J1" s="62"/>
      <c r="K1" s="242" t="s">
        <v>27</v>
      </c>
      <c r="L1" s="242"/>
      <c r="M1" s="242"/>
      <c r="N1" s="242"/>
      <c r="O1" s="242"/>
      <c r="P1" s="242"/>
      <c r="Q1" s="242"/>
      <c r="R1" s="242"/>
    </row>
    <row r="2" spans="2:18" ht="24.75" customHeight="1">
      <c r="B2" s="277" t="str">
        <f>HYPERLINK('пр.взв.'!A4)</f>
        <v>Weight category 52 кg.                             Весовая категория  52  кг</v>
      </c>
      <c r="C2" s="278"/>
      <c r="D2" s="278"/>
      <c r="E2" s="278"/>
      <c r="F2" s="278"/>
      <c r="G2" s="278"/>
      <c r="H2" s="278"/>
      <c r="I2" s="278"/>
      <c r="J2" s="63"/>
      <c r="K2" s="277" t="str">
        <f>HYPERLINK('пр.взв.'!A4)</f>
        <v>Weight category 52 кg.                             Весовая категория  52  кг</v>
      </c>
      <c r="L2" s="278"/>
      <c r="M2" s="278"/>
      <c r="N2" s="278"/>
      <c r="O2" s="278"/>
      <c r="P2" s="278"/>
      <c r="Q2" s="278"/>
      <c r="R2" s="278"/>
    </row>
    <row r="3" spans="2:18" ht="24.75" customHeight="1" thickBot="1">
      <c r="B3" s="64" t="s">
        <v>2</v>
      </c>
      <c r="C3" s="66" t="s">
        <v>33</v>
      </c>
      <c r="D3" s="68" t="s">
        <v>28</v>
      </c>
      <c r="E3" s="65"/>
      <c r="F3" s="64"/>
      <c r="G3" s="65"/>
      <c r="H3" s="65"/>
      <c r="I3" s="65"/>
      <c r="J3" s="65"/>
      <c r="K3" s="64" t="s">
        <v>3</v>
      </c>
      <c r="L3" s="66" t="s">
        <v>33</v>
      </c>
      <c r="M3" s="68" t="s">
        <v>28</v>
      </c>
      <c r="N3" s="65"/>
      <c r="O3" s="64"/>
      <c r="P3" s="65"/>
      <c r="Q3" s="65"/>
      <c r="R3" s="65"/>
    </row>
    <row r="4" spans="1:18" ht="12.75" customHeight="1">
      <c r="A4" s="177" t="s">
        <v>31</v>
      </c>
      <c r="B4" s="243" t="s">
        <v>6</v>
      </c>
      <c r="C4" s="245" t="s">
        <v>7</v>
      </c>
      <c r="D4" s="245" t="s">
        <v>8</v>
      </c>
      <c r="E4" s="245" t="s">
        <v>15</v>
      </c>
      <c r="F4" s="247" t="s">
        <v>16</v>
      </c>
      <c r="G4" s="248" t="s">
        <v>18</v>
      </c>
      <c r="H4" s="250" t="s">
        <v>19</v>
      </c>
      <c r="I4" s="252" t="s">
        <v>17</v>
      </c>
      <c r="J4" s="177" t="s">
        <v>31</v>
      </c>
      <c r="K4" s="243" t="s">
        <v>6</v>
      </c>
      <c r="L4" s="245" t="s">
        <v>7</v>
      </c>
      <c r="M4" s="245" t="s">
        <v>8</v>
      </c>
      <c r="N4" s="245" t="s">
        <v>15</v>
      </c>
      <c r="O4" s="247" t="s">
        <v>16</v>
      </c>
      <c r="P4" s="248" t="s">
        <v>18</v>
      </c>
      <c r="Q4" s="250" t="s">
        <v>19</v>
      </c>
      <c r="R4" s="252" t="s">
        <v>17</v>
      </c>
    </row>
    <row r="5" spans="1:18" ht="12.75" customHeight="1" thickBot="1">
      <c r="A5" s="178"/>
      <c r="B5" s="244" t="s">
        <v>6</v>
      </c>
      <c r="C5" s="246" t="s">
        <v>7</v>
      </c>
      <c r="D5" s="246" t="s">
        <v>8</v>
      </c>
      <c r="E5" s="246" t="s">
        <v>15</v>
      </c>
      <c r="F5" s="246" t="s">
        <v>16</v>
      </c>
      <c r="G5" s="249"/>
      <c r="H5" s="251"/>
      <c r="I5" s="180" t="s">
        <v>17</v>
      </c>
      <c r="J5" s="178"/>
      <c r="K5" s="244" t="s">
        <v>6</v>
      </c>
      <c r="L5" s="246" t="s">
        <v>7</v>
      </c>
      <c r="M5" s="246" t="s">
        <v>8</v>
      </c>
      <c r="N5" s="246" t="s">
        <v>15</v>
      </c>
      <c r="O5" s="246" t="s">
        <v>16</v>
      </c>
      <c r="P5" s="249"/>
      <c r="Q5" s="251"/>
      <c r="R5" s="180" t="s">
        <v>17</v>
      </c>
    </row>
    <row r="6" spans="1:18" ht="12.75" customHeight="1">
      <c r="A6" s="238">
        <v>1</v>
      </c>
      <c r="B6" s="253">
        <v>1</v>
      </c>
      <c r="C6" s="255" t="str">
        <f>VLOOKUP(B6,'пр.взв.'!B7:E22,2,FALSE)</f>
        <v>OSTPIUK Mariia</v>
      </c>
      <c r="D6" s="257">
        <f>VLOOKUP(B6,'пр.взв.'!B7:F22,3,FALSE)</f>
        <v>1991</v>
      </c>
      <c r="E6" s="257" t="str">
        <f>VLOOKUP(B6,'пр.взв.'!B7:E22,4,FALSE)</f>
        <v>UKR</v>
      </c>
      <c r="F6" s="259"/>
      <c r="G6" s="260"/>
      <c r="H6" s="261"/>
      <c r="I6" s="262"/>
      <c r="J6" s="238">
        <v>2</v>
      </c>
      <c r="K6" s="253">
        <v>2</v>
      </c>
      <c r="L6" s="255" t="str">
        <f>VLOOKUP(K6,'пр.взв.'!B7:E22,2,FALSE)</f>
        <v>KIRILOVA Gabriela</v>
      </c>
      <c r="M6" s="257">
        <f>VLOOKUP(K6,'пр.взв.'!B7:F22,3,FALSE)</f>
        <v>1974</v>
      </c>
      <c r="N6" s="257" t="str">
        <f>VLOOKUP(K6,'пр.взв.'!B7:E22,4,FALSE)</f>
        <v>BGR</v>
      </c>
      <c r="O6" s="259"/>
      <c r="P6" s="260"/>
      <c r="Q6" s="261"/>
      <c r="R6" s="262"/>
    </row>
    <row r="7" spans="1:18" ht="12.75" customHeight="1">
      <c r="A7" s="239"/>
      <c r="B7" s="254"/>
      <c r="C7" s="256"/>
      <c r="D7" s="258"/>
      <c r="E7" s="258"/>
      <c r="F7" s="258"/>
      <c r="G7" s="258"/>
      <c r="H7" s="205"/>
      <c r="I7" s="263"/>
      <c r="J7" s="239"/>
      <c r="K7" s="254"/>
      <c r="L7" s="256"/>
      <c r="M7" s="258"/>
      <c r="N7" s="258"/>
      <c r="O7" s="258"/>
      <c r="P7" s="258"/>
      <c r="Q7" s="205"/>
      <c r="R7" s="263"/>
    </row>
    <row r="8" spans="1:18" ht="12.75" customHeight="1">
      <c r="A8" s="239"/>
      <c r="B8" s="264">
        <v>5</v>
      </c>
      <c r="C8" s="266" t="str">
        <f>VLOOKUP(B8,'пр.взв.'!B7:E22,2,FALSE)</f>
        <v>MIRZOYAN Susanna</v>
      </c>
      <c r="D8" s="268">
        <f>VLOOKUP(B8,'пр.взв.'!B7:F22,3,FALSE)</f>
        <v>1986</v>
      </c>
      <c r="E8" s="268" t="str">
        <f>VLOOKUP(B8,'пр.взв.'!B7:E22,4,FALSE)</f>
        <v>RUS</v>
      </c>
      <c r="F8" s="270"/>
      <c r="G8" s="270"/>
      <c r="H8" s="272"/>
      <c r="I8" s="272"/>
      <c r="J8" s="239"/>
      <c r="K8" s="264">
        <v>6</v>
      </c>
      <c r="L8" s="266" t="str">
        <f>VLOOKUP(K8,'пр.взв.'!B7:E22,2,FALSE)</f>
        <v>SMILKOVICH  Masha</v>
      </c>
      <c r="M8" s="268">
        <f>VLOOKUP(K8,'пр.взв.'!B7:F22,3,FALSE)</f>
        <v>1990</v>
      </c>
      <c r="N8" s="268" t="str">
        <f>VLOOKUP(K8,'пр.взв.'!B7:E22,4,FALSE)</f>
        <v>SRB</v>
      </c>
      <c r="O8" s="270"/>
      <c r="P8" s="270"/>
      <c r="Q8" s="272"/>
      <c r="R8" s="272"/>
    </row>
    <row r="9" spans="1:18" ht="13.5" customHeight="1" thickBot="1">
      <c r="A9" s="241"/>
      <c r="B9" s="265"/>
      <c r="C9" s="267"/>
      <c r="D9" s="269"/>
      <c r="E9" s="269"/>
      <c r="F9" s="271"/>
      <c r="G9" s="271"/>
      <c r="H9" s="273"/>
      <c r="I9" s="273"/>
      <c r="J9" s="241"/>
      <c r="K9" s="265"/>
      <c r="L9" s="267"/>
      <c r="M9" s="269"/>
      <c r="N9" s="269"/>
      <c r="O9" s="271"/>
      <c r="P9" s="271"/>
      <c r="Q9" s="273"/>
      <c r="R9" s="273"/>
    </row>
    <row r="10" spans="1:18" ht="12.75" customHeight="1">
      <c r="A10" s="238">
        <v>2</v>
      </c>
      <c r="B10" s="274">
        <v>3</v>
      </c>
      <c r="C10" s="255" t="str">
        <f>VLOOKUP(B10,'пр.взв.'!B7:E22,2,FALSE)</f>
        <v>FRIQUIN Estelle</v>
      </c>
      <c r="D10" s="257">
        <f>VLOOKUP(B10,'пр.взв.'!B7:F22,3,FALSE)</f>
        <v>1990</v>
      </c>
      <c r="E10" s="257" t="str">
        <f>VLOOKUP(B10,'пр.взв.'!B7:E22,4,FALSE)</f>
        <v>FRA</v>
      </c>
      <c r="F10" s="258"/>
      <c r="G10" s="276"/>
      <c r="H10" s="205"/>
      <c r="I10" s="268"/>
      <c r="J10" s="238">
        <v>4</v>
      </c>
      <c r="K10" s="274">
        <v>4</v>
      </c>
      <c r="L10" s="255" t="str">
        <f>VLOOKUP(K10,'пр.взв.'!B7:E22,2,FALSE)</f>
        <v>ZHARSKAYA Maryna</v>
      </c>
      <c r="M10" s="257">
        <f>VLOOKUP(K10,'пр.взв.'!B7:F22,3,FALSE)</f>
        <v>1983</v>
      </c>
      <c r="N10" s="257" t="str">
        <f>VLOOKUP(K10,'пр.взв.'!B7:E22,4,FALSE)</f>
        <v>BLR</v>
      </c>
      <c r="O10" s="258"/>
      <c r="P10" s="276"/>
      <c r="Q10" s="205"/>
      <c r="R10" s="268"/>
    </row>
    <row r="11" spans="1:18" ht="12.75" customHeight="1">
      <c r="A11" s="239"/>
      <c r="B11" s="275"/>
      <c r="C11" s="256"/>
      <c r="D11" s="258"/>
      <c r="E11" s="258"/>
      <c r="F11" s="258"/>
      <c r="G11" s="258"/>
      <c r="H11" s="205"/>
      <c r="I11" s="263"/>
      <c r="J11" s="239"/>
      <c r="K11" s="275"/>
      <c r="L11" s="256"/>
      <c r="M11" s="258"/>
      <c r="N11" s="258"/>
      <c r="O11" s="258"/>
      <c r="P11" s="258"/>
      <c r="Q11" s="205"/>
      <c r="R11" s="263"/>
    </row>
    <row r="12" spans="1:18" ht="12.75" customHeight="1">
      <c r="A12" s="239"/>
      <c r="B12" s="264">
        <v>7</v>
      </c>
      <c r="C12" s="266" t="e">
        <f>VLOOKUP(B12,'пр.взв.'!B7:E22,2,FALSE)</f>
        <v>#N/A</v>
      </c>
      <c r="D12" s="268" t="e">
        <f>VLOOKUP(B12,'пр.взв.'!B7:F22,3,FALSE)</f>
        <v>#N/A</v>
      </c>
      <c r="E12" s="268" t="e">
        <f>VLOOKUP(B12,'пр.взв.'!B7:E22,4,FALSE)</f>
        <v>#N/A</v>
      </c>
      <c r="F12" s="270"/>
      <c r="G12" s="270"/>
      <c r="H12" s="272"/>
      <c r="I12" s="272"/>
      <c r="J12" s="239"/>
      <c r="K12" s="264">
        <v>8</v>
      </c>
      <c r="L12" s="266" t="e">
        <f>VLOOKUP(K12,'пр.взв.'!B7:E22,2,FALSE)</f>
        <v>#N/A</v>
      </c>
      <c r="M12" s="268" t="e">
        <f>VLOOKUP(K12,'пр.взв.'!B7:F22,3,FALSE)</f>
        <v>#N/A</v>
      </c>
      <c r="N12" s="268" t="e">
        <f>VLOOKUP(K12,'пр.взв.'!B7:E22,4,FALSE)</f>
        <v>#N/A</v>
      </c>
      <c r="O12" s="270"/>
      <c r="P12" s="270"/>
      <c r="Q12" s="272"/>
      <c r="R12" s="272"/>
    </row>
    <row r="13" spans="1:18" ht="12.75" customHeight="1">
      <c r="A13" s="240"/>
      <c r="B13" s="274"/>
      <c r="C13" s="256"/>
      <c r="D13" s="258"/>
      <c r="E13" s="258"/>
      <c r="F13" s="259"/>
      <c r="G13" s="259"/>
      <c r="H13" s="262"/>
      <c r="I13" s="262"/>
      <c r="J13" s="240"/>
      <c r="K13" s="274"/>
      <c r="L13" s="256"/>
      <c r="M13" s="258"/>
      <c r="N13" s="258"/>
      <c r="O13" s="259"/>
      <c r="P13" s="259"/>
      <c r="Q13" s="262"/>
      <c r="R13" s="262"/>
    </row>
    <row r="15" spans="2:16" ht="15.75">
      <c r="B15" s="277" t="str">
        <f>B2</f>
        <v>Weight category 52 кg.                             Весовая категория  52  кг</v>
      </c>
      <c r="C15" s="278"/>
      <c r="D15" s="278"/>
      <c r="E15" s="278"/>
      <c r="F15" s="278"/>
      <c r="G15" s="278"/>
      <c r="H15" s="278"/>
      <c r="I15" s="278"/>
      <c r="K15" s="277" t="str">
        <f>K2</f>
        <v>Weight category 52 кg.                             Весовая категория  52  кг</v>
      </c>
      <c r="L15" s="278"/>
      <c r="M15" s="278"/>
      <c r="N15" s="278"/>
      <c r="O15" s="278"/>
      <c r="P15" s="278"/>
    </row>
    <row r="16" spans="2:18" ht="24.75" customHeight="1" thickBot="1">
      <c r="B16" s="64" t="s">
        <v>2</v>
      </c>
      <c r="C16" s="279" t="s">
        <v>34</v>
      </c>
      <c r="D16" s="279"/>
      <c r="E16" s="279"/>
      <c r="F16" s="279"/>
      <c r="G16" s="279"/>
      <c r="H16" s="279"/>
      <c r="I16" s="279"/>
      <c r="J16" s="73"/>
      <c r="K16" s="64" t="s">
        <v>3</v>
      </c>
      <c r="L16" s="279" t="s">
        <v>34</v>
      </c>
      <c r="M16" s="279"/>
      <c r="N16" s="279"/>
      <c r="O16" s="279"/>
      <c r="P16" s="279"/>
      <c r="Q16" s="279"/>
      <c r="R16" s="279"/>
    </row>
    <row r="17" spans="1:18" ht="12.75" customHeight="1">
      <c r="A17" s="177" t="s">
        <v>31</v>
      </c>
      <c r="B17" s="243" t="s">
        <v>6</v>
      </c>
      <c r="C17" s="245" t="s">
        <v>7</v>
      </c>
      <c r="D17" s="245" t="s">
        <v>8</v>
      </c>
      <c r="E17" s="245" t="s">
        <v>15</v>
      </c>
      <c r="F17" s="247" t="s">
        <v>16</v>
      </c>
      <c r="G17" s="248" t="s">
        <v>18</v>
      </c>
      <c r="H17" s="250" t="s">
        <v>19</v>
      </c>
      <c r="I17" s="252" t="s">
        <v>17</v>
      </c>
      <c r="J17" s="177" t="s">
        <v>31</v>
      </c>
      <c r="K17" s="243" t="s">
        <v>6</v>
      </c>
      <c r="L17" s="245" t="s">
        <v>7</v>
      </c>
      <c r="M17" s="245" t="s">
        <v>8</v>
      </c>
      <c r="N17" s="245" t="s">
        <v>15</v>
      </c>
      <c r="O17" s="247" t="s">
        <v>16</v>
      </c>
      <c r="P17" s="248" t="s">
        <v>18</v>
      </c>
      <c r="Q17" s="250" t="s">
        <v>19</v>
      </c>
      <c r="R17" s="252" t="s">
        <v>17</v>
      </c>
    </row>
    <row r="18" spans="1:18" ht="12.75" customHeight="1" thickBot="1">
      <c r="A18" s="178"/>
      <c r="B18" s="244" t="s">
        <v>6</v>
      </c>
      <c r="C18" s="246" t="s">
        <v>7</v>
      </c>
      <c r="D18" s="246" t="s">
        <v>8</v>
      </c>
      <c r="E18" s="246" t="s">
        <v>15</v>
      </c>
      <c r="F18" s="246" t="s">
        <v>16</v>
      </c>
      <c r="G18" s="249"/>
      <c r="H18" s="251"/>
      <c r="I18" s="180" t="s">
        <v>17</v>
      </c>
      <c r="J18" s="178"/>
      <c r="K18" s="244" t="s">
        <v>6</v>
      </c>
      <c r="L18" s="246" t="s">
        <v>7</v>
      </c>
      <c r="M18" s="246" t="s">
        <v>8</v>
      </c>
      <c r="N18" s="246" t="s">
        <v>15</v>
      </c>
      <c r="O18" s="246" t="s">
        <v>16</v>
      </c>
      <c r="P18" s="249"/>
      <c r="Q18" s="251"/>
      <c r="R18" s="180" t="s">
        <v>17</v>
      </c>
    </row>
    <row r="19" spans="1:18" ht="12.75" customHeight="1">
      <c r="A19" s="238">
        <v>1</v>
      </c>
      <c r="B19" s="253">
        <f>'пр.хода'!E6</f>
        <v>5</v>
      </c>
      <c r="C19" s="255" t="str">
        <f>VLOOKUP(B19,'пр.взв.'!B7:E22,2,FALSE)</f>
        <v>MIRZOYAN Susanna</v>
      </c>
      <c r="D19" s="257">
        <f>VLOOKUP(B19,'пр.взв.'!B7:F22,3,FALSE)</f>
        <v>1986</v>
      </c>
      <c r="E19" s="257" t="str">
        <f>VLOOKUP(B19,'пр.взв.'!B7:E22,4,FALSE)</f>
        <v>RUS</v>
      </c>
      <c r="F19" s="259"/>
      <c r="G19" s="260"/>
      <c r="H19" s="261"/>
      <c r="I19" s="262"/>
      <c r="J19" s="238">
        <v>2</v>
      </c>
      <c r="K19" s="253">
        <f>'пр.хода'!E16</f>
        <v>2</v>
      </c>
      <c r="L19" s="255" t="str">
        <f>VLOOKUP(K19,'пр.взв.'!B7:E22,2,FALSE)</f>
        <v>KIRILOVA Gabriela</v>
      </c>
      <c r="M19" s="257">
        <f>VLOOKUP(K19,'пр.взв.'!B7:F22,3,FALSE)</f>
        <v>1974</v>
      </c>
      <c r="N19" s="257" t="str">
        <f>VLOOKUP(K19,'пр.взв.'!B7:E22,4,FALSE)</f>
        <v>BGR</v>
      </c>
      <c r="O19" s="259"/>
      <c r="P19" s="260"/>
      <c r="Q19" s="261"/>
      <c r="R19" s="262"/>
    </row>
    <row r="20" spans="1:18" ht="12.75" customHeight="1">
      <c r="A20" s="239"/>
      <c r="B20" s="254"/>
      <c r="C20" s="256"/>
      <c r="D20" s="258"/>
      <c r="E20" s="258"/>
      <c r="F20" s="258"/>
      <c r="G20" s="258"/>
      <c r="H20" s="205"/>
      <c r="I20" s="263"/>
      <c r="J20" s="239"/>
      <c r="K20" s="254"/>
      <c r="L20" s="256"/>
      <c r="M20" s="258"/>
      <c r="N20" s="258"/>
      <c r="O20" s="258"/>
      <c r="P20" s="258"/>
      <c r="Q20" s="205"/>
      <c r="R20" s="263"/>
    </row>
    <row r="21" spans="1:18" ht="12.75" customHeight="1">
      <c r="A21" s="239"/>
      <c r="B21" s="264">
        <f>'пр.хода'!E10</f>
        <v>3</v>
      </c>
      <c r="C21" s="266" t="str">
        <f>VLOOKUP(B21,'пр.взв.'!B7:E22,2,FALSE)</f>
        <v>FRIQUIN Estelle</v>
      </c>
      <c r="D21" s="268">
        <f>VLOOKUP(B21,'пр.взв.'!B7:F22,3,FALSE)</f>
        <v>1990</v>
      </c>
      <c r="E21" s="268" t="str">
        <f>VLOOKUP(B21,'пр.взв.'!B7:E22,4,FALSE)</f>
        <v>FRA</v>
      </c>
      <c r="F21" s="270"/>
      <c r="G21" s="270"/>
      <c r="H21" s="272"/>
      <c r="I21" s="272"/>
      <c r="J21" s="239"/>
      <c r="K21" s="264">
        <f>'пр.хода'!E20</f>
        <v>4</v>
      </c>
      <c r="L21" s="266" t="str">
        <f>VLOOKUP(K21,'пр.взв.'!B7:E22,2,FALSE)</f>
        <v>ZHARSKAYA Maryna</v>
      </c>
      <c r="M21" s="268">
        <f>VLOOKUP(K21,'пр.взв.'!B7:F22,3,FALSE)</f>
        <v>1983</v>
      </c>
      <c r="N21" s="268" t="str">
        <f>VLOOKUP(K21,'пр.взв.'!B7:E22,4,FALSE)</f>
        <v>BLR</v>
      </c>
      <c r="O21" s="270"/>
      <c r="P21" s="270"/>
      <c r="Q21" s="272"/>
      <c r="R21" s="272"/>
    </row>
    <row r="22" spans="1:18" ht="12.75" customHeight="1">
      <c r="A22" s="240"/>
      <c r="B22" s="274"/>
      <c r="C22" s="256"/>
      <c r="D22" s="258"/>
      <c r="E22" s="258"/>
      <c r="F22" s="259"/>
      <c r="G22" s="259"/>
      <c r="H22" s="262"/>
      <c r="I22" s="262"/>
      <c r="J22" s="240"/>
      <c r="K22" s="274"/>
      <c r="L22" s="256"/>
      <c r="M22" s="258"/>
      <c r="N22" s="258"/>
      <c r="O22" s="259"/>
      <c r="P22" s="259"/>
      <c r="Q22" s="262"/>
      <c r="R22" s="262"/>
    </row>
    <row r="29" ht="12.75">
      <c r="N29" s="67"/>
    </row>
  </sheetData>
  <mergeCells count="146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R10" sqref="R10"/>
    </sheetView>
  </sheetViews>
  <sheetFormatPr defaultColWidth="9.140625" defaultRowHeight="12.75"/>
  <cols>
    <col min="1" max="1" width="6.28125" style="0" customWidth="1"/>
    <col min="2" max="2" width="19.8515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21.28125" style="0" customWidth="1"/>
    <col min="14" max="14" width="7.8515625" style="0" customWidth="1"/>
  </cols>
  <sheetData>
    <row r="1" spans="2:14" ht="65.25" customHeight="1" thickBot="1">
      <c r="B1" s="37"/>
      <c r="C1" s="282" t="s">
        <v>44</v>
      </c>
      <c r="D1" s="283"/>
      <c r="E1" s="283"/>
      <c r="F1" s="283"/>
      <c r="G1" s="283"/>
      <c r="H1" s="284"/>
      <c r="I1" s="285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J1" s="286"/>
      <c r="K1" s="286"/>
      <c r="L1" s="286"/>
      <c r="M1" s="286"/>
      <c r="N1" s="287"/>
    </row>
    <row r="2" spans="2:18" ht="26.25" customHeight="1" thickBot="1">
      <c r="B2" s="39"/>
      <c r="C2" s="288" t="str">
        <f>HYPERLINK('пр.взв.'!A4)</f>
        <v>Weight category 52 кg.                             Весовая категория  52  кг</v>
      </c>
      <c r="D2" s="289"/>
      <c r="E2" s="289"/>
      <c r="F2" s="289"/>
      <c r="G2" s="289"/>
      <c r="H2" s="290"/>
      <c r="I2" s="291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J2" s="292"/>
      <c r="K2" s="292"/>
      <c r="L2" s="292"/>
      <c r="M2" s="292"/>
      <c r="N2" s="293"/>
      <c r="O2" s="74"/>
      <c r="P2" s="74"/>
      <c r="Q2" s="74"/>
      <c r="R2" s="74"/>
    </row>
    <row r="3" spans="15:17" ht="22.5" customHeight="1">
      <c r="O3" s="2"/>
      <c r="P3" s="2"/>
      <c r="Q3" s="2"/>
    </row>
    <row r="4" spans="1:15" ht="24" customHeight="1" thickBot="1">
      <c r="A4" s="72" t="s">
        <v>29</v>
      </c>
      <c r="N4" s="38"/>
      <c r="O4" s="38"/>
    </row>
    <row r="5" spans="1:15" ht="15" customHeight="1" thickBot="1">
      <c r="A5" s="306">
        <v>1</v>
      </c>
      <c r="B5" s="126" t="str">
        <f>VLOOKUP(A5,'пр.взв.'!B7:F22,2,FALSE)</f>
        <v>OSTPIUK Mariia</v>
      </c>
      <c r="C5" s="308">
        <f>VLOOKUP(A5,'пр.взв.'!B7:F22,3,FALSE)</f>
        <v>1991</v>
      </c>
      <c r="D5" s="109" t="str">
        <f>VLOOKUP(A5,'пр.взв.'!B7:F22,4,FALSE)</f>
        <v>UKR</v>
      </c>
      <c r="E5" s="110"/>
      <c r="F5" s="110"/>
      <c r="G5" s="110"/>
      <c r="K5" s="296">
        <v>1</v>
      </c>
      <c r="L5" s="86">
        <f>I13</f>
        <v>5</v>
      </c>
      <c r="M5" s="99" t="str">
        <f>VLOOKUP(L5,'пр.взв.'!B7:E22,2,FALSE)</f>
        <v>MIRZOYAN Susanna</v>
      </c>
      <c r="N5" s="100" t="str">
        <f>VLOOKUP(L5,'пр.взв.'!B7:F22,4,FALSE)</f>
        <v>RUS</v>
      </c>
      <c r="O5" s="38"/>
    </row>
    <row r="6" spans="1:15" ht="15" customHeight="1">
      <c r="A6" s="307"/>
      <c r="B6" s="127" t="str">
        <f>'пр.взв.'!C8</f>
        <v>ОСТАПЮК Мария</v>
      </c>
      <c r="C6" s="309"/>
      <c r="D6" s="122" t="str">
        <f>'пр.взв.'!E8</f>
        <v>УКР</v>
      </c>
      <c r="E6" s="280">
        <v>5</v>
      </c>
      <c r="F6" s="110"/>
      <c r="G6" s="110"/>
      <c r="K6" s="297"/>
      <c r="L6" s="91" t="s">
        <v>68</v>
      </c>
      <c r="M6" s="101" t="str">
        <f>VLOOKUP(L6,'пр.взв.'!B7:E22,2,FALSE)</f>
        <v>МИРЗОЯН Сусанна</v>
      </c>
      <c r="N6" s="102" t="str">
        <f>VLOOKUP(L6,'пр.взв.'!B7:E22,4,FALSE)</f>
        <v>РОС</v>
      </c>
      <c r="O6" s="38"/>
    </row>
    <row r="7" spans="1:15" ht="15" customHeight="1" thickBot="1">
      <c r="A7" s="318">
        <v>5</v>
      </c>
      <c r="B7" s="128" t="str">
        <f>VLOOKUP(A7,'пр.взв.'!B7:F22,2,FALSE)</f>
        <v>MIRZOYAN Susanna</v>
      </c>
      <c r="C7" s="316">
        <f>VLOOKUP(A7,'пр.взв.'!B7:F22,3,FALSE)</f>
        <v>1986</v>
      </c>
      <c r="D7" s="111" t="str">
        <f>VLOOKUP(A7,'пр.взв.'!B9:F24,4,FALSE)</f>
        <v>RUS</v>
      </c>
      <c r="E7" s="281"/>
      <c r="F7" s="112"/>
      <c r="G7" s="113"/>
      <c r="K7" s="294">
        <v>2</v>
      </c>
      <c r="L7" s="87">
        <v>4</v>
      </c>
      <c r="M7" s="103" t="str">
        <f>VLOOKUP(L7,'пр.взв.'!B7:F22,2,FALSE)</f>
        <v>ZHARSKAYA Maryna</v>
      </c>
      <c r="N7" s="104" t="str">
        <f>VLOOKUP(L7,'пр.взв.'!B7:E22,4,FALSE)</f>
        <v>BLR</v>
      </c>
      <c r="O7" s="38"/>
    </row>
    <row r="8" spans="1:15" ht="15" customHeight="1" thickBot="1">
      <c r="A8" s="319"/>
      <c r="B8" s="129" t="str">
        <f>'пр.взв.'!C16</f>
        <v>МИРЗОЯН Сусанна</v>
      </c>
      <c r="C8" s="317"/>
      <c r="D8" s="123" t="str">
        <f>'пр.взв.'!E16</f>
        <v>РОС</v>
      </c>
      <c r="E8" s="110"/>
      <c r="F8" s="12"/>
      <c r="G8" s="280">
        <v>5</v>
      </c>
      <c r="K8" s="295"/>
      <c r="L8" s="91" t="s">
        <v>63</v>
      </c>
      <c r="M8" s="101" t="str">
        <f>VLOOKUP(L8,'пр.взв.'!B1:E24,2,FALSE)</f>
        <v>ЖАРСКАЯ Марина</v>
      </c>
      <c r="N8" s="102" t="str">
        <f>VLOOKUP(L8,'пр.взв.'!B1:E24,4,FALSE)</f>
        <v>БЛР</v>
      </c>
      <c r="O8" s="38"/>
    </row>
    <row r="9" spans="1:15" ht="15" customHeight="1" thickBot="1">
      <c r="A9" s="306">
        <v>3</v>
      </c>
      <c r="B9" s="126" t="str">
        <f>VLOOKUP(A9,'пр.взв.'!B7:F22,2,FALSE)</f>
        <v>FRIQUIN Estelle</v>
      </c>
      <c r="C9" s="308">
        <f>VLOOKUP(A9,'пр.взв.'!B7:F22,3,FALSE)</f>
        <v>1990</v>
      </c>
      <c r="D9" s="109" t="str">
        <f>VLOOKUP(A9,'пр.взв.'!B11:F26,4,FALSE)</f>
        <v>FRA</v>
      </c>
      <c r="E9" s="110"/>
      <c r="F9" s="12"/>
      <c r="G9" s="281"/>
      <c r="H9" s="27"/>
      <c r="K9" s="304">
        <v>3</v>
      </c>
      <c r="L9" s="87">
        <f>C28</f>
        <v>1</v>
      </c>
      <c r="M9" s="103" t="str">
        <f>VLOOKUP(L9,'пр.взв.'!B7:F22,2,FALSE)</f>
        <v>OSTPIUK Mariia</v>
      </c>
      <c r="N9" s="104" t="str">
        <f>VLOOKUP(L9,'пр.взв.'!B7:E22,4,FALSE)</f>
        <v>UKR</v>
      </c>
      <c r="O9" s="38"/>
    </row>
    <row r="10" spans="1:15" ht="15" customHeight="1">
      <c r="A10" s="307"/>
      <c r="B10" s="127" t="str">
        <f>'пр.взв.'!C12</f>
        <v>ФРИТЯН Эстель</v>
      </c>
      <c r="C10" s="309"/>
      <c r="D10" s="122" t="str">
        <f>'пр.взв.'!E12</f>
        <v>ФРА</v>
      </c>
      <c r="E10" s="314">
        <v>3</v>
      </c>
      <c r="F10" s="114"/>
      <c r="G10" s="113"/>
      <c r="H10" s="28"/>
      <c r="K10" s="305"/>
      <c r="L10" s="91" t="s">
        <v>48</v>
      </c>
      <c r="M10" s="101" t="str">
        <f>VLOOKUP(L10,'пр.взв.'!B1:E26,2,FALSE)</f>
        <v>ОСТАПЮК Мария</v>
      </c>
      <c r="N10" s="102" t="str">
        <f>VLOOKUP(L10,'пр.взв.'!B1:E26,4,FALSE)</f>
        <v>УКР</v>
      </c>
      <c r="O10" s="38"/>
    </row>
    <row r="11" spans="1:15" ht="15" customHeight="1" thickBot="1">
      <c r="A11" s="310">
        <v>7</v>
      </c>
      <c r="B11" s="133" t="e">
        <f>VLOOKUP(A11,'пр.взв.'!B7:F22,2,FALSE)</f>
        <v>#N/A</v>
      </c>
      <c r="C11" s="312" t="e">
        <f>VLOOKUP(A11,'пр.взв.'!B7:F22,3,FALSE)</f>
        <v>#N/A</v>
      </c>
      <c r="D11" s="134" t="e">
        <f>VLOOKUP(A11,'пр.взв.'!B13:F28,4,FALSE)</f>
        <v>#N/A</v>
      </c>
      <c r="E11" s="315"/>
      <c r="F11" s="110"/>
      <c r="G11" s="12"/>
      <c r="H11" s="28"/>
      <c r="K11" s="304">
        <v>3</v>
      </c>
      <c r="L11" s="87">
        <f>J28</f>
        <v>2</v>
      </c>
      <c r="M11" s="103" t="str">
        <f>VLOOKUP(L11,'пр.взв.'!B9:F24,2,FALSE)</f>
        <v>KIRILOVA Gabriela</v>
      </c>
      <c r="N11" s="104" t="str">
        <f>VLOOKUP(L11,'пр.взв.'!B7:E24,4,FALSE)</f>
        <v>BGR</v>
      </c>
      <c r="O11" s="38"/>
    </row>
    <row r="12" spans="1:15" ht="15" customHeight="1" thickBot="1">
      <c r="A12" s="311"/>
      <c r="B12" s="135">
        <f>'пр.взв.'!C20</f>
        <v>0</v>
      </c>
      <c r="C12" s="313"/>
      <c r="D12" s="136">
        <f>'пр.взв.'!E20</f>
        <v>0</v>
      </c>
      <c r="E12" s="110"/>
      <c r="F12" s="110"/>
      <c r="G12" s="12"/>
      <c r="H12" s="28"/>
      <c r="K12" s="305"/>
      <c r="L12" s="91" t="s">
        <v>53</v>
      </c>
      <c r="M12" s="101" t="str">
        <f>VLOOKUP(L12,'пр.взв.'!B3:E28,2,FALSE)</f>
        <v>КИРИЛОВА Габриела</v>
      </c>
      <c r="N12" s="102" t="str">
        <f>VLOOKUP(L12,'пр.взв.'!B3:E28,4,FALSE)</f>
        <v>БГР</v>
      </c>
      <c r="O12" s="38"/>
    </row>
    <row r="13" spans="1:15" ht="15" customHeight="1">
      <c r="A13" s="322" t="s">
        <v>30</v>
      </c>
      <c r="B13" s="130"/>
      <c r="C13" s="124"/>
      <c r="D13" s="125"/>
      <c r="E13" s="110"/>
      <c r="F13" s="110"/>
      <c r="G13" s="12"/>
      <c r="H13" s="28"/>
      <c r="I13" s="280">
        <v>5</v>
      </c>
      <c r="K13" s="301">
        <v>5</v>
      </c>
      <c r="L13" s="87">
        <v>3</v>
      </c>
      <c r="M13" s="103" t="str">
        <f>VLOOKUP(L13,'пр.взв.'!B1:F26,2,FALSE)</f>
        <v>FRIQUIN Estelle</v>
      </c>
      <c r="N13" s="104" t="str">
        <f>VLOOKUP(L13,'пр.взв.'!B1:E26,4,FALSE)</f>
        <v>FRA</v>
      </c>
      <c r="O13" s="38"/>
    </row>
    <row r="14" spans="1:15" ht="15" customHeight="1" thickBot="1">
      <c r="A14" s="323"/>
      <c r="B14" s="130"/>
      <c r="C14" s="124"/>
      <c r="D14" s="125"/>
      <c r="E14" s="110"/>
      <c r="F14" s="110"/>
      <c r="G14" s="12"/>
      <c r="H14" s="28"/>
      <c r="I14" s="281"/>
      <c r="K14" s="303"/>
      <c r="L14" s="91" t="s">
        <v>58</v>
      </c>
      <c r="M14" s="101" t="str">
        <f>VLOOKUP(L14,'пр.взв.'!B5:E30,2,FALSE)</f>
        <v>ФРИТЯН Эстель</v>
      </c>
      <c r="N14" s="102" t="str">
        <f>VLOOKUP(L14,'пр.взв.'!B5:E30,4,FALSE)</f>
        <v>ФРА</v>
      </c>
      <c r="O14" s="38"/>
    </row>
    <row r="15" spans="1:15" ht="15" customHeight="1" thickBot="1">
      <c r="A15" s="320">
        <v>2</v>
      </c>
      <c r="B15" s="126" t="str">
        <f>VLOOKUP(A15,'пр.взв.'!B7:F22,2,FALSE)</f>
        <v>KIRILOVA Gabriela</v>
      </c>
      <c r="C15" s="308">
        <f>VLOOKUP(A15,'пр.взв.'!B7:F22,3,FALSE)</f>
        <v>1974</v>
      </c>
      <c r="D15" s="109" t="str">
        <f>VLOOKUP(A15,'пр.взв.'!B7:F22,4,FALSE)</f>
        <v>BGR</v>
      </c>
      <c r="E15" s="110"/>
      <c r="F15" s="110"/>
      <c r="G15" s="12"/>
      <c r="H15" s="28"/>
      <c r="K15" s="301">
        <v>6</v>
      </c>
      <c r="L15" s="87">
        <v>6</v>
      </c>
      <c r="M15" s="103" t="str">
        <f>VLOOKUP(L15,'пр.взв.'!B3:F28,2,FALSE)</f>
        <v>SMILKOVICH  Masha</v>
      </c>
      <c r="N15" s="104" t="str">
        <f>VLOOKUP(L15,'пр.взв.'!B3:E28,4,FALSE)</f>
        <v>SRB</v>
      </c>
      <c r="O15" s="38"/>
    </row>
    <row r="16" spans="1:15" ht="15" customHeight="1" thickBot="1">
      <c r="A16" s="321"/>
      <c r="B16" s="127" t="str">
        <f>'пр.взв.'!C10</f>
        <v>КИРИЛОВА Габриела</v>
      </c>
      <c r="C16" s="309"/>
      <c r="D16" s="122" t="str">
        <f>'пр.взв.'!E10</f>
        <v>БГР</v>
      </c>
      <c r="E16" s="327">
        <v>2</v>
      </c>
      <c r="F16" s="110"/>
      <c r="G16" s="12"/>
      <c r="H16" s="28"/>
      <c r="K16" s="302"/>
      <c r="L16" s="92" t="s">
        <v>73</v>
      </c>
      <c r="M16" s="105" t="str">
        <f>VLOOKUP(L16,'пр.взв.'!B7:E32,2,FALSE)</f>
        <v>СМИЛКОВИЧ Маша</v>
      </c>
      <c r="N16" s="106" t="str">
        <f>VLOOKUP(L16,'пр.взв.'!B7:E32,4,FALSE)</f>
        <v>СРБ</v>
      </c>
      <c r="O16" s="38"/>
    </row>
    <row r="17" spans="1:15" ht="15" customHeight="1" thickBot="1">
      <c r="A17" s="310">
        <v>6</v>
      </c>
      <c r="B17" s="128" t="str">
        <f>VLOOKUP(A17,'пр.взв.'!B7:F22,2,FALSE)</f>
        <v>SMILKOVICH  Masha</v>
      </c>
      <c r="C17" s="316">
        <f>VLOOKUP(A17,'пр.взв.'!B7:F22,3,FALSE)</f>
        <v>1990</v>
      </c>
      <c r="D17" s="111" t="str">
        <f>VLOOKUP(A17,'пр.взв.'!B7:F22,4,FALSE)</f>
        <v>SRB</v>
      </c>
      <c r="E17" s="328"/>
      <c r="F17" s="112"/>
      <c r="G17" s="113"/>
      <c r="H17" s="28"/>
      <c r="K17" s="299"/>
      <c r="L17" s="137"/>
      <c r="M17" s="138"/>
      <c r="N17" s="52"/>
      <c r="O17" s="38"/>
    </row>
    <row r="18" spans="1:15" ht="15" customHeight="1" thickBot="1">
      <c r="A18" s="311"/>
      <c r="B18" s="129" t="str">
        <f>'пр.взв.'!C18</f>
        <v>СМИЛКОВИЧ Маша</v>
      </c>
      <c r="C18" s="317"/>
      <c r="D18" s="123" t="str">
        <f>'пр.взв.'!E18</f>
        <v>СРБ</v>
      </c>
      <c r="E18" s="110"/>
      <c r="F18" s="12"/>
      <c r="G18" s="329">
        <v>4</v>
      </c>
      <c r="H18" s="29"/>
      <c r="K18" s="300"/>
      <c r="L18" s="139"/>
      <c r="M18" s="140"/>
      <c r="N18" s="141"/>
      <c r="O18" s="38"/>
    </row>
    <row r="19" spans="1:15" ht="15" customHeight="1" thickBot="1">
      <c r="A19" s="331">
        <v>4</v>
      </c>
      <c r="B19" s="126" t="str">
        <f>VLOOKUP(A19,'пр.взв.'!B7:F22,2,FALSE)</f>
        <v>ZHARSKAYA Maryna</v>
      </c>
      <c r="C19" s="308">
        <f>VLOOKUP(A19,'пр.взв.'!B7:F22,3,FALSE)</f>
        <v>1983</v>
      </c>
      <c r="D19" s="109" t="str">
        <f>VLOOKUP(A19,'пр.взв.'!B7:F22,4,FALSE)</f>
        <v>BLR</v>
      </c>
      <c r="E19" s="110"/>
      <c r="F19" s="12"/>
      <c r="G19" s="330"/>
      <c r="H19" s="2"/>
      <c r="K19" s="299"/>
      <c r="L19" s="137"/>
      <c r="M19" s="138"/>
      <c r="N19" s="52"/>
      <c r="O19" s="38"/>
    </row>
    <row r="20" spans="1:15" ht="15" customHeight="1">
      <c r="A20" s="332"/>
      <c r="B20" s="127" t="str">
        <f>'пр.взв.'!C14</f>
        <v>ЖАРСКАЯ Марина</v>
      </c>
      <c r="C20" s="309"/>
      <c r="D20" s="122" t="str">
        <f>'пр.взв.'!E14</f>
        <v>БЛР</v>
      </c>
      <c r="E20" s="329">
        <v>4</v>
      </c>
      <c r="F20" s="114"/>
      <c r="G20" s="113"/>
      <c r="H20" s="2"/>
      <c r="K20" s="300"/>
      <c r="L20" s="139"/>
      <c r="M20" s="140"/>
      <c r="N20" s="141"/>
      <c r="O20" s="38"/>
    </row>
    <row r="21" spans="1:15" ht="15" customHeight="1" thickBot="1">
      <c r="A21" s="310">
        <v>8</v>
      </c>
      <c r="B21" s="133" t="e">
        <f>VLOOKUP(A21,'пр.взв.'!B7:F22,2,FALSE)</f>
        <v>#N/A</v>
      </c>
      <c r="C21" s="312" t="e">
        <f>VLOOKUP(A21,'пр.взв.'!B7:F22,3,FALSE)</f>
        <v>#N/A</v>
      </c>
      <c r="D21" s="134" t="e">
        <f>VLOOKUP(A21,'пр.взв.'!B7:F22,4,FALSE)</f>
        <v>#N/A</v>
      </c>
      <c r="E21" s="330"/>
      <c r="F21" s="110"/>
      <c r="G21" s="12"/>
      <c r="H21" s="2"/>
      <c r="M21" s="97"/>
      <c r="N21" s="98"/>
      <c r="O21" s="38"/>
    </row>
    <row r="22" spans="1:15" ht="15" customHeight="1" thickBot="1">
      <c r="A22" s="311"/>
      <c r="B22" s="135">
        <f>'пр.взв.'!C22</f>
        <v>0</v>
      </c>
      <c r="C22" s="313"/>
      <c r="D22" s="136">
        <f>'пр.взв.'!E22</f>
        <v>0</v>
      </c>
      <c r="E22" s="110"/>
      <c r="F22" s="110"/>
      <c r="G22" s="12"/>
      <c r="H22" s="2"/>
      <c r="M22" s="97"/>
      <c r="N22" s="98"/>
      <c r="O22" s="38"/>
    </row>
    <row r="23" spans="1:8" ht="45" customHeight="1">
      <c r="A23" s="337" t="s">
        <v>45</v>
      </c>
      <c r="B23" s="337"/>
      <c r="C23" s="337"/>
      <c r="D23" s="337"/>
      <c r="E23" s="337"/>
      <c r="F23" s="337"/>
      <c r="G23" s="337"/>
      <c r="H23" s="337"/>
    </row>
    <row r="24" spans="1:10" ht="37.5" customHeight="1">
      <c r="A24" s="43" t="s">
        <v>1</v>
      </c>
      <c r="J24" s="43" t="s">
        <v>4</v>
      </c>
    </row>
    <row r="25" ht="12.75" customHeight="1" thickBot="1"/>
    <row r="26" spans="1:9" ht="13.5" customHeight="1">
      <c r="A26" s="338">
        <v>1</v>
      </c>
      <c r="B26" s="110"/>
      <c r="F26" s="298"/>
      <c r="G26" s="2"/>
      <c r="H26" s="2"/>
      <c r="I26" s="2"/>
    </row>
    <row r="27" spans="1:9" ht="12.75" customHeight="1" thickBot="1">
      <c r="A27" s="339"/>
      <c r="B27" s="115"/>
      <c r="F27" s="298"/>
      <c r="G27" s="2"/>
      <c r="H27" s="2"/>
      <c r="I27" s="2"/>
    </row>
    <row r="28" spans="1:11" ht="15.75" customHeight="1">
      <c r="A28" s="110"/>
      <c r="B28" s="116"/>
      <c r="C28" s="327">
        <v>1</v>
      </c>
      <c r="F28" s="12"/>
      <c r="G28" s="2"/>
      <c r="H28" s="2"/>
      <c r="I28" s="2"/>
      <c r="J28" s="333">
        <v>2</v>
      </c>
      <c r="K28" s="334"/>
    </row>
    <row r="29" spans="1:11" ht="12.75" customHeight="1" thickBot="1">
      <c r="A29" s="110"/>
      <c r="B29" s="116"/>
      <c r="C29" s="328"/>
      <c r="F29" s="12"/>
      <c r="G29" s="2"/>
      <c r="H29" s="2"/>
      <c r="I29" s="2"/>
      <c r="J29" s="335"/>
      <c r="K29" s="336"/>
    </row>
    <row r="30" spans="1:9" ht="13.5" customHeight="1">
      <c r="A30" s="325">
        <v>3</v>
      </c>
      <c r="B30" s="117"/>
      <c r="F30" s="298"/>
      <c r="G30" s="2"/>
      <c r="H30" s="2"/>
      <c r="I30" s="2"/>
    </row>
    <row r="31" spans="1:9" ht="13.5" thickBot="1">
      <c r="A31" s="326"/>
      <c r="B31" s="110"/>
      <c r="F31" s="298"/>
      <c r="G31" s="2"/>
      <c r="H31" s="2"/>
      <c r="I31" s="2"/>
    </row>
    <row r="34" spans="3:6" ht="12.75">
      <c r="C34" s="2"/>
      <c r="D34" s="2"/>
      <c r="E34" s="2"/>
      <c r="F34" s="2"/>
    </row>
    <row r="35" spans="1:11" ht="15.75">
      <c r="A35" s="13" t="str">
        <f>'[1]реквизиты'!$A$8</f>
        <v>Chiaf referee</v>
      </c>
      <c r="B35" s="10"/>
      <c r="C35" s="10"/>
      <c r="D35" s="10"/>
      <c r="E35" s="2"/>
      <c r="F35" s="42"/>
      <c r="H35" s="324" t="str">
        <f>'[1]реквизиты'!$G$8</f>
        <v>A. Sheyko</v>
      </c>
      <c r="I35" s="324"/>
      <c r="J35" s="324"/>
      <c r="K35" t="str">
        <f>'[1]реквизиты'!$G$9</f>
        <v>/BLR/</v>
      </c>
    </row>
    <row r="36" spans="1:11" ht="15">
      <c r="A36" s="94" t="str">
        <f>'[1]реквизиты'!$A$9</f>
        <v>Гл. судья</v>
      </c>
      <c r="B36" s="10"/>
      <c r="C36" s="10"/>
      <c r="D36" s="10"/>
      <c r="E36" s="2"/>
      <c r="F36" s="80"/>
      <c r="G36" s="2"/>
      <c r="H36" s="82" t="str">
        <f>'[1]реквизиты'!$I$8</f>
        <v>А. Шейко</v>
      </c>
      <c r="I36" s="93"/>
      <c r="K36" t="str">
        <f>'[1]реквизиты'!$I$9</f>
        <v>/БЛР/</v>
      </c>
    </row>
    <row r="37" spans="1:9" ht="15">
      <c r="A37" s="17">
        <f>HYPERLINK('[1]реквизиты'!$A$13)</f>
      </c>
      <c r="C37" s="10"/>
      <c r="D37" s="10"/>
      <c r="E37" s="14"/>
      <c r="F37" s="42">
        <f>HYPERLINK('[1]реквизиты'!$G$13)</f>
      </c>
      <c r="H37" s="81"/>
      <c r="I37" s="19">
        <f>HYPERLINK('[1]реквизиты'!$G$14)</f>
      </c>
    </row>
    <row r="38" spans="3:8" ht="15">
      <c r="C38" s="2"/>
      <c r="D38" s="2"/>
      <c r="E38" s="2"/>
      <c r="F38" s="2"/>
      <c r="H38" s="81"/>
    </row>
    <row r="39" spans="3:8" ht="15">
      <c r="C39" s="2"/>
      <c r="D39" s="2"/>
      <c r="E39" s="2"/>
      <c r="F39" s="2"/>
      <c r="H39" s="81"/>
    </row>
    <row r="40" spans="1:11" ht="15.75">
      <c r="A40" s="13" t="str">
        <f>'[1]реквизиты'!$A$10</f>
        <v>Chiaf  secretary</v>
      </c>
      <c r="C40" s="2"/>
      <c r="D40" s="2"/>
      <c r="E40" s="2"/>
      <c r="F40" s="2"/>
      <c r="H40" s="324" t="str">
        <f>'[1]реквизиты'!$G$10</f>
        <v>R. Zakirov</v>
      </c>
      <c r="I40" s="324"/>
      <c r="J40" s="324"/>
      <c r="K40" t="str">
        <f>'[1]реквизиты'!$G$11</f>
        <v>/RUS/</v>
      </c>
    </row>
    <row r="41" spans="1:11" ht="15">
      <c r="A41" t="str">
        <f>'[1]реквизиты'!$A$11</f>
        <v>Гл. секретарь</v>
      </c>
      <c r="H41" s="82" t="str">
        <f>'[1]реквизиты'!$I$10</f>
        <v>Р. Закиров</v>
      </c>
      <c r="K41" t="str">
        <f>'[1]реквизиты'!$I$11</f>
        <v>/РОС/</v>
      </c>
    </row>
  </sheetData>
  <mergeCells count="45">
    <mergeCell ref="H40:J40"/>
    <mergeCell ref="A19:A20"/>
    <mergeCell ref="C19:C20"/>
    <mergeCell ref="A21:A22"/>
    <mergeCell ref="C21:C22"/>
    <mergeCell ref="J28:K29"/>
    <mergeCell ref="A23:H23"/>
    <mergeCell ref="F26:F27"/>
    <mergeCell ref="A26:A27"/>
    <mergeCell ref="G18:G19"/>
    <mergeCell ref="A15:A16"/>
    <mergeCell ref="C15:C16"/>
    <mergeCell ref="A13:A14"/>
    <mergeCell ref="H35:J35"/>
    <mergeCell ref="A30:A31"/>
    <mergeCell ref="C28:C29"/>
    <mergeCell ref="E20:E21"/>
    <mergeCell ref="A17:A18"/>
    <mergeCell ref="C17:C18"/>
    <mergeCell ref="E16:E17"/>
    <mergeCell ref="A5:A6"/>
    <mergeCell ref="C5:C6"/>
    <mergeCell ref="C7:C8"/>
    <mergeCell ref="A7:A8"/>
    <mergeCell ref="K11:K12"/>
    <mergeCell ref="G8:G9"/>
    <mergeCell ref="I13:I14"/>
    <mergeCell ref="A9:A10"/>
    <mergeCell ref="C9:C10"/>
    <mergeCell ref="A11:A12"/>
    <mergeCell ref="C11:C12"/>
    <mergeCell ref="E10:E11"/>
    <mergeCell ref="K9:K10"/>
    <mergeCell ref="F30:F31"/>
    <mergeCell ref="K17:K18"/>
    <mergeCell ref="K15:K16"/>
    <mergeCell ref="K13:K14"/>
    <mergeCell ref="K19:K20"/>
    <mergeCell ref="E6:E7"/>
    <mergeCell ref="C1:H1"/>
    <mergeCell ref="I1:N1"/>
    <mergeCell ref="C2:H2"/>
    <mergeCell ref="I2:N2"/>
    <mergeCell ref="K7:K8"/>
    <mergeCell ref="K5:K6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2011-05-14T15:13:52Z</cp:lastPrinted>
  <dcterms:created xsi:type="dcterms:W3CDTF">1996-10-08T23:32:33Z</dcterms:created>
  <dcterms:modified xsi:type="dcterms:W3CDTF">2011-05-14T16:00:28Z</dcterms:modified>
  <cp:category/>
  <cp:version/>
  <cp:contentType/>
  <cp:contentStatus/>
</cp:coreProperties>
</file>