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14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<sst xmlns="http://schemas.openxmlformats.org/spreadsheetml/2006/main" count="341" uniqueCount="129">
  <si>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</si>
  <si>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</si>
  <si>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</si>
  <si>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</si>
  <si>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</si>
  <si>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</si>
  <si>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</si>
  <si>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</si>
  <si>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</si>
  <si>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</si>
  <si>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</si>
  <si>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</si>
  <si>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</si>
  <si>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</si>
  <si>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</si>
  <si>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</si>
  <si>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</si>
  <si>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</si>
  <si>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</si>
  <si>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</si>
  <si>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</si>
  <si>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</si>
  <si>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</si>
  <si>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</si>
  <si>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</si>
  <si>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</si>
  <si>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</si>
  <si>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</si>
  <si>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</si>
  <si>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</si>
  <si>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</si>
  <si>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</si>
  <si>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</si>
  <si>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</si>
  <si>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</si>
  <si>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</si>
  <si>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</si>
  <si>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</si>
  <si>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</si>
  <si>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</si>
  <si>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</si>
  <si>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</si>
  <si>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</si>
  <si>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</si>
  <si>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</si>
  <si>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</si>
  <si>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</si>
  <si>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</si>
  <si>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</si>
  <si>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</si>
  <si>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</si>
  <si>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</si>
  <si>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</si>
  <si>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</si>
  <si>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</si>
  <si>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</si>
  <si>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</si>
  <si>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</si>
  <si>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</si>
  <si>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</si>
  <si>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</si>
  <si>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</si>
  <si>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</si>
  <si>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</si>
  <si>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</t>
  </si>
  <si>
    <t>CUTSIY Nico</t>
  </si>
  <si>
    <t>GEO</t>
  </si>
  <si>
    <t>КУТСИЯ Нико</t>
  </si>
  <si>
    <t>ГРУ</t>
  </si>
  <si>
    <t>6</t>
  </si>
  <si>
    <t>NEDELCU Vlad</t>
  </si>
  <si>
    <t>ROU</t>
  </si>
  <si>
    <t>НЕДЕЛКУ Влад</t>
  </si>
  <si>
    <t>РУМ</t>
  </si>
  <si>
    <t>19</t>
  </si>
  <si>
    <t>VЕLEV  Stefan</t>
  </si>
  <si>
    <t>BGR</t>
  </si>
  <si>
    <t>ВЕЛЕВ Стефан</t>
  </si>
  <si>
    <t>БГР</t>
  </si>
  <si>
    <t>20</t>
  </si>
  <si>
    <t>KOVACHEVITS Vikasin</t>
  </si>
  <si>
    <t>SRB</t>
  </si>
  <si>
    <t>КОВАЧЕВИТС Викасим</t>
  </si>
  <si>
    <t>СРБ</t>
  </si>
  <si>
    <t>29</t>
  </si>
  <si>
    <t>TIPA Konstantin</t>
  </si>
  <si>
    <t>MDA</t>
  </si>
  <si>
    <t>ТИПА Константин</t>
  </si>
  <si>
    <t>МЛД</t>
  </si>
  <si>
    <t>30</t>
  </si>
  <si>
    <t>KIRYUKHIN Sergey</t>
  </si>
  <si>
    <t>RUS</t>
  </si>
  <si>
    <t>КИРЮХИН Сергей</t>
  </si>
  <si>
    <t>РОС</t>
  </si>
  <si>
    <t>35</t>
  </si>
  <si>
    <t>STEPENKOU Aliaksei</t>
  </si>
  <si>
    <t>BLR</t>
  </si>
  <si>
    <t>СТЕПАНЬКОВ Алексей</t>
  </si>
  <si>
    <t>БЛР</t>
  </si>
  <si>
    <t>39</t>
  </si>
  <si>
    <t>NASIBYAN Mavrik</t>
  </si>
  <si>
    <t>ARM</t>
  </si>
  <si>
    <t>НАСИБЯН Маврик</t>
  </si>
  <si>
    <t>АРМ</t>
  </si>
  <si>
    <t>40</t>
  </si>
  <si>
    <t>AHMADOV ELMADDIN</t>
  </si>
  <si>
    <t>AZE</t>
  </si>
  <si>
    <t>АХМАДОВ Елмаддин</t>
  </si>
  <si>
    <t>АЗЕ</t>
  </si>
  <si>
    <t>41</t>
  </si>
  <si>
    <t>REINA JAN-Luis</t>
  </si>
  <si>
    <t>FRA</t>
  </si>
  <si>
    <t>РИНА ЖАН-Луис</t>
  </si>
  <si>
    <t>ФРА</t>
  </si>
  <si>
    <t>50</t>
  </si>
  <si>
    <t>PAVLOV Elvin</t>
  </si>
  <si>
    <t>LTU</t>
  </si>
  <si>
    <t>ПАВЛОВ Елвин</t>
  </si>
  <si>
    <t>ЛИТ</t>
  </si>
  <si>
    <t>57</t>
  </si>
  <si>
    <t>GURMAZA Anton</t>
  </si>
  <si>
    <t>UKR</t>
  </si>
  <si>
    <t>ГУРМАЗА Антон</t>
  </si>
  <si>
    <t>УКР</t>
  </si>
  <si>
    <t>Weight category 82 кg.                             Весовая категория   82   кг</t>
  </si>
  <si>
    <t xml:space="preserve"> </t>
  </si>
  <si>
    <t>7-8</t>
  </si>
  <si>
    <t>9-13</t>
  </si>
  <si>
    <t>KUSAKIN  SERGEY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</si>
</sst>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name val="Arial Cyr"/>
      <family val="0"/>
    </font>
    <font>
      <b/>
      <sz val="11"/>
      <color indexed="9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19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8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7" fillId="0" borderId="13" xfId="42" applyFont="1" applyBorder="1" applyAlignment="1" applyProtection="1">
      <alignment horizontal="left" vertical="center" wrapText="1"/>
      <protection/>
    </xf>
    <xf numFmtId="0" fontId="7" fillId="0" borderId="26" xfId="42" applyFont="1" applyBorder="1" applyAlignment="1" applyProtection="1">
      <alignment horizontal="left" vertical="center" wrapText="1"/>
      <protection/>
    </xf>
    <xf numFmtId="0" fontId="6" fillId="0" borderId="26" xfId="42" applyFont="1" applyBorder="1" applyAlignment="1" applyProtection="1">
      <alignment vertical="center" wrapText="1"/>
      <protection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42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>
      <alignment vertical="center" wrapText="1"/>
    </xf>
    <xf numFmtId="0" fontId="6" fillId="0" borderId="26" xfId="42" applyFont="1" applyFill="1" applyBorder="1" applyAlignment="1" applyProtection="1">
      <alignment vertical="center" wrapText="1"/>
      <protection/>
    </xf>
    <xf numFmtId="49" fontId="12" fillId="0" borderId="13" xfId="42" applyNumberFormat="1" applyFont="1" applyFill="1" applyBorder="1" applyAlignment="1" applyProtection="1">
      <alignment horizontal="center" vertical="center" wrapText="1"/>
      <protection/>
    </xf>
    <xf numFmtId="0" fontId="12" fillId="0" borderId="26" xfId="42" applyFont="1" applyFill="1" applyBorder="1" applyAlignment="1" applyProtection="1">
      <alignment horizontal="center" vertical="center" wrapText="1"/>
      <protection/>
    </xf>
    <xf numFmtId="0" fontId="12" fillId="0" borderId="26" xfId="42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6" fillId="0" borderId="28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5" fillId="0" borderId="30" xfId="0" applyNumberFormat="1" applyFont="1" applyBorder="1" applyAlignment="1">
      <alignment vertical="center"/>
    </xf>
    <xf numFmtId="49" fontId="0" fillId="0" borderId="27" xfId="0" applyNumberForma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49" fontId="0" fillId="0" borderId="28" xfId="0" applyNumberForma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13" fillId="0" borderId="27" xfId="0" applyFont="1" applyBorder="1" applyAlignment="1">
      <alignment vertical="center" wrapText="1"/>
    </xf>
    <xf numFmtId="0" fontId="0" fillId="0" borderId="28" xfId="0" applyBorder="1" applyAlignment="1">
      <alignment horizontal="center"/>
    </xf>
    <xf numFmtId="49" fontId="0" fillId="0" borderId="27" xfId="0" applyNumberFormat="1" applyFill="1" applyBorder="1" applyAlignment="1">
      <alignment vertical="center" wrapText="1"/>
    </xf>
    <xf numFmtId="0" fontId="71" fillId="0" borderId="26" xfId="42" applyFont="1" applyBorder="1" applyAlignment="1" applyProtection="1">
      <alignment horizontal="left" vertical="center" wrapText="1"/>
      <protection/>
    </xf>
    <xf numFmtId="0" fontId="72" fillId="0" borderId="26" xfId="42" applyFont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vertical="center" wrapText="1"/>
    </xf>
    <xf numFmtId="0" fontId="20" fillId="0" borderId="13" xfId="42" applyFont="1" applyBorder="1" applyAlignment="1" applyProtection="1">
      <alignment horizontal="left" vertical="center" wrapText="1"/>
      <protection/>
    </xf>
    <xf numFmtId="0" fontId="22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78" fontId="18" fillId="0" borderId="23" xfId="43" applyFont="1" applyBorder="1" applyAlignment="1">
      <alignment horizontal="center" vertical="center" wrapText="1"/>
    </xf>
    <xf numFmtId="178" fontId="18" fillId="0" borderId="44" xfId="43" applyFont="1" applyBorder="1" applyAlignment="1">
      <alignment horizontal="center" vertical="center" wrapText="1"/>
    </xf>
    <xf numFmtId="49" fontId="18" fillId="0" borderId="45" xfId="43" applyNumberFormat="1" applyFont="1" applyBorder="1" applyAlignment="1">
      <alignment horizontal="center" vertical="center" wrapText="1"/>
    </xf>
    <xf numFmtId="0" fontId="18" fillId="0" borderId="46" xfId="43" applyNumberFormat="1" applyFont="1" applyBorder="1" applyAlignment="1">
      <alignment horizontal="center" vertical="center" wrapText="1"/>
    </xf>
    <xf numFmtId="178" fontId="19" fillId="33" borderId="25" xfId="43" applyFont="1" applyFill="1" applyBorder="1" applyAlignment="1">
      <alignment horizontal="center" vertical="center" wrapText="1"/>
    </xf>
    <xf numFmtId="178" fontId="19" fillId="33" borderId="44" xfId="43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8" fillId="0" borderId="10" xfId="43" applyFont="1" applyBorder="1" applyAlignment="1">
      <alignment horizontal="center" vertical="center" wrapText="1"/>
    </xf>
    <xf numFmtId="178" fontId="18" fillId="0" borderId="47" xfId="43" applyFont="1" applyBorder="1" applyAlignment="1">
      <alignment horizontal="center" vertical="center" wrapText="1"/>
    </xf>
    <xf numFmtId="178" fontId="18" fillId="0" borderId="48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178" fontId="19" fillId="34" borderId="23" xfId="43" applyFont="1" applyFill="1" applyBorder="1" applyAlignment="1">
      <alignment horizontal="center" vertical="center" wrapText="1"/>
    </xf>
    <xf numFmtId="178" fontId="19" fillId="34" borderId="44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4" fillId="35" borderId="50" xfId="42" applyFont="1" applyFill="1" applyBorder="1" applyAlignment="1" applyProtection="1">
      <alignment horizontal="center" vertical="center" wrapText="1"/>
      <protection/>
    </xf>
    <xf numFmtId="0" fontId="14" fillId="35" borderId="20" xfId="42" applyFont="1" applyFill="1" applyBorder="1" applyAlignment="1" applyProtection="1">
      <alignment horizontal="center" vertical="center" wrapText="1"/>
      <protection/>
    </xf>
    <xf numFmtId="0" fontId="14" fillId="35" borderId="51" xfId="42" applyFont="1" applyFill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/>
    </xf>
    <xf numFmtId="0" fontId="26" fillId="34" borderId="54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30" fillId="33" borderId="0" xfId="42" applyFont="1" applyFill="1" applyBorder="1" applyAlignment="1" applyProtection="1">
      <alignment horizontal="center" vertical="center"/>
      <protection/>
    </xf>
    <xf numFmtId="0" fontId="26" fillId="33" borderId="19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26" fillId="33" borderId="54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2" fillId="0" borderId="25" xfId="42" applyFont="1" applyBorder="1" applyAlignment="1" applyProtection="1">
      <alignment horizontal="center" vertical="center" wrapText="1"/>
      <protection/>
    </xf>
    <xf numFmtId="0" fontId="72" fillId="0" borderId="44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37" borderId="19" xfId="0" applyNumberFormat="1" applyFont="1" applyFill="1" applyBorder="1" applyAlignment="1">
      <alignment horizontal="center" vertical="center"/>
    </xf>
    <xf numFmtId="0" fontId="3" fillId="37" borderId="56" xfId="0" applyNumberFormat="1" applyFont="1" applyFill="1" applyBorder="1" applyAlignment="1">
      <alignment horizontal="center" vertical="center"/>
    </xf>
    <xf numFmtId="0" fontId="3" fillId="37" borderId="54" xfId="0" applyNumberFormat="1" applyFont="1" applyFill="1" applyBorder="1" applyAlignment="1">
      <alignment horizontal="center" vertical="center"/>
    </xf>
    <xf numFmtId="0" fontId="3" fillId="37" borderId="57" xfId="0" applyNumberFormat="1" applyFont="1" applyFill="1" applyBorder="1" applyAlignment="1">
      <alignment horizontal="center" vertical="center"/>
    </xf>
    <xf numFmtId="0" fontId="2" fillId="38" borderId="13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9" fillId="0" borderId="50" xfId="42" applyNumberFormat="1" applyFont="1" applyFill="1" applyBorder="1" applyAlignment="1" applyProtection="1">
      <alignment horizontal="center" vertical="center" wrapText="1"/>
      <protection/>
    </xf>
    <xf numFmtId="0" fontId="29" fillId="0" borderId="20" xfId="42" applyNumberFormat="1" applyFont="1" applyFill="1" applyBorder="1" applyAlignment="1" applyProtection="1">
      <alignment horizontal="center" vertical="center" wrapText="1"/>
      <protection/>
    </xf>
    <xf numFmtId="0" fontId="29" fillId="0" borderId="51" xfId="42" applyNumberFormat="1" applyFont="1" applyFill="1" applyBorder="1" applyAlignment="1" applyProtection="1">
      <alignment horizontal="center" vertical="center" wrapText="1"/>
      <protection/>
    </xf>
    <xf numFmtId="0" fontId="22" fillId="0" borderId="50" xfId="42" applyNumberFormat="1" applyFont="1" applyBorder="1" applyAlignment="1" applyProtection="1">
      <alignment horizontal="center" vertical="center" wrapText="1"/>
      <protection/>
    </xf>
    <xf numFmtId="0" fontId="22" fillId="0" borderId="20" xfId="42" applyNumberFormat="1" applyFont="1" applyBorder="1" applyAlignment="1" applyProtection="1">
      <alignment horizontal="center" vertical="center" wrapText="1"/>
      <protection/>
    </xf>
    <xf numFmtId="0" fontId="22" fillId="0" borderId="51" xfId="42" applyNumberFormat="1" applyFont="1" applyBorder="1" applyAlignment="1" applyProtection="1">
      <alignment horizontal="center" vertical="center" wrapText="1"/>
      <protection/>
    </xf>
    <xf numFmtId="0" fontId="3" fillId="38" borderId="50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51" xfId="0" applyFont="1" applyFill="1" applyBorder="1" applyAlignment="1">
      <alignment horizontal="center" vertical="center" wrapText="1"/>
    </xf>
    <xf numFmtId="0" fontId="5" fillId="39" borderId="50" xfId="42" applyNumberFormat="1" applyFont="1" applyFill="1" applyBorder="1" applyAlignment="1" applyProtection="1">
      <alignment horizontal="center" vertical="center" wrapText="1"/>
      <protection/>
    </xf>
    <xf numFmtId="0" fontId="5" fillId="39" borderId="20" xfId="42" applyNumberFormat="1" applyFont="1" applyFill="1" applyBorder="1" applyAlignment="1" applyProtection="1">
      <alignment horizontal="center" vertical="center" wrapText="1"/>
      <protection/>
    </xf>
    <xf numFmtId="0" fontId="5" fillId="39" borderId="51" xfId="42" applyNumberFormat="1" applyFont="1" applyFill="1" applyBorder="1" applyAlignment="1" applyProtection="1">
      <alignment horizontal="center" vertical="center" wrapText="1"/>
      <protection/>
    </xf>
    <xf numFmtId="0" fontId="2" fillId="38" borderId="45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  <xf numFmtId="0" fontId="51" fillId="0" borderId="0" xfId="42" applyFont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" fillId="0" borderId="0" xfId="42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72" fillId="0" borderId="25" xfId="0" applyFont="1" applyFill="1" applyBorder="1" applyAlignment="1">
      <alignment horizontal="center"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0" fontId="72" fillId="0" borderId="0" xfId="42" applyFont="1" applyFill="1" applyBorder="1" applyAlignment="1" applyProtection="1">
      <alignment horizontal="center" vertical="center" wrapText="1"/>
      <protection/>
    </xf>
    <xf numFmtId="0" fontId="71" fillId="0" borderId="0" xfId="42" applyFont="1" applyFill="1" applyBorder="1" applyAlignment="1" applyProtection="1">
      <alignment horizontal="left" vertical="center" wrapText="1"/>
      <protection/>
    </xf>
    <xf numFmtId="0" fontId="72" fillId="0" borderId="0" xfId="42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 wrapText="1"/>
    </xf>
    <xf numFmtId="0" fontId="72" fillId="0" borderId="25" xfId="0" applyFont="1" applyBorder="1" applyAlignment="1">
      <alignment horizontal="center" vertical="center" wrapText="1"/>
    </xf>
    <xf numFmtId="0" fontId="15" fillId="0" borderId="13" xfId="42" applyFont="1" applyFill="1" applyBorder="1" applyAlignment="1" applyProtection="1">
      <alignment horizontal="left" vertical="center" wrapText="1"/>
      <protection/>
    </xf>
    <xf numFmtId="0" fontId="53" fillId="0" borderId="25" xfId="0" applyFont="1" applyFill="1" applyBorder="1" applyAlignment="1">
      <alignment horizontal="left" vertical="center" wrapText="1"/>
    </xf>
    <xf numFmtId="0" fontId="15" fillId="0" borderId="26" xfId="42" applyFont="1" applyFill="1" applyBorder="1" applyAlignment="1" applyProtection="1">
      <alignment horizontal="left" vertical="center" wrapText="1"/>
      <protection/>
    </xf>
    <xf numFmtId="0" fontId="15" fillId="0" borderId="26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77375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8690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8685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58275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68575" y="76295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133350</xdr:rowOff>
    </xdr:from>
    <xdr:to>
      <xdr:col>1</xdr:col>
      <xdr:colOff>152400</xdr:colOff>
      <xdr:row>0</xdr:row>
      <xdr:rowOff>752475</xdr:rowOff>
    </xdr:to>
    <xdr:pic>
      <xdr:nvPicPr>
        <xdr:cNvPr id="7" name="Picture 66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men                                                                                            Чемпионат Европы по САМБО среди мужчин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D14">
      <selection activeCell="J39" sqref="J34:R4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7" width="7.7109375" style="0" customWidth="1"/>
    <col min="18" max="18" width="6.140625" style="0" customWidth="1"/>
  </cols>
  <sheetData>
    <row r="1" spans="2:18" ht="15.75">
      <c r="B1" s="173" t="s">
        <v>27</v>
      </c>
      <c r="C1" s="173"/>
      <c r="D1" s="173"/>
      <c r="E1" s="173"/>
      <c r="F1" s="173"/>
      <c r="G1" s="173"/>
      <c r="H1" s="173"/>
      <c r="I1" s="173"/>
      <c r="J1" s="88"/>
      <c r="K1" s="173" t="s">
        <v>27</v>
      </c>
      <c r="L1" s="173"/>
      <c r="M1" s="173"/>
      <c r="N1" s="173"/>
      <c r="O1" s="173"/>
      <c r="P1" s="173"/>
      <c r="Q1" s="173"/>
      <c r="R1" s="173"/>
    </row>
    <row r="2" spans="2:18" ht="15.75">
      <c r="B2" s="174" t="str">
        <f>'пр.взв.'!A4</f>
        <v>Weight category 82 кg.                             Весовая категория   82   кг</v>
      </c>
      <c r="C2" s="175"/>
      <c r="D2" s="175"/>
      <c r="E2" s="175"/>
      <c r="F2" s="175"/>
      <c r="G2" s="175"/>
      <c r="H2" s="175"/>
      <c r="I2" s="175"/>
      <c r="J2" s="89"/>
      <c r="K2" s="174" t="str">
        <f>B2</f>
        <v>Weight category 82 кg.                             Весовая категория   82   кг</v>
      </c>
      <c r="L2" s="175"/>
      <c r="M2" s="175"/>
      <c r="N2" s="175"/>
      <c r="O2" s="175"/>
      <c r="P2" s="175"/>
      <c r="Q2" s="175"/>
      <c r="R2" s="175"/>
    </row>
    <row r="3" spans="2:18" ht="16.5" thickBot="1">
      <c r="B3" s="90" t="s">
        <v>22</v>
      </c>
      <c r="C3" s="91" t="s">
        <v>34</v>
      </c>
      <c r="D3" s="92" t="s">
        <v>30</v>
      </c>
      <c r="E3" s="93"/>
      <c r="F3" s="90"/>
      <c r="G3" s="93"/>
      <c r="H3" s="93"/>
      <c r="I3" s="93"/>
      <c r="J3" s="93"/>
      <c r="K3" s="90" t="s">
        <v>29</v>
      </c>
      <c r="L3" s="91" t="s">
        <v>34</v>
      </c>
      <c r="M3" s="92" t="s">
        <v>30</v>
      </c>
      <c r="N3" s="93"/>
      <c r="O3" s="90"/>
      <c r="P3" s="93"/>
      <c r="Q3" s="93"/>
      <c r="R3" s="93"/>
    </row>
    <row r="4" spans="1:18" ht="12.75" customHeight="1">
      <c r="A4" s="187" t="s">
        <v>31</v>
      </c>
      <c r="B4" s="184" t="s">
        <v>4</v>
      </c>
      <c r="C4" s="186" t="s">
        <v>5</v>
      </c>
      <c r="D4" s="186" t="s">
        <v>6</v>
      </c>
      <c r="E4" s="186" t="s">
        <v>14</v>
      </c>
      <c r="F4" s="176" t="s">
        <v>15</v>
      </c>
      <c r="G4" s="178" t="s">
        <v>17</v>
      </c>
      <c r="H4" s="180" t="s">
        <v>18</v>
      </c>
      <c r="I4" s="182" t="s">
        <v>16</v>
      </c>
      <c r="J4" s="187" t="s">
        <v>31</v>
      </c>
      <c r="K4" s="189" t="s">
        <v>4</v>
      </c>
      <c r="L4" s="186" t="s">
        <v>5</v>
      </c>
      <c r="M4" s="186" t="s">
        <v>6</v>
      </c>
      <c r="N4" s="186" t="s">
        <v>14</v>
      </c>
      <c r="O4" s="176" t="s">
        <v>15</v>
      </c>
      <c r="P4" s="178" t="s">
        <v>17</v>
      </c>
      <c r="Q4" s="180" t="s">
        <v>18</v>
      </c>
      <c r="R4" s="182" t="s">
        <v>16</v>
      </c>
    </row>
    <row r="5" spans="1:18" ht="13.5" customHeight="1" thickBot="1">
      <c r="A5" s="188"/>
      <c r="B5" s="185" t="s">
        <v>4</v>
      </c>
      <c r="C5" s="177" t="s">
        <v>5</v>
      </c>
      <c r="D5" s="177" t="s">
        <v>6</v>
      </c>
      <c r="E5" s="177" t="s">
        <v>14</v>
      </c>
      <c r="F5" s="177" t="s">
        <v>15</v>
      </c>
      <c r="G5" s="179"/>
      <c r="H5" s="181"/>
      <c r="I5" s="183" t="s">
        <v>16</v>
      </c>
      <c r="J5" s="188"/>
      <c r="K5" s="190" t="s">
        <v>4</v>
      </c>
      <c r="L5" s="177" t="s">
        <v>5</v>
      </c>
      <c r="M5" s="177" t="s">
        <v>6</v>
      </c>
      <c r="N5" s="177" t="s">
        <v>14</v>
      </c>
      <c r="O5" s="177" t="s">
        <v>15</v>
      </c>
      <c r="P5" s="179"/>
      <c r="Q5" s="181"/>
      <c r="R5" s="183" t="s">
        <v>16</v>
      </c>
    </row>
    <row r="6" spans="1:18" ht="12.75" customHeight="1">
      <c r="A6" s="227">
        <v>1</v>
      </c>
      <c r="B6" s="198">
        <v>1</v>
      </c>
      <c r="C6" s="200" t="str">
        <f>VLOOKUP(B6,'пр.взв.'!B7:E38,2,FALSE)</f>
        <v>CUTSIY Nico</v>
      </c>
      <c r="D6" s="202">
        <f>VLOOKUP(B6,'пр.взв.'!B7:F38,3,FALSE)</f>
        <v>1988</v>
      </c>
      <c r="E6" s="202" t="str">
        <f>VLOOKUP(B6,'пр.взв.'!B7:G38,4,FALSE)</f>
        <v>GEO</v>
      </c>
      <c r="F6" s="191"/>
      <c r="G6" s="193"/>
      <c r="H6" s="194"/>
      <c r="I6" s="196"/>
      <c r="J6" s="231">
        <v>3</v>
      </c>
      <c r="K6" s="198">
        <v>2</v>
      </c>
      <c r="L6" s="200" t="str">
        <f>VLOOKUP(K6,'пр.взв.'!B7:E38,2,FALSE)</f>
        <v>NEDELCU Vlad</v>
      </c>
      <c r="M6" s="202">
        <f>VLOOKUP(K6,'пр.взв.'!B7:F38,3,FALSE)</f>
        <v>1991</v>
      </c>
      <c r="N6" s="202" t="str">
        <f>VLOOKUP(K6,'пр.взв.'!B7:G38,4,FALSE)</f>
        <v>ROU</v>
      </c>
      <c r="O6" s="191"/>
      <c r="P6" s="193"/>
      <c r="Q6" s="194"/>
      <c r="R6" s="196"/>
    </row>
    <row r="7" spans="1:18" ht="12.75" customHeight="1">
      <c r="A7" s="228"/>
      <c r="B7" s="199"/>
      <c r="C7" s="201"/>
      <c r="D7" s="192"/>
      <c r="E7" s="192"/>
      <c r="F7" s="192"/>
      <c r="G7" s="192"/>
      <c r="H7" s="195"/>
      <c r="I7" s="197"/>
      <c r="J7" s="232"/>
      <c r="K7" s="199"/>
      <c r="L7" s="201"/>
      <c r="M7" s="192"/>
      <c r="N7" s="192"/>
      <c r="O7" s="192"/>
      <c r="P7" s="192"/>
      <c r="Q7" s="195"/>
      <c r="R7" s="197"/>
    </row>
    <row r="8" spans="1:18" ht="12.75" customHeight="1">
      <c r="A8" s="228"/>
      <c r="B8" s="199">
        <v>9</v>
      </c>
      <c r="C8" s="208" t="str">
        <f>VLOOKUP(B8,'пр.взв.'!B7:E38,2,FALSE)</f>
        <v>AHMADOV ELMADDIN</v>
      </c>
      <c r="D8" s="210">
        <f>VLOOKUP(B8,'пр.взв.'!B7:F38,3,FALSE)</f>
        <v>1982</v>
      </c>
      <c r="E8" s="210" t="str">
        <f>VLOOKUP(B8,'пр.взв.'!B7:G38,4,FALSE)</f>
        <v>AZE</v>
      </c>
      <c r="F8" s="203"/>
      <c r="G8" s="203"/>
      <c r="H8" s="205"/>
      <c r="I8" s="205"/>
      <c r="J8" s="232"/>
      <c r="K8" s="199">
        <v>10</v>
      </c>
      <c r="L8" s="208" t="str">
        <f>VLOOKUP(K8,'пр.взв.'!B7:E38,2,FALSE)</f>
        <v>REINA JAN-Luis</v>
      </c>
      <c r="M8" s="210">
        <f>VLOOKUP(K8,'пр.взв.'!B7:F38,3,FALSE)</f>
        <v>1980</v>
      </c>
      <c r="N8" s="202" t="str">
        <f>VLOOKUP(K8,'пр.взв.'!B7:G40,4,FALSE)</f>
        <v>FRA</v>
      </c>
      <c r="O8" s="203"/>
      <c r="P8" s="203"/>
      <c r="Q8" s="205"/>
      <c r="R8" s="205"/>
    </row>
    <row r="9" spans="1:18" ht="13.5" customHeight="1" thickBot="1">
      <c r="A9" s="229"/>
      <c r="B9" s="207"/>
      <c r="C9" s="209"/>
      <c r="D9" s="211"/>
      <c r="E9" s="211"/>
      <c r="F9" s="204"/>
      <c r="G9" s="204"/>
      <c r="H9" s="206"/>
      <c r="I9" s="206"/>
      <c r="J9" s="233"/>
      <c r="K9" s="207"/>
      <c r="L9" s="209"/>
      <c r="M9" s="211"/>
      <c r="N9" s="192"/>
      <c r="O9" s="204"/>
      <c r="P9" s="204"/>
      <c r="Q9" s="206"/>
      <c r="R9" s="206"/>
    </row>
    <row r="10" spans="1:18" ht="12.75" customHeight="1" hidden="1">
      <c r="A10" s="227">
        <v>2</v>
      </c>
      <c r="B10" s="198">
        <v>5</v>
      </c>
      <c r="C10" s="216" t="str">
        <f>VLOOKUP(B10,'пр.взв.'!B7:E38,2,FALSE)</f>
        <v>TIPA Konstantin</v>
      </c>
      <c r="D10" s="215">
        <f>VLOOKUP(B10,'пр.взв.'!B7:F38,3,FALSE)</f>
        <v>1987</v>
      </c>
      <c r="E10" s="215" t="str">
        <f>VLOOKUP(B10,'пр.взв.'!B7:G38,4,FALSE)</f>
        <v>MDA</v>
      </c>
      <c r="F10" s="212"/>
      <c r="G10" s="213"/>
      <c r="H10" s="214"/>
      <c r="I10" s="215"/>
      <c r="J10" s="231">
        <v>6</v>
      </c>
      <c r="K10" s="198">
        <v>6</v>
      </c>
      <c r="L10" s="216" t="str">
        <f>VLOOKUP(K10,'пр.взв.'!B7:E38,2,FALSE)</f>
        <v>KIRYUKHIN Sergey</v>
      </c>
      <c r="M10" s="215">
        <f>VLOOKUP(K10,'пр.взв.'!B7:F38,3,FALSE)</f>
        <v>1987</v>
      </c>
      <c r="N10" s="215" t="str">
        <f>VLOOKUP(K10,'пр.взв.'!B7:G42,4,FALSE)</f>
        <v>RUS</v>
      </c>
      <c r="O10" s="212"/>
      <c r="P10" s="213"/>
      <c r="Q10" s="214"/>
      <c r="R10" s="215"/>
    </row>
    <row r="11" spans="1:18" ht="12.75" customHeight="1" hidden="1">
      <c r="A11" s="228"/>
      <c r="B11" s="199"/>
      <c r="C11" s="201"/>
      <c r="D11" s="192"/>
      <c r="E11" s="192"/>
      <c r="F11" s="192"/>
      <c r="G11" s="192"/>
      <c r="H11" s="195"/>
      <c r="I11" s="197"/>
      <c r="J11" s="232"/>
      <c r="K11" s="199"/>
      <c r="L11" s="201"/>
      <c r="M11" s="192"/>
      <c r="N11" s="192"/>
      <c r="O11" s="192"/>
      <c r="P11" s="192"/>
      <c r="Q11" s="195"/>
      <c r="R11" s="197"/>
    </row>
    <row r="12" spans="1:18" ht="12.75" customHeight="1" hidden="1">
      <c r="A12" s="228"/>
      <c r="B12" s="199">
        <v>13</v>
      </c>
      <c r="C12" s="208">
        <f>VLOOKUP(B12,'пр.взв.'!B7:E38,2,FALSE)</f>
        <v>0</v>
      </c>
      <c r="D12" s="210">
        <f>VLOOKUP(B12,'пр.взв.'!B7:F38,3,FALSE)</f>
        <v>0</v>
      </c>
      <c r="E12" s="210">
        <f>VLOOKUP(B12,'пр.взв.'!B7:G38,4,FALSE)</f>
        <v>0</v>
      </c>
      <c r="F12" s="203"/>
      <c r="G12" s="203"/>
      <c r="H12" s="205"/>
      <c r="I12" s="205"/>
      <c r="J12" s="232"/>
      <c r="K12" s="199">
        <v>14</v>
      </c>
      <c r="L12" s="208">
        <f>VLOOKUP(K12,'пр.взв.'!B7:E38,2,FALSE)</f>
        <v>0</v>
      </c>
      <c r="M12" s="210">
        <f>VLOOKUP(K12,'пр.взв.'!B7:F38,3,FALSE)</f>
        <v>0</v>
      </c>
      <c r="N12" s="210">
        <f>VLOOKUP(K12,'пр.взв.'!B7:G44,4,FALSE)</f>
        <v>0</v>
      </c>
      <c r="O12" s="203"/>
      <c r="P12" s="203"/>
      <c r="Q12" s="205"/>
      <c r="R12" s="205"/>
    </row>
    <row r="13" spans="1:18" ht="12.75" customHeight="1" hidden="1" thickBot="1">
      <c r="A13" s="229"/>
      <c r="B13" s="207"/>
      <c r="C13" s="209"/>
      <c r="D13" s="211"/>
      <c r="E13" s="211"/>
      <c r="F13" s="204"/>
      <c r="G13" s="204"/>
      <c r="H13" s="206"/>
      <c r="I13" s="206"/>
      <c r="J13" s="233"/>
      <c r="K13" s="207"/>
      <c r="L13" s="209"/>
      <c r="M13" s="211"/>
      <c r="N13" s="211"/>
      <c r="O13" s="204"/>
      <c r="P13" s="204"/>
      <c r="Q13" s="206"/>
      <c r="R13" s="206"/>
    </row>
    <row r="14" spans="1:18" ht="12.75" customHeight="1">
      <c r="A14" s="227">
        <v>2</v>
      </c>
      <c r="B14" s="198">
        <v>3</v>
      </c>
      <c r="C14" s="200" t="str">
        <f>VLOOKUP(B14,'пр.взв.'!B7:E38,2,FALSE)</f>
        <v>VЕLEV  Stefan</v>
      </c>
      <c r="D14" s="202">
        <f>VLOOKUP(B14,'пр.взв.'!B7:F38,3,FALSE)</f>
        <v>1993</v>
      </c>
      <c r="E14" s="202" t="str">
        <f>VLOOKUP(B14,'пр.взв.'!B7:G38,4,FALSE)</f>
        <v>BGR</v>
      </c>
      <c r="F14" s="191"/>
      <c r="G14" s="193"/>
      <c r="H14" s="194"/>
      <c r="I14" s="196"/>
      <c r="J14" s="231">
        <v>4</v>
      </c>
      <c r="K14" s="198">
        <v>4</v>
      </c>
      <c r="L14" s="200" t="str">
        <f>VLOOKUP(K14,'пр.взв.'!B7:E38,2,FALSE)</f>
        <v>KOVACHEVITS Vikasin</v>
      </c>
      <c r="M14" s="202">
        <f>VLOOKUP(K14,'пр.взв.'!B7:F38,3,FALSE)</f>
        <v>1991</v>
      </c>
      <c r="N14" s="215" t="str">
        <f>VLOOKUP(K14,'пр.взв.'!B7:G46,4,FALSE)</f>
        <v>SRB</v>
      </c>
      <c r="O14" s="191"/>
      <c r="P14" s="193"/>
      <c r="Q14" s="194"/>
      <c r="R14" s="196"/>
    </row>
    <row r="15" spans="1:18" ht="12.75" customHeight="1">
      <c r="A15" s="228"/>
      <c r="B15" s="199"/>
      <c r="C15" s="201"/>
      <c r="D15" s="192"/>
      <c r="E15" s="192"/>
      <c r="F15" s="192"/>
      <c r="G15" s="192"/>
      <c r="H15" s="195"/>
      <c r="I15" s="197"/>
      <c r="J15" s="232"/>
      <c r="K15" s="199"/>
      <c r="L15" s="201"/>
      <c r="M15" s="192"/>
      <c r="N15" s="192"/>
      <c r="O15" s="192"/>
      <c r="P15" s="192"/>
      <c r="Q15" s="195"/>
      <c r="R15" s="197"/>
    </row>
    <row r="16" spans="1:18" ht="12.75" customHeight="1">
      <c r="A16" s="228"/>
      <c r="B16" s="199">
        <v>11</v>
      </c>
      <c r="C16" s="208" t="str">
        <f>VLOOKUP(B16,'пр.взв.'!B15:E30,2,FALSE)</f>
        <v>PAVLOV Elvin</v>
      </c>
      <c r="D16" s="210">
        <f>VLOOKUP(B16,'пр.взв.'!B15:F30,3,FALSE)</f>
        <v>1990</v>
      </c>
      <c r="E16" s="210" t="str">
        <f>VLOOKUP(B16,'пр.взв.'!B15:G30,4,FALSE)</f>
        <v>LTU</v>
      </c>
      <c r="F16" s="203"/>
      <c r="G16" s="203"/>
      <c r="H16" s="205"/>
      <c r="I16" s="205"/>
      <c r="J16" s="232"/>
      <c r="K16" s="199">
        <v>12</v>
      </c>
      <c r="L16" s="208" t="str">
        <f>VLOOKUP(K16,'пр.взв.'!B7:E38,2,FALSE)</f>
        <v>GURMAZA Anton</v>
      </c>
      <c r="M16" s="210">
        <f>VLOOKUP(K16,'пр.взв.'!B7:F38,3,FALSE)</f>
        <v>1983</v>
      </c>
      <c r="N16" s="210" t="str">
        <f>VLOOKUP(K16,'пр.взв.'!B7:G48,4,FALSE)</f>
        <v>UKR</v>
      </c>
      <c r="O16" s="203"/>
      <c r="P16" s="203"/>
      <c r="Q16" s="205"/>
      <c r="R16" s="205"/>
    </row>
    <row r="17" spans="1:18" ht="13.5" customHeight="1" thickBot="1">
      <c r="A17" s="229"/>
      <c r="B17" s="207"/>
      <c r="C17" s="209"/>
      <c r="D17" s="211"/>
      <c r="E17" s="211"/>
      <c r="F17" s="204"/>
      <c r="G17" s="204"/>
      <c r="H17" s="206"/>
      <c r="I17" s="206"/>
      <c r="J17" s="233"/>
      <c r="K17" s="207"/>
      <c r="L17" s="209"/>
      <c r="M17" s="211"/>
      <c r="N17" s="211"/>
      <c r="O17" s="204"/>
      <c r="P17" s="204"/>
      <c r="Q17" s="206"/>
      <c r="R17" s="206"/>
    </row>
    <row r="18" spans="1:18" ht="12.75" customHeight="1">
      <c r="A18" s="227">
        <v>4</v>
      </c>
      <c r="B18" s="198">
        <v>7</v>
      </c>
      <c r="C18" s="200" t="str">
        <f>VLOOKUP(B18,'пр.взв.'!B15:E30,2,FALSE)</f>
        <v>STEPENKOU Aliaksei</v>
      </c>
      <c r="D18" s="202">
        <f>VLOOKUP(B18,'пр.взв.'!B15:F30,3,FALSE)</f>
        <v>1986</v>
      </c>
      <c r="E18" s="202" t="str">
        <f>VLOOKUP(B18,'пр.взв.'!B15:G30,4,FALSE)</f>
        <v>BLR</v>
      </c>
      <c r="F18" s="192"/>
      <c r="G18" s="217"/>
      <c r="H18" s="195"/>
      <c r="I18" s="210"/>
      <c r="J18" s="231">
        <v>8</v>
      </c>
      <c r="K18" s="198">
        <v>8</v>
      </c>
      <c r="L18" s="200" t="str">
        <f>VLOOKUP(K18,'пр.взв.'!B7:E38,2,FALSE)</f>
        <v>NASIBYAN Mavrik</v>
      </c>
      <c r="M18" s="202">
        <f>VLOOKUP(K18,'пр.взв.'!B7:F38,3,FALSE)</f>
        <v>1987</v>
      </c>
      <c r="N18" s="215" t="str">
        <f>VLOOKUP(K18,'пр.взв.'!B7:G50,4,FALSE)</f>
        <v>ARM</v>
      </c>
      <c r="O18" s="192"/>
      <c r="P18" s="217"/>
      <c r="Q18" s="195"/>
      <c r="R18" s="210"/>
    </row>
    <row r="19" spans="1:18" ht="12.75" customHeight="1">
      <c r="A19" s="228"/>
      <c r="B19" s="199"/>
      <c r="C19" s="201"/>
      <c r="D19" s="192"/>
      <c r="E19" s="192"/>
      <c r="F19" s="192"/>
      <c r="G19" s="192"/>
      <c r="H19" s="195"/>
      <c r="I19" s="197"/>
      <c r="J19" s="232"/>
      <c r="K19" s="199"/>
      <c r="L19" s="201"/>
      <c r="M19" s="192"/>
      <c r="N19" s="192"/>
      <c r="O19" s="192"/>
      <c r="P19" s="192"/>
      <c r="Q19" s="195"/>
      <c r="R19" s="197"/>
    </row>
    <row r="20" spans="1:18" ht="12.75" customHeight="1">
      <c r="A20" s="228"/>
      <c r="B20" s="199">
        <v>15</v>
      </c>
      <c r="C20" s="208">
        <f>VLOOKUP(B20,'пр.взв.'!B7:E38,2,FALSE)</f>
        <v>0</v>
      </c>
      <c r="D20" s="210">
        <f>VLOOKUP(B20,'пр.взв.'!B7:F38,3,FALSE)</f>
        <v>0</v>
      </c>
      <c r="E20" s="210">
        <f>VLOOKUP(B20,'пр.взв.'!B7:G38,4,FALSE)</f>
        <v>0</v>
      </c>
      <c r="F20" s="203"/>
      <c r="G20" s="203"/>
      <c r="H20" s="205"/>
      <c r="I20" s="205"/>
      <c r="J20" s="232"/>
      <c r="K20" s="199">
        <v>16</v>
      </c>
      <c r="L20" s="208">
        <f>VLOOKUP(K20,'пр.взв.'!B7:E38,2,FALSE)</f>
        <v>0</v>
      </c>
      <c r="M20" s="210">
        <f>VLOOKUP(K20,'пр.взв.'!B7:F38,3,FALSE)</f>
        <v>0</v>
      </c>
      <c r="N20" s="210">
        <f>VLOOKUP(K20,'пр.взв.'!B7:G52,4,FALSE)</f>
        <v>0</v>
      </c>
      <c r="O20" s="203"/>
      <c r="P20" s="203"/>
      <c r="Q20" s="205"/>
      <c r="R20" s="205"/>
    </row>
    <row r="21" spans="1:18" ht="12.75" customHeight="1">
      <c r="A21" s="230"/>
      <c r="B21" s="199"/>
      <c r="C21" s="201"/>
      <c r="D21" s="192"/>
      <c r="E21" s="192"/>
      <c r="F21" s="191"/>
      <c r="G21" s="191"/>
      <c r="H21" s="196"/>
      <c r="I21" s="196"/>
      <c r="J21" s="234"/>
      <c r="K21" s="199"/>
      <c r="L21" s="201"/>
      <c r="M21" s="192"/>
      <c r="N21" s="192"/>
      <c r="O21" s="191"/>
      <c r="P21" s="191"/>
      <c r="Q21" s="196"/>
      <c r="R21" s="196"/>
    </row>
    <row r="22" spans="2:18" ht="22.5" customHeight="1">
      <c r="B22" s="174" t="str">
        <f>B2</f>
        <v>Weight category 82 кg.                             Весовая категория   82   кг</v>
      </c>
      <c r="C22" s="175"/>
      <c r="D22" s="175"/>
      <c r="E22" s="175"/>
      <c r="F22" s="175"/>
      <c r="G22" s="175"/>
      <c r="H22" s="175"/>
      <c r="I22" s="175"/>
      <c r="K22" s="174" t="str">
        <f>B22</f>
        <v>Weight category 82 кg.                             Весовая категория   82   кг</v>
      </c>
      <c r="L22" s="175"/>
      <c r="M22" s="175"/>
      <c r="N22" s="175"/>
      <c r="O22" s="175"/>
      <c r="P22" s="175"/>
      <c r="Q22" s="175"/>
      <c r="R22" s="175"/>
    </row>
    <row r="23" spans="2:18" ht="16.5" thickBot="1">
      <c r="B23" s="90" t="s">
        <v>22</v>
      </c>
      <c r="C23" s="91" t="s">
        <v>34</v>
      </c>
      <c r="D23" s="92" t="s">
        <v>28</v>
      </c>
      <c r="E23" s="93"/>
      <c r="F23" s="90"/>
      <c r="G23" s="93"/>
      <c r="H23" s="93"/>
      <c r="I23" s="93"/>
      <c r="K23" s="90" t="s">
        <v>29</v>
      </c>
      <c r="L23" s="91" t="s">
        <v>34</v>
      </c>
      <c r="M23" s="92" t="s">
        <v>28</v>
      </c>
      <c r="N23" s="93"/>
      <c r="O23" s="90"/>
      <c r="P23" s="93"/>
      <c r="Q23" s="93"/>
      <c r="R23" s="93"/>
    </row>
    <row r="24" spans="1:18" ht="12.75" customHeight="1">
      <c r="A24" s="187" t="s">
        <v>31</v>
      </c>
      <c r="B24" s="184" t="s">
        <v>4</v>
      </c>
      <c r="C24" s="186" t="s">
        <v>5</v>
      </c>
      <c r="D24" s="186" t="s">
        <v>6</v>
      </c>
      <c r="E24" s="186" t="s">
        <v>14</v>
      </c>
      <c r="F24" s="176" t="s">
        <v>15</v>
      </c>
      <c r="G24" s="178" t="s">
        <v>17</v>
      </c>
      <c r="H24" s="180" t="s">
        <v>18</v>
      </c>
      <c r="I24" s="182" t="s">
        <v>16</v>
      </c>
      <c r="J24" s="187" t="s">
        <v>31</v>
      </c>
      <c r="K24" s="184" t="s">
        <v>4</v>
      </c>
      <c r="L24" s="186" t="s">
        <v>5</v>
      </c>
      <c r="M24" s="186" t="s">
        <v>6</v>
      </c>
      <c r="N24" s="186" t="s">
        <v>14</v>
      </c>
      <c r="O24" s="176" t="s">
        <v>15</v>
      </c>
      <c r="P24" s="178" t="s">
        <v>17</v>
      </c>
      <c r="Q24" s="180" t="s">
        <v>18</v>
      </c>
      <c r="R24" s="182" t="s">
        <v>16</v>
      </c>
    </row>
    <row r="25" spans="1:18" ht="13.5" customHeight="1" thickBot="1">
      <c r="A25" s="188"/>
      <c r="B25" s="185" t="s">
        <v>4</v>
      </c>
      <c r="C25" s="177" t="s">
        <v>5</v>
      </c>
      <c r="D25" s="177" t="s">
        <v>6</v>
      </c>
      <c r="E25" s="177" t="s">
        <v>14</v>
      </c>
      <c r="F25" s="177" t="s">
        <v>15</v>
      </c>
      <c r="G25" s="179"/>
      <c r="H25" s="181"/>
      <c r="I25" s="183" t="s">
        <v>16</v>
      </c>
      <c r="J25" s="188"/>
      <c r="K25" s="185" t="s">
        <v>4</v>
      </c>
      <c r="L25" s="177" t="s">
        <v>5</v>
      </c>
      <c r="M25" s="177" t="s">
        <v>6</v>
      </c>
      <c r="N25" s="177" t="s">
        <v>14</v>
      </c>
      <c r="O25" s="177" t="s">
        <v>15</v>
      </c>
      <c r="P25" s="179"/>
      <c r="Q25" s="181"/>
      <c r="R25" s="183" t="s">
        <v>16</v>
      </c>
    </row>
    <row r="26" spans="1:18" ht="12.75" customHeight="1">
      <c r="A26" s="231">
        <v>5</v>
      </c>
      <c r="B26" s="218">
        <f>'пр.хода'!E6</f>
        <v>1</v>
      </c>
      <c r="C26" s="200" t="str">
        <f>VLOOKUP(B26,'пр.взв.'!B7:E38,2,FALSE)</f>
        <v>CUTSIY Nico</v>
      </c>
      <c r="D26" s="202">
        <f>VLOOKUP(B26,'пр.взв.'!B7:F50,3,FALSE)</f>
        <v>1988</v>
      </c>
      <c r="E26" s="202" t="str">
        <f>VLOOKUP(B26,'пр.взв.'!B7:G50,4,FALSE)</f>
        <v>GEO</v>
      </c>
      <c r="F26" s="191"/>
      <c r="G26" s="193"/>
      <c r="H26" s="194"/>
      <c r="I26" s="196"/>
      <c r="J26" s="231">
        <v>7</v>
      </c>
      <c r="K26" s="218">
        <f>'пр.хода'!E24</f>
        <v>10</v>
      </c>
      <c r="L26" s="200" t="str">
        <f>VLOOKUP(K26,'пр.взв.'!B7:E50,2,FALSE)</f>
        <v>REINA JAN-Luis</v>
      </c>
      <c r="M26" s="202">
        <f>VLOOKUP(K26,'пр.взв.'!B7:F50,3,FALSE)</f>
        <v>1980</v>
      </c>
      <c r="N26" s="215" t="str">
        <f>VLOOKUP(K26,'пр.взв.'!B7:G58,4,FALSE)</f>
        <v>FRA</v>
      </c>
      <c r="O26" s="191"/>
      <c r="P26" s="193"/>
      <c r="Q26" s="194"/>
      <c r="R26" s="196"/>
    </row>
    <row r="27" spans="1:18" ht="12.75" customHeight="1">
      <c r="A27" s="232"/>
      <c r="B27" s="219"/>
      <c r="C27" s="201"/>
      <c r="D27" s="192"/>
      <c r="E27" s="192"/>
      <c r="F27" s="192"/>
      <c r="G27" s="192"/>
      <c r="H27" s="195"/>
      <c r="I27" s="197"/>
      <c r="J27" s="232"/>
      <c r="K27" s="219"/>
      <c r="L27" s="201"/>
      <c r="M27" s="192"/>
      <c r="N27" s="192"/>
      <c r="O27" s="192"/>
      <c r="P27" s="192"/>
      <c r="Q27" s="195"/>
      <c r="R27" s="197"/>
    </row>
    <row r="28" spans="1:18" ht="12.75" customHeight="1">
      <c r="A28" s="232"/>
      <c r="B28" s="222">
        <f>'пр.хода'!E10</f>
        <v>5</v>
      </c>
      <c r="C28" s="208" t="str">
        <f>VLOOKUP(B28,'пр.взв.'!B7:E38,2,FALSE)</f>
        <v>TIPA Konstantin</v>
      </c>
      <c r="D28" s="210">
        <f>VLOOKUP(B28,'пр.взв.'!B7:F42,3,FALSE)</f>
        <v>1987</v>
      </c>
      <c r="E28" s="210" t="str">
        <f>VLOOKUP(B28,'пр.взв.'!B7:G42,4,FALSE)</f>
        <v>MDA</v>
      </c>
      <c r="F28" s="203"/>
      <c r="G28" s="203"/>
      <c r="H28" s="205"/>
      <c r="I28" s="205"/>
      <c r="J28" s="232"/>
      <c r="K28" s="222">
        <f>'пр.хода'!E28</f>
        <v>6</v>
      </c>
      <c r="L28" s="208" t="str">
        <f>VLOOKUP(K28,'пр.взв.'!B7:E50,2,FALSE)</f>
        <v>KIRYUKHIN Sergey</v>
      </c>
      <c r="M28" s="210">
        <f>VLOOKUP(K28,'пр.взв.'!B7:F50,3,FALSE)</f>
        <v>1987</v>
      </c>
      <c r="N28" s="210" t="str">
        <f>VLOOKUP(K28,'пр.взв.'!B7:G60,4,FALSE)</f>
        <v>RUS</v>
      </c>
      <c r="O28" s="203"/>
      <c r="P28" s="203"/>
      <c r="Q28" s="205"/>
      <c r="R28" s="205"/>
    </row>
    <row r="29" spans="1:18" ht="13.5" customHeight="1" thickBot="1">
      <c r="A29" s="233"/>
      <c r="B29" s="223"/>
      <c r="C29" s="209"/>
      <c r="D29" s="211"/>
      <c r="E29" s="211"/>
      <c r="F29" s="204"/>
      <c r="G29" s="204"/>
      <c r="H29" s="206"/>
      <c r="I29" s="206"/>
      <c r="J29" s="233"/>
      <c r="K29" s="223"/>
      <c r="L29" s="209"/>
      <c r="M29" s="211"/>
      <c r="N29" s="211"/>
      <c r="O29" s="204"/>
      <c r="P29" s="204"/>
      <c r="Q29" s="206"/>
      <c r="R29" s="206"/>
    </row>
    <row r="30" spans="1:18" ht="12.75" customHeight="1">
      <c r="A30" s="231">
        <v>6</v>
      </c>
      <c r="B30" s="220">
        <f>'пр.хода'!E14</f>
        <v>3</v>
      </c>
      <c r="C30" s="200" t="str">
        <f>VLOOKUP(B30,'пр.взв.'!B7:E38,2,FALSE)</f>
        <v>VЕLEV  Stefan</v>
      </c>
      <c r="D30" s="202">
        <f>VLOOKUP(B30,'пр.взв.'!B7:F42,3,FALSE)</f>
        <v>1993</v>
      </c>
      <c r="E30" s="202" t="str">
        <f>VLOOKUP(B30,'пр.взв.'!B7:G42,4,FALSE)</f>
        <v>BGR</v>
      </c>
      <c r="F30" s="212"/>
      <c r="G30" s="213"/>
      <c r="H30" s="214"/>
      <c r="I30" s="215"/>
      <c r="J30" s="231">
        <v>8</v>
      </c>
      <c r="K30" s="220">
        <f>'пр.хода'!E32</f>
        <v>4</v>
      </c>
      <c r="L30" s="200" t="str">
        <f>VLOOKUP(K30,'пр.взв.'!B7:E50,2,FALSE)</f>
        <v>KOVACHEVITS Vikasin</v>
      </c>
      <c r="M30" s="202">
        <f>VLOOKUP(K30,'пр.взв.'!B7:F50,3,FALSE)</f>
        <v>1991</v>
      </c>
      <c r="N30" s="215" t="str">
        <f>VLOOKUP(K30,'пр.взв.'!B7:G62,4,FALSE)</f>
        <v>SRB</v>
      </c>
      <c r="O30" s="212"/>
      <c r="P30" s="213"/>
      <c r="Q30" s="214"/>
      <c r="R30" s="215"/>
    </row>
    <row r="31" spans="1:18" ht="12.75" customHeight="1">
      <c r="A31" s="232"/>
      <c r="B31" s="221"/>
      <c r="C31" s="201"/>
      <c r="D31" s="192"/>
      <c r="E31" s="192"/>
      <c r="F31" s="192"/>
      <c r="G31" s="192"/>
      <c r="H31" s="195"/>
      <c r="I31" s="197"/>
      <c r="J31" s="232"/>
      <c r="K31" s="221"/>
      <c r="L31" s="201"/>
      <c r="M31" s="192"/>
      <c r="N31" s="192"/>
      <c r="O31" s="192"/>
      <c r="P31" s="192"/>
      <c r="Q31" s="195"/>
      <c r="R31" s="197"/>
    </row>
    <row r="32" spans="1:18" ht="12.75" customHeight="1">
      <c r="A32" s="232"/>
      <c r="B32" s="222">
        <f>'пр.хода'!E18</f>
        <v>7</v>
      </c>
      <c r="C32" s="208" t="str">
        <f>VLOOKUP(B32,'пр.взв.'!B7:E38,2,FALSE)</f>
        <v>STEPENKOU Aliaksei</v>
      </c>
      <c r="D32" s="210">
        <f>VLOOKUP(B32,'пр.взв.'!B7:F50,3,FALSE)</f>
        <v>1986</v>
      </c>
      <c r="E32" s="210" t="str">
        <f>VLOOKUP(B32,'пр.взв.'!B7:G50,4,FALSE)</f>
        <v>BLR</v>
      </c>
      <c r="F32" s="203"/>
      <c r="G32" s="203"/>
      <c r="H32" s="205"/>
      <c r="I32" s="205"/>
      <c r="J32" s="232"/>
      <c r="K32" s="222">
        <f>'пр.хода'!E36</f>
        <v>8</v>
      </c>
      <c r="L32" s="208" t="str">
        <f>VLOOKUP(K32,'пр.взв.'!B7:E50,2,FALSE)</f>
        <v>NASIBYAN Mavrik</v>
      </c>
      <c r="M32" s="210">
        <f>VLOOKUP(K32,'пр.взв.'!B7:F50,3,FALSE)</f>
        <v>1987</v>
      </c>
      <c r="N32" s="210" t="str">
        <f>VLOOKUP(K32,'пр.взв.'!B7:G64,4,FALSE)</f>
        <v>ARM</v>
      </c>
      <c r="O32" s="203"/>
      <c r="P32" s="203"/>
      <c r="Q32" s="205"/>
      <c r="R32" s="205"/>
    </row>
    <row r="33" spans="1:18" ht="12.75" customHeight="1">
      <c r="A33" s="234"/>
      <c r="B33" s="224"/>
      <c r="C33" s="201"/>
      <c r="D33" s="192"/>
      <c r="E33" s="192"/>
      <c r="F33" s="191"/>
      <c r="G33" s="191"/>
      <c r="H33" s="196"/>
      <c r="I33" s="196"/>
      <c r="J33" s="234"/>
      <c r="K33" s="224"/>
      <c r="L33" s="201"/>
      <c r="M33" s="192"/>
      <c r="N33" s="192"/>
      <c r="O33" s="191"/>
      <c r="P33" s="191"/>
      <c r="Q33" s="196"/>
      <c r="R33" s="196"/>
    </row>
    <row r="34" spans="2:18" ht="27.75" customHeight="1">
      <c r="B34" s="174" t="str">
        <f>B22</f>
        <v>Weight category 82 кg.                             Весовая категория   82   кг</v>
      </c>
      <c r="C34" s="175"/>
      <c r="D34" s="175"/>
      <c r="E34" s="175"/>
      <c r="F34" s="175"/>
      <c r="G34" s="175"/>
      <c r="H34" s="175"/>
      <c r="I34" s="175"/>
      <c r="K34" s="174" t="str">
        <f>K22</f>
        <v>Weight category 82 кg.                             Весовая категория   82   кг</v>
      </c>
      <c r="L34" s="175"/>
      <c r="M34" s="175"/>
      <c r="N34" s="175"/>
      <c r="O34" s="175"/>
      <c r="P34" s="175"/>
      <c r="Q34" s="175"/>
      <c r="R34" s="175"/>
    </row>
    <row r="35" spans="3:18" ht="15">
      <c r="C35" s="225" t="s">
        <v>33</v>
      </c>
      <c r="D35" s="225"/>
      <c r="E35" s="225"/>
      <c r="F35" s="225"/>
      <c r="G35" s="225"/>
      <c r="H35" s="225"/>
      <c r="I35" s="225"/>
      <c r="L35" s="225" t="s">
        <v>33</v>
      </c>
      <c r="M35" s="225"/>
      <c r="N35" s="225"/>
      <c r="O35" s="225"/>
      <c r="P35" s="225"/>
      <c r="Q35" s="225"/>
      <c r="R35" s="225"/>
    </row>
    <row r="36" spans="2:18" ht="16.5" thickBot="1">
      <c r="B36" s="90" t="s">
        <v>22</v>
      </c>
      <c r="C36" s="94"/>
      <c r="D36" s="94"/>
      <c r="E36" s="94"/>
      <c r="F36" s="94"/>
      <c r="G36" s="94"/>
      <c r="H36" s="94"/>
      <c r="I36" s="94"/>
      <c r="K36" s="90" t="s">
        <v>29</v>
      </c>
      <c r="L36" s="94"/>
      <c r="M36" s="94"/>
      <c r="N36" s="94"/>
      <c r="O36" s="94"/>
      <c r="P36" s="94"/>
      <c r="Q36" s="94"/>
      <c r="R36" s="94"/>
    </row>
    <row r="37" spans="1:18" ht="12.75" customHeight="1">
      <c r="A37" s="187" t="s">
        <v>31</v>
      </c>
      <c r="B37" s="220" t="s">
        <v>4</v>
      </c>
      <c r="C37" s="186" t="s">
        <v>5</v>
      </c>
      <c r="D37" s="186" t="s">
        <v>6</v>
      </c>
      <c r="E37" s="186" t="s">
        <v>14</v>
      </c>
      <c r="F37" s="176" t="s">
        <v>15</v>
      </c>
      <c r="G37" s="178" t="s">
        <v>17</v>
      </c>
      <c r="H37" s="180" t="s">
        <v>18</v>
      </c>
      <c r="I37" s="182" t="s">
        <v>16</v>
      </c>
      <c r="J37" s="187" t="s">
        <v>31</v>
      </c>
      <c r="K37" s="220" t="s">
        <v>4</v>
      </c>
      <c r="L37" s="186" t="s">
        <v>5</v>
      </c>
      <c r="M37" s="186" t="s">
        <v>6</v>
      </c>
      <c r="N37" s="186" t="s">
        <v>14</v>
      </c>
      <c r="O37" s="176" t="s">
        <v>15</v>
      </c>
      <c r="P37" s="178" t="s">
        <v>17</v>
      </c>
      <c r="Q37" s="180" t="s">
        <v>18</v>
      </c>
      <c r="R37" s="182" t="s">
        <v>16</v>
      </c>
    </row>
    <row r="38" spans="1:18" ht="13.5" customHeight="1" thickBot="1">
      <c r="A38" s="188"/>
      <c r="B38" s="226" t="s">
        <v>4</v>
      </c>
      <c r="C38" s="177" t="s">
        <v>5</v>
      </c>
      <c r="D38" s="177" t="s">
        <v>6</v>
      </c>
      <c r="E38" s="177" t="s">
        <v>14</v>
      </c>
      <c r="F38" s="177" t="s">
        <v>15</v>
      </c>
      <c r="G38" s="179"/>
      <c r="H38" s="181"/>
      <c r="I38" s="183" t="s">
        <v>16</v>
      </c>
      <c r="J38" s="188"/>
      <c r="K38" s="226" t="s">
        <v>4</v>
      </c>
      <c r="L38" s="177" t="s">
        <v>5</v>
      </c>
      <c r="M38" s="177" t="s">
        <v>6</v>
      </c>
      <c r="N38" s="177" t="s">
        <v>14</v>
      </c>
      <c r="O38" s="177" t="s">
        <v>15</v>
      </c>
      <c r="P38" s="179"/>
      <c r="Q38" s="181"/>
      <c r="R38" s="183" t="s">
        <v>16</v>
      </c>
    </row>
    <row r="39" spans="1:18" ht="12.75" customHeight="1">
      <c r="A39" s="231">
        <v>1</v>
      </c>
      <c r="B39" s="218">
        <f>'пр.хода'!G8</f>
        <v>1</v>
      </c>
      <c r="C39" s="200" t="str">
        <f>VLOOKUP(B39,'пр.взв.'!B7:E38,2,FALSE)</f>
        <v>CUTSIY Nico</v>
      </c>
      <c r="D39" s="202">
        <f>VLOOKUP(B39,'пр.взв.'!B7:F51,3,FALSE)</f>
        <v>1988</v>
      </c>
      <c r="E39" s="202" t="str">
        <f>VLOOKUP(B39,'пр.взв.'!B7:G51,4,FALSE)</f>
        <v>GEO</v>
      </c>
      <c r="F39" s="191"/>
      <c r="G39" s="193"/>
      <c r="H39" s="194"/>
      <c r="I39" s="196"/>
      <c r="J39" s="231">
        <v>2</v>
      </c>
      <c r="K39" s="218">
        <f>'пр.хода'!G26</f>
        <v>6</v>
      </c>
      <c r="L39" s="200" t="str">
        <f>VLOOKUP(K39,'пр.взв.'!B7:E38,2,FALSE)</f>
        <v>KIRYUKHIN Sergey</v>
      </c>
      <c r="M39" s="202">
        <f>VLOOKUP(K39,'пр.взв.'!B7:F59,3,FALSE)</f>
        <v>1987</v>
      </c>
      <c r="N39" s="215" t="str">
        <f>VLOOKUP(K39,'пр.взв.'!B7:G71,4,FALSE)</f>
        <v>RUS</v>
      </c>
      <c r="O39" s="191"/>
      <c r="P39" s="193"/>
      <c r="Q39" s="194"/>
      <c r="R39" s="196"/>
    </row>
    <row r="40" spans="1:18" ht="12.75" customHeight="1">
      <c r="A40" s="232"/>
      <c r="B40" s="219"/>
      <c r="C40" s="201"/>
      <c r="D40" s="192"/>
      <c r="E40" s="192"/>
      <c r="F40" s="192"/>
      <c r="G40" s="192"/>
      <c r="H40" s="195"/>
      <c r="I40" s="197"/>
      <c r="J40" s="232"/>
      <c r="K40" s="219"/>
      <c r="L40" s="201"/>
      <c r="M40" s="192"/>
      <c r="N40" s="192"/>
      <c r="O40" s="192"/>
      <c r="P40" s="192"/>
      <c r="Q40" s="195"/>
      <c r="R40" s="197"/>
    </row>
    <row r="41" spans="1:18" ht="12.75" customHeight="1">
      <c r="A41" s="232"/>
      <c r="B41" s="222">
        <f>'пр.хода'!G16</f>
        <v>7</v>
      </c>
      <c r="C41" s="208" t="str">
        <f>VLOOKUP(B41,'пр.взв.'!B7:E38,2,FALSE)</f>
        <v>STEPENKOU Aliaksei</v>
      </c>
      <c r="D41" s="210">
        <f>VLOOKUP(B41,'пр.взв.'!B7:F59,3,FALSE)</f>
        <v>1986</v>
      </c>
      <c r="E41" s="210" t="str">
        <f>VLOOKUP(B41,'пр.взв.'!B7:G59,4,FALSE)</f>
        <v>BLR</v>
      </c>
      <c r="F41" s="203"/>
      <c r="G41" s="203"/>
      <c r="H41" s="205"/>
      <c r="I41" s="205"/>
      <c r="J41" s="232"/>
      <c r="K41" s="222">
        <f>'пр.хода'!G34</f>
        <v>4</v>
      </c>
      <c r="L41" s="208" t="str">
        <f>VLOOKUP(K41,'пр.взв.'!B7:E38,2,FALSE)</f>
        <v>KOVACHEVITS Vikasin</v>
      </c>
      <c r="M41" s="210">
        <f>VLOOKUP(K41,'пр.взв.'!B7:F59,3,FALSE)</f>
        <v>1991</v>
      </c>
      <c r="N41" s="210" t="str">
        <f>VLOOKUP(K41,'пр.взв.'!B7:G73,4,FALSE)</f>
        <v>SRB</v>
      </c>
      <c r="O41" s="203"/>
      <c r="P41" s="203"/>
      <c r="Q41" s="205"/>
      <c r="R41" s="205"/>
    </row>
    <row r="42" spans="1:18" ht="12.75" customHeight="1">
      <c r="A42" s="234"/>
      <c r="B42" s="224"/>
      <c r="C42" s="201"/>
      <c r="D42" s="192"/>
      <c r="E42" s="192"/>
      <c r="F42" s="191"/>
      <c r="G42" s="191"/>
      <c r="H42" s="196"/>
      <c r="I42" s="196"/>
      <c r="J42" s="234"/>
      <c r="K42" s="224"/>
      <c r="L42" s="201"/>
      <c r="M42" s="192"/>
      <c r="N42" s="192"/>
      <c r="O42" s="191"/>
      <c r="P42" s="191"/>
      <c r="Q42" s="196"/>
      <c r="R42" s="196"/>
    </row>
    <row r="45" spans="1:18" ht="15">
      <c r="A45" s="235" t="s">
        <v>32</v>
      </c>
      <c r="B45" s="235"/>
      <c r="C45" s="235"/>
      <c r="D45" s="235"/>
      <c r="E45" s="235"/>
      <c r="F45" s="235"/>
      <c r="G45" s="235"/>
      <c r="H45" s="235"/>
      <c r="I45" s="235"/>
      <c r="J45" s="235" t="s">
        <v>32</v>
      </c>
      <c r="K45" s="235"/>
      <c r="L45" s="235"/>
      <c r="M45" s="235"/>
      <c r="N45" s="235"/>
      <c r="O45" s="235"/>
      <c r="P45" s="235"/>
      <c r="Q45" s="235"/>
      <c r="R45" s="235"/>
    </row>
    <row r="46" spans="2:18" ht="16.5" thickBot="1">
      <c r="B46" s="90" t="s">
        <v>22</v>
      </c>
      <c r="C46" s="94"/>
      <c r="D46" s="94"/>
      <c r="E46" s="94"/>
      <c r="F46" s="94"/>
      <c r="G46" s="94"/>
      <c r="H46" s="94"/>
      <c r="I46" s="94"/>
      <c r="K46" s="90" t="s">
        <v>29</v>
      </c>
      <c r="L46" s="94"/>
      <c r="M46" s="94"/>
      <c r="N46" s="94"/>
      <c r="O46" s="94"/>
      <c r="P46" s="94"/>
      <c r="Q46" s="94"/>
      <c r="R46" s="94"/>
    </row>
    <row r="47" spans="1:18" ht="12.75">
      <c r="A47" s="187" t="s">
        <v>31</v>
      </c>
      <c r="B47" s="220" t="s">
        <v>4</v>
      </c>
      <c r="C47" s="186" t="s">
        <v>5</v>
      </c>
      <c r="D47" s="186" t="s">
        <v>6</v>
      </c>
      <c r="E47" s="186" t="s">
        <v>14</v>
      </c>
      <c r="F47" s="176" t="s">
        <v>15</v>
      </c>
      <c r="G47" s="178" t="s">
        <v>17</v>
      </c>
      <c r="H47" s="180" t="s">
        <v>18</v>
      </c>
      <c r="I47" s="182" t="s">
        <v>16</v>
      </c>
      <c r="J47" s="187" t="s">
        <v>31</v>
      </c>
      <c r="K47" s="220" t="s">
        <v>4</v>
      </c>
      <c r="L47" s="186" t="s">
        <v>5</v>
      </c>
      <c r="M47" s="186" t="s">
        <v>6</v>
      </c>
      <c r="N47" s="186" t="s">
        <v>14</v>
      </c>
      <c r="O47" s="176" t="s">
        <v>15</v>
      </c>
      <c r="P47" s="178" t="s">
        <v>17</v>
      </c>
      <c r="Q47" s="180" t="s">
        <v>18</v>
      </c>
      <c r="R47" s="182" t="s">
        <v>16</v>
      </c>
    </row>
    <row r="48" spans="1:18" ht="13.5" thickBot="1">
      <c r="A48" s="188"/>
      <c r="B48" s="226" t="s">
        <v>4</v>
      </c>
      <c r="C48" s="177" t="s">
        <v>5</v>
      </c>
      <c r="D48" s="177" t="s">
        <v>6</v>
      </c>
      <c r="E48" s="177" t="s">
        <v>14</v>
      </c>
      <c r="F48" s="177" t="s">
        <v>15</v>
      </c>
      <c r="G48" s="179"/>
      <c r="H48" s="181"/>
      <c r="I48" s="183" t="s">
        <v>16</v>
      </c>
      <c r="J48" s="188"/>
      <c r="K48" s="226" t="s">
        <v>4</v>
      </c>
      <c r="L48" s="177" t="s">
        <v>5</v>
      </c>
      <c r="M48" s="177" t="s">
        <v>6</v>
      </c>
      <c r="N48" s="177" t="s">
        <v>14</v>
      </c>
      <c r="O48" s="177" t="s">
        <v>15</v>
      </c>
      <c r="P48" s="179"/>
      <c r="Q48" s="181"/>
      <c r="R48" s="183" t="s">
        <v>16</v>
      </c>
    </row>
    <row r="49" spans="1:18" ht="12.75">
      <c r="A49" s="231">
        <v>1</v>
      </c>
      <c r="B49" s="218"/>
      <c r="C49" s="200" t="e">
        <f>VLOOKUP(B49,'пр.взв.'!B7:E38,2,FALSE)</f>
        <v>#N/A</v>
      </c>
      <c r="D49" s="202" t="e">
        <f>VLOOKUP(B49,'пр.взв.'!B7:F61,3,FALSE)</f>
        <v>#N/A</v>
      </c>
      <c r="E49" s="202" t="e">
        <f>VLOOKUP(B49,'пр.взв.'!B7:G61,4,FALSE)</f>
        <v>#N/A</v>
      </c>
      <c r="F49" s="191"/>
      <c r="G49" s="193"/>
      <c r="H49" s="194"/>
      <c r="I49" s="196"/>
      <c r="J49" s="231">
        <v>2</v>
      </c>
      <c r="K49" s="218"/>
      <c r="L49" s="200" t="e">
        <f>VLOOKUP(K49,'пр.взв.'!B7:E38,2,FALSE)</f>
        <v>#N/A</v>
      </c>
      <c r="M49" s="202" t="e">
        <f>VLOOKUP(K49,'пр.взв.'!B7:F69,3,FALSE)</f>
        <v>#N/A</v>
      </c>
      <c r="N49" s="215" t="e">
        <f>VLOOKUP(K49,'пр.взв.'!B7:G81,4,FALSE)</f>
        <v>#N/A</v>
      </c>
      <c r="O49" s="191"/>
      <c r="P49" s="193"/>
      <c r="Q49" s="194"/>
      <c r="R49" s="196"/>
    </row>
    <row r="50" spans="1:18" ht="12.75">
      <c r="A50" s="232"/>
      <c r="B50" s="219"/>
      <c r="C50" s="201"/>
      <c r="D50" s="192"/>
      <c r="E50" s="192"/>
      <c r="F50" s="192"/>
      <c r="G50" s="192"/>
      <c r="H50" s="195"/>
      <c r="I50" s="197"/>
      <c r="J50" s="232"/>
      <c r="K50" s="219"/>
      <c r="L50" s="201"/>
      <c r="M50" s="192"/>
      <c r="N50" s="192"/>
      <c r="O50" s="192"/>
      <c r="P50" s="192"/>
      <c r="Q50" s="195"/>
      <c r="R50" s="197"/>
    </row>
    <row r="51" spans="1:18" ht="12.75">
      <c r="A51" s="232"/>
      <c r="B51" s="222"/>
      <c r="C51" s="208" t="e">
        <f>VLOOKUP(B51,'пр.взв.'!B7:E38,2,FALSE)</f>
        <v>#N/A</v>
      </c>
      <c r="D51" s="210" t="e">
        <f>VLOOKUP(B51,'пр.взв.'!B7:F69,3,FALSE)</f>
        <v>#N/A</v>
      </c>
      <c r="E51" s="210" t="e">
        <f>VLOOKUP(B51,'пр.взв.'!B7:G69,4,FALSE)</f>
        <v>#N/A</v>
      </c>
      <c r="F51" s="203"/>
      <c r="G51" s="203"/>
      <c r="H51" s="205"/>
      <c r="I51" s="205"/>
      <c r="J51" s="232"/>
      <c r="K51" s="222"/>
      <c r="L51" s="208" t="e">
        <f>VLOOKUP(K51,'пр.взв.'!B7:E38,2,FALSE)</f>
        <v>#N/A</v>
      </c>
      <c r="M51" s="210" t="e">
        <f>VLOOKUP(K51,'пр.взв.'!B7:F69,3,FALSE)</f>
        <v>#N/A</v>
      </c>
      <c r="N51" s="210" t="e">
        <f>VLOOKUP(K51,'пр.взв.'!B7:G83,4,FALSE)</f>
        <v>#N/A</v>
      </c>
      <c r="O51" s="203"/>
      <c r="P51" s="203"/>
      <c r="Q51" s="205"/>
      <c r="R51" s="205"/>
    </row>
    <row r="52" spans="1:18" ht="12.75">
      <c r="A52" s="234"/>
      <c r="B52" s="224"/>
      <c r="C52" s="201"/>
      <c r="D52" s="192"/>
      <c r="E52" s="192"/>
      <c r="F52" s="191"/>
      <c r="G52" s="191"/>
      <c r="H52" s="196"/>
      <c r="I52" s="196"/>
      <c r="J52" s="234"/>
      <c r="K52" s="224"/>
      <c r="L52" s="201"/>
      <c r="M52" s="192"/>
      <c r="N52" s="192"/>
      <c r="O52" s="191"/>
      <c r="P52" s="191"/>
      <c r="Q52" s="196"/>
      <c r="R52" s="196"/>
    </row>
  </sheetData>
  <sheetProtection/>
  <mergeCells count="356">
    <mergeCell ref="R51:R52"/>
    <mergeCell ref="N51:N52"/>
    <mergeCell ref="O51:O52"/>
    <mergeCell ref="P51:P52"/>
    <mergeCell ref="Q51:Q52"/>
    <mergeCell ref="R49:R50"/>
    <mergeCell ref="Q49:Q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A45:I45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P47:P48"/>
    <mergeCell ref="Q47:Q48"/>
    <mergeCell ref="L47:L48"/>
    <mergeCell ref="E37:E38"/>
    <mergeCell ref="E30:E31"/>
    <mergeCell ref="E47:E48"/>
    <mergeCell ref="F47:F48"/>
    <mergeCell ref="G47:G48"/>
    <mergeCell ref="N47:N48"/>
    <mergeCell ref="H47:H48"/>
    <mergeCell ref="A47:A48"/>
    <mergeCell ref="B47:B48"/>
    <mergeCell ref="C47:C48"/>
    <mergeCell ref="D47:D48"/>
    <mergeCell ref="K47:K48"/>
    <mergeCell ref="O47:O48"/>
    <mergeCell ref="I47:I48"/>
    <mergeCell ref="J47:J48"/>
    <mergeCell ref="M47:M48"/>
    <mergeCell ref="J6:J9"/>
    <mergeCell ref="J10:J13"/>
    <mergeCell ref="J14:J17"/>
    <mergeCell ref="J18:J21"/>
    <mergeCell ref="J24:J25"/>
    <mergeCell ref="J45:R45"/>
    <mergeCell ref="K24:K25"/>
    <mergeCell ref="L37:L38"/>
    <mergeCell ref="L32:L33"/>
    <mergeCell ref="L28:L29"/>
    <mergeCell ref="L24:L25"/>
    <mergeCell ref="B41:B42"/>
    <mergeCell ref="C41:C42"/>
    <mergeCell ref="D41:D42"/>
    <mergeCell ref="C35:I35"/>
    <mergeCell ref="D37:D38"/>
    <mergeCell ref="L41:L42"/>
    <mergeCell ref="H37:H38"/>
    <mergeCell ref="I37:I38"/>
    <mergeCell ref="H30:H31"/>
    <mergeCell ref="A26:A29"/>
    <mergeCell ref="J26:J29"/>
    <mergeCell ref="J30:J33"/>
    <mergeCell ref="A24:A25"/>
    <mergeCell ref="B32:B33"/>
    <mergeCell ref="G32:G33"/>
    <mergeCell ref="H32:H33"/>
    <mergeCell ref="D30:D31"/>
    <mergeCell ref="F30:F31"/>
    <mergeCell ref="G30:G31"/>
    <mergeCell ref="R41:R42"/>
    <mergeCell ref="A4:A5"/>
    <mergeCell ref="A6:A9"/>
    <mergeCell ref="O41:O42"/>
    <mergeCell ref="P41:P42"/>
    <mergeCell ref="Q41:Q42"/>
    <mergeCell ref="A10:A13"/>
    <mergeCell ref="A14:A17"/>
    <mergeCell ref="A18:A21"/>
    <mergeCell ref="K41:K42"/>
    <mergeCell ref="M41:M42"/>
    <mergeCell ref="L35:R35"/>
    <mergeCell ref="K37:K38"/>
    <mergeCell ref="N41:N42"/>
    <mergeCell ref="O39:O40"/>
    <mergeCell ref="P39:P40"/>
    <mergeCell ref="Q39:Q40"/>
    <mergeCell ref="R39:R40"/>
    <mergeCell ref="K39:K40"/>
    <mergeCell ref="L39:L40"/>
    <mergeCell ref="K34:R34"/>
    <mergeCell ref="M39:M40"/>
    <mergeCell ref="N39:N40"/>
    <mergeCell ref="M37:M38"/>
    <mergeCell ref="N37:N38"/>
    <mergeCell ref="O37:O38"/>
    <mergeCell ref="P37:P38"/>
    <mergeCell ref="K28:K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R30:R31"/>
    <mergeCell ref="O30:O31"/>
    <mergeCell ref="K30:K31"/>
    <mergeCell ref="L30:L31"/>
    <mergeCell ref="M30:M31"/>
    <mergeCell ref="N30:N31"/>
    <mergeCell ref="R24:R25"/>
    <mergeCell ref="M24:M25"/>
    <mergeCell ref="M28:M29"/>
    <mergeCell ref="N28:N29"/>
    <mergeCell ref="O26:O27"/>
    <mergeCell ref="O28:O29"/>
    <mergeCell ref="P26:P27"/>
    <mergeCell ref="Q26:Q27"/>
    <mergeCell ref="P28:P29"/>
    <mergeCell ref="Q28:Q29"/>
    <mergeCell ref="F32:F33"/>
    <mergeCell ref="G37:G38"/>
    <mergeCell ref="R26:R27"/>
    <mergeCell ref="K26:K27"/>
    <mergeCell ref="L26:L27"/>
    <mergeCell ref="M26:M27"/>
    <mergeCell ref="N26:N27"/>
    <mergeCell ref="R28:R29"/>
    <mergeCell ref="P30:P31"/>
    <mergeCell ref="Q30:Q31"/>
    <mergeCell ref="F41:F42"/>
    <mergeCell ref="G41:G42"/>
    <mergeCell ref="H41:H42"/>
    <mergeCell ref="I41:I42"/>
    <mergeCell ref="F39:F40"/>
    <mergeCell ref="G39:G40"/>
    <mergeCell ref="H39:H40"/>
    <mergeCell ref="I30:I31"/>
    <mergeCell ref="B34:I34"/>
    <mergeCell ref="I32:I33"/>
    <mergeCell ref="B30:B31"/>
    <mergeCell ref="C30:C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N24:N25"/>
    <mergeCell ref="O24:O25"/>
    <mergeCell ref="P24:P25"/>
    <mergeCell ref="Q24:Q25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H18:H19"/>
    <mergeCell ref="I18:I19"/>
    <mergeCell ref="F16:F17"/>
    <mergeCell ref="B20:B21"/>
    <mergeCell ref="C20:C21"/>
    <mergeCell ref="D20:D21"/>
    <mergeCell ref="E20:E21"/>
    <mergeCell ref="F18:F19"/>
    <mergeCell ref="G18:G19"/>
    <mergeCell ref="B18:B19"/>
    <mergeCell ref="C18:C19"/>
    <mergeCell ref="D18:D19"/>
    <mergeCell ref="E18:E19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Q4:Q5"/>
    <mergeCell ref="R4:R5"/>
    <mergeCell ref="K4:K5"/>
    <mergeCell ref="L4:L5"/>
    <mergeCell ref="M4:M5"/>
    <mergeCell ref="N4:N5"/>
    <mergeCell ref="B4:B5"/>
    <mergeCell ref="C4:C5"/>
    <mergeCell ref="D4:D5"/>
    <mergeCell ref="E4:E5"/>
    <mergeCell ref="O4:O5"/>
    <mergeCell ref="P4:P5"/>
    <mergeCell ref="J4:J5"/>
    <mergeCell ref="B1:I1"/>
    <mergeCell ref="K1:R1"/>
    <mergeCell ref="B2:I2"/>
    <mergeCell ref="K2:R2"/>
    <mergeCell ref="B22:I22"/>
    <mergeCell ref="K22:R22"/>
    <mergeCell ref="F4:F5"/>
    <mergeCell ref="G4:G5"/>
    <mergeCell ref="H4:H5"/>
    <mergeCell ref="I4:I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27" sqref="A1: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354" t="s">
        <v>26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24.75" customHeight="1">
      <c r="A2" s="354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27.75" customHeight="1">
      <c r="A3" s="356" t="str">
        <f>'пр.взв.'!A4</f>
        <v>Weight category 82 кg.                             Весовая категория   82   кг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11" ht="27.75" customHeight="1" hidden="1" thickBot="1">
      <c r="A4" s="258" t="s">
        <v>41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11" ht="26.25" hidden="1" thickBot="1">
      <c r="A5" s="69" t="s">
        <v>12</v>
      </c>
      <c r="B5" s="70" t="s">
        <v>4</v>
      </c>
      <c r="C5" s="71" t="s">
        <v>13</v>
      </c>
      <c r="D5" s="70" t="s">
        <v>5</v>
      </c>
      <c r="E5" s="72" t="s">
        <v>6</v>
      </c>
      <c r="F5" s="66" t="s">
        <v>14</v>
      </c>
      <c r="G5" s="73" t="s">
        <v>42</v>
      </c>
      <c r="H5" s="73" t="s">
        <v>17</v>
      </c>
      <c r="I5" s="73" t="s">
        <v>18</v>
      </c>
      <c r="J5" s="71" t="s">
        <v>43</v>
      </c>
      <c r="K5" s="73" t="s">
        <v>19</v>
      </c>
    </row>
    <row r="6" spans="1:11" ht="19.5" customHeight="1" hidden="1">
      <c r="A6" s="251">
        <v>1</v>
      </c>
      <c r="B6" s="239">
        <f>'пр.хода'!$C$42</f>
        <v>3</v>
      </c>
      <c r="C6" s="254" t="s">
        <v>20</v>
      </c>
      <c r="D6" s="243" t="str">
        <f>VLOOKUP(B6,'пр.взв.'!B7:E38,2,FALSE)</f>
        <v>VЕLEV  Stefan</v>
      </c>
      <c r="E6" s="245">
        <f>VLOOKUP(B6,'пр.взв.'!B7:E38,3,FALSE)</f>
        <v>1993</v>
      </c>
      <c r="F6" s="187" t="str">
        <f>VLOOKUP(B6,'пр.взв.'!B7:E38,4,FALSE)</f>
        <v>BGR</v>
      </c>
      <c r="G6" s="249"/>
      <c r="H6" s="237"/>
      <c r="I6" s="249"/>
      <c r="J6" s="237"/>
      <c r="K6" s="74" t="s">
        <v>21</v>
      </c>
    </row>
    <row r="7" spans="1:11" ht="19.5" customHeight="1" hidden="1" thickBot="1">
      <c r="A7" s="252"/>
      <c r="B7" s="240"/>
      <c r="C7" s="255"/>
      <c r="D7" s="244"/>
      <c r="E7" s="246"/>
      <c r="F7" s="188"/>
      <c r="G7" s="248"/>
      <c r="H7" s="238"/>
      <c r="I7" s="248"/>
      <c r="J7" s="238"/>
      <c r="K7" s="75" t="s">
        <v>22</v>
      </c>
    </row>
    <row r="8" spans="1:11" ht="19.5" customHeight="1" hidden="1">
      <c r="A8" s="252"/>
      <c r="B8" s="239">
        <f>'пр.хода'!$C$46</f>
        <v>1</v>
      </c>
      <c r="C8" s="241" t="s">
        <v>23</v>
      </c>
      <c r="D8" s="256" t="str">
        <f>VLOOKUP(B8,'пр.взв.'!B7:E38,2,FALSE)</f>
        <v>CUTSIY Nico</v>
      </c>
      <c r="E8" s="245">
        <f>VLOOKUP(B8,'пр.взв.'!B7:E38,3,FALSE)</f>
        <v>1988</v>
      </c>
      <c r="F8" s="245" t="str">
        <f>VLOOKUP(B8,'пр.взв.'!B7:F38,4,FALSE)</f>
        <v>GEO</v>
      </c>
      <c r="G8" s="247"/>
      <c r="H8" s="237"/>
      <c r="I8" s="249"/>
      <c r="J8" s="237"/>
      <c r="K8" s="75" t="s">
        <v>24</v>
      </c>
    </row>
    <row r="9" spans="1:11" ht="19.5" customHeight="1" hidden="1" thickBot="1">
      <c r="A9" s="253"/>
      <c r="B9" s="240"/>
      <c r="C9" s="242"/>
      <c r="D9" s="257"/>
      <c r="E9" s="246"/>
      <c r="F9" s="246"/>
      <c r="G9" s="248"/>
      <c r="H9" s="238"/>
      <c r="I9" s="248"/>
      <c r="J9" s="238"/>
      <c r="K9" s="76"/>
    </row>
    <row r="10" spans="1:11" ht="13.5" hidden="1" thickBot="1">
      <c r="A10" s="77"/>
      <c r="B10" s="77"/>
      <c r="C10" s="78"/>
      <c r="D10" s="77"/>
      <c r="E10" s="79"/>
      <c r="F10" s="77"/>
      <c r="G10" s="77"/>
      <c r="H10" s="77"/>
      <c r="I10" s="77"/>
      <c r="J10" s="77"/>
      <c r="K10" s="77"/>
    </row>
    <row r="11" spans="1:11" ht="26.25" hidden="1" thickBot="1">
      <c r="A11" s="80" t="s">
        <v>12</v>
      </c>
      <c r="B11" s="70" t="s">
        <v>4</v>
      </c>
      <c r="C11" s="71" t="s">
        <v>13</v>
      </c>
      <c r="D11" s="70" t="s">
        <v>5</v>
      </c>
      <c r="E11" s="72" t="s">
        <v>6</v>
      </c>
      <c r="F11" s="66" t="s">
        <v>14</v>
      </c>
      <c r="G11" s="73" t="s">
        <v>42</v>
      </c>
      <c r="H11" s="73" t="s">
        <v>17</v>
      </c>
      <c r="I11" s="73" t="s">
        <v>18</v>
      </c>
      <c r="J11" s="71" t="s">
        <v>43</v>
      </c>
      <c r="K11" s="73" t="s">
        <v>19</v>
      </c>
    </row>
    <row r="12" spans="1:11" ht="19.5" customHeight="1" hidden="1">
      <c r="A12" s="251">
        <v>2</v>
      </c>
      <c r="B12" s="239">
        <f>'пр.хода'!$C$51</f>
        <v>10</v>
      </c>
      <c r="C12" s="254" t="s">
        <v>20</v>
      </c>
      <c r="D12" s="243" t="str">
        <f>VLOOKUP(B12,'пр.взв.'!B13:E44,2,FALSE)</f>
        <v>REINA JAN-Luis</v>
      </c>
      <c r="E12" s="245">
        <f>VLOOKUP(B12,'пр.взв.'!B13:E44,3,FALSE)</f>
        <v>1980</v>
      </c>
      <c r="F12" s="187" t="str">
        <f>VLOOKUP(B12,'пр.взв.'!B13:E44,4,FALSE)</f>
        <v>FRA</v>
      </c>
      <c r="G12" s="249"/>
      <c r="H12" s="237"/>
      <c r="I12" s="249"/>
      <c r="J12" s="237"/>
      <c r="K12" s="74" t="s">
        <v>21</v>
      </c>
    </row>
    <row r="13" spans="1:11" ht="19.5" customHeight="1" hidden="1" thickBot="1">
      <c r="A13" s="252"/>
      <c r="B13" s="240"/>
      <c r="C13" s="255"/>
      <c r="D13" s="244"/>
      <c r="E13" s="246"/>
      <c r="F13" s="188"/>
      <c r="G13" s="248"/>
      <c r="H13" s="238"/>
      <c r="I13" s="248"/>
      <c r="J13" s="238"/>
      <c r="K13" s="75" t="s">
        <v>22</v>
      </c>
    </row>
    <row r="14" spans="1:11" ht="19.5" customHeight="1" hidden="1">
      <c r="A14" s="252"/>
      <c r="B14" s="239">
        <f>'пр.хода'!$C$55</f>
        <v>4</v>
      </c>
      <c r="C14" s="241" t="s">
        <v>23</v>
      </c>
      <c r="D14" s="256" t="str">
        <f>VLOOKUP(B14,'пр.взв.'!B13:E44,2,FALSE)</f>
        <v>KOVACHEVITS Vikasin</v>
      </c>
      <c r="E14" s="245">
        <f>VLOOKUP(B14,'пр.взв.'!B13:E44,3,FALSE)</f>
        <v>1991</v>
      </c>
      <c r="F14" s="245" t="str">
        <f>VLOOKUP(B14,'пр.взв.'!B13:F44,4,FALSE)</f>
        <v>SRB</v>
      </c>
      <c r="G14" s="247"/>
      <c r="H14" s="237"/>
      <c r="I14" s="249"/>
      <c r="J14" s="237"/>
      <c r="K14" s="75" t="s">
        <v>24</v>
      </c>
    </row>
    <row r="15" spans="1:11" ht="19.5" customHeight="1" hidden="1" thickBot="1">
      <c r="A15" s="253"/>
      <c r="B15" s="240"/>
      <c r="C15" s="242"/>
      <c r="D15" s="257"/>
      <c r="E15" s="246"/>
      <c r="F15" s="246"/>
      <c r="G15" s="248"/>
      <c r="H15" s="238"/>
      <c r="I15" s="248"/>
      <c r="J15" s="238"/>
      <c r="K15" s="76"/>
    </row>
    <row r="16" spans="1:11" ht="15.75">
      <c r="A16" s="81"/>
      <c r="B16" s="82"/>
      <c r="C16" s="83"/>
      <c r="D16" s="83"/>
      <c r="E16" s="83"/>
      <c r="F16" s="84"/>
      <c r="G16" s="82"/>
      <c r="H16" s="82"/>
      <c r="I16" s="85"/>
      <c r="J16" s="86"/>
      <c r="K16" s="77"/>
    </row>
    <row r="17" spans="1:11" ht="16.5" thickBot="1">
      <c r="A17" s="250" t="s">
        <v>25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</row>
    <row r="18" spans="1:11" ht="26.25" thickBot="1">
      <c r="A18" s="80" t="s">
        <v>12</v>
      </c>
      <c r="B18" s="70" t="s">
        <v>4</v>
      </c>
      <c r="C18" s="71" t="s">
        <v>13</v>
      </c>
      <c r="D18" s="70" t="s">
        <v>5</v>
      </c>
      <c r="E18" s="72" t="s">
        <v>6</v>
      </c>
      <c r="F18" s="66" t="s">
        <v>14</v>
      </c>
      <c r="G18" s="73" t="s">
        <v>42</v>
      </c>
      <c r="H18" s="73" t="s">
        <v>17</v>
      </c>
      <c r="I18" s="73" t="s">
        <v>18</v>
      </c>
      <c r="J18" s="71" t="s">
        <v>43</v>
      </c>
      <c r="K18" s="73" t="s">
        <v>19</v>
      </c>
    </row>
    <row r="19" spans="1:11" ht="19.5" customHeight="1">
      <c r="A19" s="251"/>
      <c r="B19" s="239">
        <f>'пр.хода'!$I$12</f>
        <v>7</v>
      </c>
      <c r="C19" s="254" t="s">
        <v>20</v>
      </c>
      <c r="D19" s="243" t="str">
        <f>VLOOKUP(B19,'пр.взв.'!B7:E38,2,FALSE)</f>
        <v>STEPENKOU Aliaksei</v>
      </c>
      <c r="E19" s="245">
        <f>VLOOKUP(B19,'пр.взв.'!B7:E38,3,FALSE)</f>
        <v>1986</v>
      </c>
      <c r="F19" s="187" t="str">
        <f>VLOOKUP(B19,'пр.взв.'!B7:E38,4,FALSE)</f>
        <v>BLR</v>
      </c>
      <c r="G19" s="249"/>
      <c r="H19" s="237"/>
      <c r="I19" s="249"/>
      <c r="J19" s="237"/>
      <c r="K19" s="74" t="s">
        <v>21</v>
      </c>
    </row>
    <row r="20" spans="1:11" ht="19.5" customHeight="1" thickBot="1">
      <c r="A20" s="252"/>
      <c r="B20" s="240"/>
      <c r="C20" s="255"/>
      <c r="D20" s="244"/>
      <c r="E20" s="246"/>
      <c r="F20" s="188"/>
      <c r="G20" s="248"/>
      <c r="H20" s="238"/>
      <c r="I20" s="248"/>
      <c r="J20" s="238"/>
      <c r="K20" s="75" t="s">
        <v>22</v>
      </c>
    </row>
    <row r="21" spans="1:11" ht="19.5" customHeight="1">
      <c r="A21" s="252"/>
      <c r="B21" s="239">
        <f>'пр.хода'!$I$30</f>
        <v>6</v>
      </c>
      <c r="C21" s="241" t="s">
        <v>23</v>
      </c>
      <c r="D21" s="243" t="str">
        <f>VLOOKUP(B21,'пр.взв.'!B7:E38,2,FALSE)</f>
        <v>KIRYUKHIN Sergey</v>
      </c>
      <c r="E21" s="187">
        <f>VLOOKUP(B21,'пр.взв.'!B7:E38,3,FALSE)</f>
        <v>1987</v>
      </c>
      <c r="F21" s="245" t="str">
        <f>VLOOKUP(B21,'пр.взв.'!B7:E38,4,FALSE)</f>
        <v>RUS</v>
      </c>
      <c r="G21" s="247"/>
      <c r="H21" s="237"/>
      <c r="I21" s="249"/>
      <c r="J21" s="237"/>
      <c r="K21" s="75" t="s">
        <v>24</v>
      </c>
    </row>
    <row r="22" spans="1:11" ht="19.5" customHeight="1" thickBot="1">
      <c r="A22" s="253"/>
      <c r="B22" s="240"/>
      <c r="C22" s="242"/>
      <c r="D22" s="244"/>
      <c r="E22" s="188"/>
      <c r="F22" s="246"/>
      <c r="G22" s="248"/>
      <c r="H22" s="238"/>
      <c r="I22" s="248"/>
      <c r="J22" s="238"/>
      <c r="K22" s="76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07"/>
      <c r="H24" s="236" t="str">
        <f>'[1]реквизиты'!$G$8</f>
        <v>A. Sheyko</v>
      </c>
      <c r="I24" s="236"/>
      <c r="J24" s="236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08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36" t="str">
        <f>'[1]реквизиты'!$G$10</f>
        <v>R. Zakirov</v>
      </c>
      <c r="I26" s="236"/>
      <c r="J26" s="236"/>
      <c r="K26" t="str">
        <f>'[1]реквизиты'!$G$11</f>
        <v>/RUS/</v>
      </c>
    </row>
  </sheetData>
  <sheetProtection/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0">
      <selection activeCell="B7" sqref="B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6" t="s">
        <v>11</v>
      </c>
      <c r="B1" s="266"/>
      <c r="C1" s="266"/>
      <c r="D1" s="266"/>
      <c r="E1" s="266"/>
      <c r="F1" s="266"/>
    </row>
    <row r="2" spans="1:6" ht="35.25" customHeight="1">
      <c r="A2" s="265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265"/>
      <c r="C2" s="265"/>
      <c r="D2" s="265"/>
      <c r="E2" s="265"/>
      <c r="F2" s="265"/>
    </row>
    <row r="3" spans="1:6" ht="23.25" customHeight="1">
      <c r="A3" s="267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67"/>
      <c r="C3" s="267"/>
      <c r="D3" s="267"/>
      <c r="E3" s="267"/>
      <c r="F3" s="267"/>
    </row>
    <row r="4" spans="1:6" ht="27.75" customHeight="1" thickBot="1">
      <c r="A4" s="264" t="s">
        <v>124</v>
      </c>
      <c r="B4" s="264"/>
      <c r="C4" s="264"/>
      <c r="D4" s="264"/>
      <c r="E4" s="264"/>
      <c r="F4" s="264"/>
    </row>
    <row r="5" spans="1:6" ht="12.75" customHeight="1">
      <c r="A5" s="259" t="s">
        <v>10</v>
      </c>
      <c r="B5" s="261" t="s">
        <v>4</v>
      </c>
      <c r="C5" s="259" t="s">
        <v>5</v>
      </c>
      <c r="D5" s="259" t="s">
        <v>37</v>
      </c>
      <c r="E5" s="259" t="s">
        <v>7</v>
      </c>
      <c r="F5" s="259" t="s">
        <v>8</v>
      </c>
    </row>
    <row r="6" spans="1:6" ht="12.75" customHeight="1" thickBot="1">
      <c r="A6" s="260" t="s">
        <v>10</v>
      </c>
      <c r="B6" s="262"/>
      <c r="C6" s="260" t="s">
        <v>5</v>
      </c>
      <c r="D6" s="260" t="s">
        <v>6</v>
      </c>
      <c r="E6" s="260" t="s">
        <v>7</v>
      </c>
      <c r="F6" s="260" t="s">
        <v>8</v>
      </c>
    </row>
    <row r="7" spans="1:6" ht="12.75" customHeight="1">
      <c r="A7" s="158" t="s">
        <v>64</v>
      </c>
      <c r="B7" s="170">
        <v>1</v>
      </c>
      <c r="C7" s="159" t="s">
        <v>65</v>
      </c>
      <c r="D7" s="134">
        <v>1988</v>
      </c>
      <c r="E7" s="134" t="s">
        <v>66</v>
      </c>
      <c r="F7" s="195"/>
    </row>
    <row r="8" spans="1:6" ht="12.75" customHeight="1">
      <c r="A8" s="160" t="s">
        <v>64</v>
      </c>
      <c r="B8" s="161" t="s">
        <v>48</v>
      </c>
      <c r="C8" s="162" t="s">
        <v>67</v>
      </c>
      <c r="D8" s="135"/>
      <c r="E8" s="135" t="s">
        <v>68</v>
      </c>
      <c r="F8" s="195"/>
    </row>
    <row r="9" spans="1:6" ht="12.75" customHeight="1">
      <c r="A9" s="158" t="s">
        <v>69</v>
      </c>
      <c r="B9" s="163">
        <v>2</v>
      </c>
      <c r="C9" s="159" t="s">
        <v>70</v>
      </c>
      <c r="D9" s="134">
        <v>1991</v>
      </c>
      <c r="E9" s="134" t="s">
        <v>71</v>
      </c>
      <c r="F9" s="195"/>
    </row>
    <row r="10" spans="1:6" ht="12.75" customHeight="1">
      <c r="A10" s="160" t="s">
        <v>69</v>
      </c>
      <c r="B10" s="161" t="s">
        <v>49</v>
      </c>
      <c r="C10" s="162" t="s">
        <v>72</v>
      </c>
      <c r="D10" s="135"/>
      <c r="E10" s="135" t="s">
        <v>73</v>
      </c>
      <c r="F10" s="195"/>
    </row>
    <row r="11" spans="1:6" ht="15" customHeight="1">
      <c r="A11" s="158" t="s">
        <v>74</v>
      </c>
      <c r="B11" s="163">
        <v>3</v>
      </c>
      <c r="C11" s="159" t="s">
        <v>75</v>
      </c>
      <c r="D11" s="134">
        <v>1993</v>
      </c>
      <c r="E11" s="134" t="s">
        <v>76</v>
      </c>
      <c r="F11" s="195"/>
    </row>
    <row r="12" spans="1:6" ht="12.75" customHeight="1">
      <c r="A12" s="160" t="s">
        <v>74</v>
      </c>
      <c r="B12" s="161" t="s">
        <v>50</v>
      </c>
      <c r="C12" s="162" t="s">
        <v>77</v>
      </c>
      <c r="D12" s="135"/>
      <c r="E12" s="135" t="s">
        <v>78</v>
      </c>
      <c r="F12" s="195"/>
    </row>
    <row r="13" spans="1:6" ht="15" customHeight="1">
      <c r="A13" s="158" t="s">
        <v>79</v>
      </c>
      <c r="B13" s="163">
        <v>4</v>
      </c>
      <c r="C13" s="159" t="s">
        <v>80</v>
      </c>
      <c r="D13" s="134">
        <v>1991</v>
      </c>
      <c r="E13" s="134" t="s">
        <v>81</v>
      </c>
      <c r="F13" s="195"/>
    </row>
    <row r="14" spans="1:6" ht="15" customHeight="1">
      <c r="A14" s="160" t="s">
        <v>79</v>
      </c>
      <c r="B14" s="161" t="s">
        <v>51</v>
      </c>
      <c r="C14" s="162" t="s">
        <v>82</v>
      </c>
      <c r="D14" s="135"/>
      <c r="E14" s="135" t="s">
        <v>83</v>
      </c>
      <c r="F14" s="195"/>
    </row>
    <row r="15" spans="1:6" ht="15.75" customHeight="1">
      <c r="A15" s="158" t="s">
        <v>84</v>
      </c>
      <c r="B15" s="163">
        <v>5</v>
      </c>
      <c r="C15" s="159" t="s">
        <v>85</v>
      </c>
      <c r="D15" s="134">
        <v>1987</v>
      </c>
      <c r="E15" s="134" t="s">
        <v>86</v>
      </c>
      <c r="F15" s="195"/>
    </row>
    <row r="16" spans="1:6" ht="12.75" customHeight="1">
      <c r="A16" s="160" t="s">
        <v>84</v>
      </c>
      <c r="B16" s="161" t="s">
        <v>52</v>
      </c>
      <c r="C16" s="162" t="s">
        <v>87</v>
      </c>
      <c r="D16" s="135"/>
      <c r="E16" s="164" t="s">
        <v>88</v>
      </c>
      <c r="F16" s="195"/>
    </row>
    <row r="17" spans="1:6" ht="15" customHeight="1">
      <c r="A17" s="158" t="s">
        <v>89</v>
      </c>
      <c r="B17" s="163">
        <v>6</v>
      </c>
      <c r="C17" s="159" t="s">
        <v>90</v>
      </c>
      <c r="D17" s="134">
        <v>1987</v>
      </c>
      <c r="E17" s="134" t="s">
        <v>91</v>
      </c>
      <c r="F17" s="195"/>
    </row>
    <row r="18" spans="1:6" ht="12.75" customHeight="1">
      <c r="A18" s="160" t="s">
        <v>89</v>
      </c>
      <c r="B18" s="161" t="s">
        <v>53</v>
      </c>
      <c r="C18" s="162" t="s">
        <v>92</v>
      </c>
      <c r="D18" s="135"/>
      <c r="E18" s="138" t="s">
        <v>93</v>
      </c>
      <c r="F18" s="195"/>
    </row>
    <row r="19" spans="1:6" ht="15" customHeight="1">
      <c r="A19" s="165" t="s">
        <v>94</v>
      </c>
      <c r="B19" s="163">
        <v>7</v>
      </c>
      <c r="C19" s="159" t="s">
        <v>95</v>
      </c>
      <c r="D19" s="134">
        <v>1986</v>
      </c>
      <c r="E19" s="134" t="s">
        <v>96</v>
      </c>
      <c r="F19" s="195"/>
    </row>
    <row r="20" spans="1:6" ht="12.75" customHeight="1">
      <c r="A20" s="160" t="s">
        <v>94</v>
      </c>
      <c r="B20" s="161" t="s">
        <v>54</v>
      </c>
      <c r="C20" s="162" t="s">
        <v>97</v>
      </c>
      <c r="D20" s="135"/>
      <c r="E20" s="135" t="s">
        <v>98</v>
      </c>
      <c r="F20" s="195"/>
    </row>
    <row r="21" spans="1:6" ht="15" customHeight="1">
      <c r="A21" s="158" t="s">
        <v>99</v>
      </c>
      <c r="B21" s="163">
        <v>8</v>
      </c>
      <c r="C21" s="159" t="s">
        <v>100</v>
      </c>
      <c r="D21" s="134">
        <v>1987</v>
      </c>
      <c r="E21" s="134" t="s">
        <v>101</v>
      </c>
      <c r="F21" s="195"/>
    </row>
    <row r="22" spans="1:6" ht="12.75" customHeight="1">
      <c r="A22" s="160" t="s">
        <v>99</v>
      </c>
      <c r="B22" s="161" t="s">
        <v>55</v>
      </c>
      <c r="C22" s="162" t="s">
        <v>102</v>
      </c>
      <c r="D22" s="135"/>
      <c r="E22" s="135" t="s">
        <v>103</v>
      </c>
      <c r="F22" s="195"/>
    </row>
    <row r="23" spans="1:6" ht="15" customHeight="1">
      <c r="A23" s="158" t="s">
        <v>104</v>
      </c>
      <c r="B23" s="163">
        <v>9</v>
      </c>
      <c r="C23" s="159" t="s">
        <v>105</v>
      </c>
      <c r="D23" s="134">
        <v>1982</v>
      </c>
      <c r="E23" s="134" t="s">
        <v>106</v>
      </c>
      <c r="F23" s="195"/>
    </row>
    <row r="24" spans="1:6" ht="12.75" customHeight="1">
      <c r="A24" s="160" t="s">
        <v>104</v>
      </c>
      <c r="B24" s="161" t="s">
        <v>56</v>
      </c>
      <c r="C24" s="162" t="s">
        <v>107</v>
      </c>
      <c r="D24" s="135"/>
      <c r="E24" s="135" t="s">
        <v>108</v>
      </c>
      <c r="F24" s="195"/>
    </row>
    <row r="25" spans="1:6" ht="15" customHeight="1">
      <c r="A25" s="158" t="s">
        <v>109</v>
      </c>
      <c r="B25" s="170">
        <v>10</v>
      </c>
      <c r="C25" s="159" t="s">
        <v>110</v>
      </c>
      <c r="D25" s="134">
        <v>1980</v>
      </c>
      <c r="E25" s="134" t="s">
        <v>111</v>
      </c>
      <c r="F25" s="195"/>
    </row>
    <row r="26" spans="1:6" ht="12.75" customHeight="1">
      <c r="A26" s="160" t="s">
        <v>109</v>
      </c>
      <c r="B26" s="161" t="s">
        <v>57</v>
      </c>
      <c r="C26" s="162" t="s">
        <v>112</v>
      </c>
      <c r="D26" s="135"/>
      <c r="E26" s="135" t="s">
        <v>113</v>
      </c>
      <c r="F26" s="195"/>
    </row>
    <row r="27" spans="1:6" ht="15" customHeight="1">
      <c r="A27" s="158" t="s">
        <v>114</v>
      </c>
      <c r="B27" s="163">
        <v>11</v>
      </c>
      <c r="C27" s="159" t="s">
        <v>115</v>
      </c>
      <c r="D27" s="134">
        <v>1990</v>
      </c>
      <c r="E27" s="134" t="s">
        <v>116</v>
      </c>
      <c r="F27" s="195"/>
    </row>
    <row r="28" spans="1:6" ht="12.75" customHeight="1">
      <c r="A28" s="160" t="s">
        <v>114</v>
      </c>
      <c r="B28" s="161" t="s">
        <v>58</v>
      </c>
      <c r="C28" s="162" t="s">
        <v>117</v>
      </c>
      <c r="D28" s="135"/>
      <c r="E28" s="135" t="s">
        <v>118</v>
      </c>
      <c r="F28" s="195"/>
    </row>
    <row r="29" spans="1:6" ht="15" customHeight="1">
      <c r="A29" s="158" t="s">
        <v>119</v>
      </c>
      <c r="B29" s="163">
        <v>12</v>
      </c>
      <c r="C29" s="159" t="s">
        <v>120</v>
      </c>
      <c r="D29" s="134">
        <v>1983</v>
      </c>
      <c r="E29" s="134" t="s">
        <v>121</v>
      </c>
      <c r="F29" s="195"/>
    </row>
    <row r="30" spans="1:6" ht="12.75" customHeight="1">
      <c r="A30" s="160" t="s">
        <v>119</v>
      </c>
      <c r="B30" s="161" t="s">
        <v>59</v>
      </c>
      <c r="C30" s="162" t="s">
        <v>122</v>
      </c>
      <c r="D30" s="135"/>
      <c r="E30" s="135" t="s">
        <v>123</v>
      </c>
      <c r="F30" s="195"/>
    </row>
    <row r="31" spans="1:6" ht="15" customHeight="1">
      <c r="A31" s="195"/>
      <c r="B31" s="132">
        <v>13</v>
      </c>
      <c r="C31" s="117"/>
      <c r="D31" s="134"/>
      <c r="E31" s="134"/>
      <c r="F31" s="195"/>
    </row>
    <row r="32" spans="1:6" ht="15.75" customHeight="1">
      <c r="A32" s="195"/>
      <c r="B32" s="133" t="s">
        <v>60</v>
      </c>
      <c r="C32" s="120"/>
      <c r="D32" s="135"/>
      <c r="E32" s="135"/>
      <c r="F32" s="195"/>
    </row>
    <row r="33" spans="1:6" ht="15" customHeight="1">
      <c r="A33" s="197"/>
      <c r="B33" s="132">
        <v>14</v>
      </c>
      <c r="C33" s="117"/>
      <c r="D33" s="263"/>
      <c r="E33" s="119"/>
      <c r="F33" s="195"/>
    </row>
    <row r="34" spans="1:6" ht="12.75" customHeight="1">
      <c r="A34" s="197"/>
      <c r="B34" s="133" t="s">
        <v>61</v>
      </c>
      <c r="C34" s="118"/>
      <c r="D34" s="263"/>
      <c r="E34" s="120"/>
      <c r="F34" s="195"/>
    </row>
    <row r="35" spans="1:6" ht="15" customHeight="1">
      <c r="A35" s="197"/>
      <c r="B35" s="132">
        <v>15</v>
      </c>
      <c r="C35" s="117"/>
      <c r="D35" s="263"/>
      <c r="E35" s="119"/>
      <c r="F35" s="195"/>
    </row>
    <row r="36" spans="1:6" ht="12.75" customHeight="1">
      <c r="A36" s="197"/>
      <c r="B36" s="133" t="s">
        <v>62</v>
      </c>
      <c r="C36" s="118"/>
      <c r="D36" s="263"/>
      <c r="E36" s="120"/>
      <c r="F36" s="195"/>
    </row>
    <row r="37" spans="1:6" ht="15" customHeight="1">
      <c r="A37" s="197"/>
      <c r="B37" s="132">
        <v>16</v>
      </c>
      <c r="C37" s="117"/>
      <c r="D37" s="263"/>
      <c r="E37" s="119"/>
      <c r="F37" s="195"/>
    </row>
    <row r="38" spans="1:6" ht="12.75" customHeight="1">
      <c r="A38" s="197"/>
      <c r="B38" s="133" t="s">
        <v>63</v>
      </c>
      <c r="C38" s="118"/>
      <c r="D38" s="263"/>
      <c r="E38" s="120"/>
      <c r="F38" s="195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49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sheetProtection/>
  <mergeCells count="33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F27:F28"/>
    <mergeCell ref="F29:F30"/>
    <mergeCell ref="F31:F32"/>
    <mergeCell ref="A31:A32"/>
    <mergeCell ref="F21:F22"/>
    <mergeCell ref="F23:F24"/>
    <mergeCell ref="F25:F26"/>
    <mergeCell ref="F11:F12"/>
    <mergeCell ref="F15:F16"/>
    <mergeCell ref="F17:F18"/>
    <mergeCell ref="F7:F8"/>
    <mergeCell ref="F19:F20"/>
    <mergeCell ref="E5:E6"/>
    <mergeCell ref="F5:F6"/>
    <mergeCell ref="A5:A6"/>
    <mergeCell ref="B5:B6"/>
    <mergeCell ref="C5:C6"/>
    <mergeCell ref="D5:D6"/>
    <mergeCell ref="F9:F10"/>
    <mergeCell ref="F13:F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5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44"/>
      <c r="M1" s="44"/>
      <c r="N1" s="44"/>
      <c r="O1" s="44"/>
      <c r="P1" s="44"/>
    </row>
    <row r="2" spans="1:19" ht="12.75" customHeight="1">
      <c r="A2" s="269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45"/>
      <c r="M2" s="45"/>
      <c r="N2" s="45"/>
      <c r="O2" s="45"/>
      <c r="P2" s="45"/>
      <c r="S2" s="8"/>
    </row>
    <row r="3" spans="1:12" ht="15.75">
      <c r="A3" s="270" t="str">
        <f>HYPERLINK('пр.взв.'!A4)</f>
        <v>Weight category 82 кg.                             Весовая категория   82   кг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46"/>
    </row>
    <row r="4" spans="1:3" ht="16.5" thickBot="1">
      <c r="A4" s="268" t="s">
        <v>0</v>
      </c>
      <c r="B4" s="268"/>
      <c r="C4" s="4"/>
    </row>
    <row r="5" spans="1:13" ht="12.75" customHeight="1" thickBot="1">
      <c r="A5" s="278">
        <v>1</v>
      </c>
      <c r="B5" s="279" t="str">
        <f>VLOOKUP(A5,'пр.взв.'!B6:F37,2,FALSE)</f>
        <v>CUTSIY Nico</v>
      </c>
      <c r="C5" s="281">
        <f>VLOOKUP(A5,'пр.взв.'!B6:F37,3,FALSE)</f>
        <v>1988</v>
      </c>
      <c r="D5" s="281" t="str">
        <f>VLOOKUP(A5,'пр.взв.'!B6:F37,4,FALSE)</f>
        <v>GEO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2"/>
      <c r="B6" s="280"/>
      <c r="C6" s="276"/>
      <c r="D6" s="276"/>
      <c r="E6" s="286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2">
        <v>9</v>
      </c>
      <c r="B7" s="274" t="str">
        <f>VLOOKUP(A7,'пр.взв.'!B6:F37,2,FALSE)</f>
        <v>AHMADOV ELMADDIN</v>
      </c>
      <c r="C7" s="276">
        <f>VLOOKUP(A7,'пр.взв.'!B6:F37,3,FALSE)</f>
        <v>1982</v>
      </c>
      <c r="D7" s="276" t="str">
        <f>VLOOKUP(A7,'пр.взв.'!B6:F37,4,FALSE)</f>
        <v>AZE</v>
      </c>
      <c r="E7" s="287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73"/>
      <c r="B8" s="275"/>
      <c r="C8" s="277"/>
      <c r="D8" s="277"/>
      <c r="E8" s="16"/>
      <c r="F8" s="20"/>
      <c r="G8" s="286"/>
      <c r="H8" s="12"/>
      <c r="I8" s="12"/>
      <c r="J8" s="43"/>
      <c r="K8" s="43"/>
      <c r="L8" s="43"/>
      <c r="M8" s="13"/>
    </row>
    <row r="9" spans="1:13" ht="12.75" customHeight="1" thickBot="1">
      <c r="A9" s="278">
        <v>5</v>
      </c>
      <c r="B9" s="279" t="str">
        <f>VLOOKUP(A9,'пр.взв.'!B6:F37,2,FALSE)</f>
        <v>TIPA Konstantin</v>
      </c>
      <c r="C9" s="282">
        <f>VLOOKUP(A9,'пр.взв.'!B6:F37,3,FALSE)</f>
        <v>1987</v>
      </c>
      <c r="D9" s="282" t="str">
        <f>VLOOKUP(A9,'пр.взв.'!B6:F37,4,FALSE)</f>
        <v>MDA</v>
      </c>
      <c r="E9" s="11"/>
      <c r="F9" s="20"/>
      <c r="G9" s="287"/>
      <c r="H9" s="25"/>
      <c r="I9" s="12"/>
      <c r="J9" s="43"/>
      <c r="K9" s="43"/>
      <c r="L9" s="43"/>
      <c r="M9" s="13"/>
    </row>
    <row r="10" spans="1:13" ht="12.75" customHeight="1">
      <c r="A10" s="272"/>
      <c r="B10" s="280"/>
      <c r="C10" s="283"/>
      <c r="D10" s="283"/>
      <c r="E10" s="286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72">
        <v>13</v>
      </c>
      <c r="B11" s="274">
        <f>VLOOKUP(A11,'пр.взв.'!B6:F37,2,FALSE)</f>
        <v>0</v>
      </c>
      <c r="C11" s="276">
        <f>VLOOKUP(A11,'пр.взв.'!B6:F37,3,FALSE)</f>
        <v>0</v>
      </c>
      <c r="D11" s="276">
        <f>VLOOKUP(A11,'пр.взв.'!B6:F37,4,FALSE)</f>
        <v>0</v>
      </c>
      <c r="E11" s="287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73"/>
      <c r="B12" s="275"/>
      <c r="C12" s="277"/>
      <c r="D12" s="277"/>
      <c r="E12" s="16"/>
      <c r="F12" s="288"/>
      <c r="G12" s="288"/>
      <c r="H12" s="24"/>
      <c r="I12" s="286"/>
      <c r="J12" s="12"/>
      <c r="K12" s="12"/>
      <c r="L12" s="12"/>
    </row>
    <row r="13" spans="1:12" ht="12.75" customHeight="1" thickBot="1">
      <c r="A13" s="278">
        <v>3</v>
      </c>
      <c r="B13" s="279" t="str">
        <f>VLOOKUP(A13,'пр.взв.'!B6:F37,2,FALSE)</f>
        <v>VЕLEV  Stefan</v>
      </c>
      <c r="C13" s="282">
        <f>VLOOKUP(A13,'пр.взв.'!B6:F37,3,FALSE)</f>
        <v>1993</v>
      </c>
      <c r="D13" s="282" t="str">
        <f>VLOOKUP(A13,'пр.взв.'!B6:F37,4,FALSE)</f>
        <v>BGR</v>
      </c>
      <c r="E13" s="11"/>
      <c r="F13" s="14"/>
      <c r="G13" s="14"/>
      <c r="H13" s="24"/>
      <c r="I13" s="287"/>
      <c r="J13" s="42"/>
      <c r="K13" s="25"/>
      <c r="L13" s="12"/>
    </row>
    <row r="14" spans="1:13" ht="12.75" customHeight="1">
      <c r="A14" s="272"/>
      <c r="B14" s="280"/>
      <c r="C14" s="283"/>
      <c r="D14" s="283"/>
      <c r="E14" s="286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72">
        <v>11</v>
      </c>
      <c r="B15" s="274" t="str">
        <f>VLOOKUP(A15,'пр.взв.'!B6:F37,2,FALSE)</f>
        <v>PAVLOV Elvin</v>
      </c>
      <c r="C15" s="276">
        <f>VLOOKUP(A15,'пр.взв.'!B6:F37,3,FALSE)</f>
        <v>1990</v>
      </c>
      <c r="D15" s="276" t="str">
        <f>VLOOKUP(A15,'пр.взв.'!B6:F37,4,FALSE)</f>
        <v>LTU</v>
      </c>
      <c r="E15" s="287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73"/>
      <c r="B16" s="275"/>
      <c r="C16" s="277"/>
      <c r="D16" s="277"/>
      <c r="E16" s="16"/>
      <c r="F16" s="20"/>
      <c r="G16" s="286"/>
      <c r="H16" s="26"/>
      <c r="I16" s="12"/>
      <c r="J16" s="12"/>
      <c r="K16" s="24"/>
      <c r="L16" s="12"/>
      <c r="M16" s="13"/>
    </row>
    <row r="17" spans="1:13" ht="12.75" customHeight="1" thickBot="1">
      <c r="A17" s="278">
        <v>7</v>
      </c>
      <c r="B17" s="279" t="str">
        <f>VLOOKUP(A17,'пр.взв.'!B6:F37,2,FALSE)</f>
        <v>STEPENKOU Aliaksei</v>
      </c>
      <c r="C17" s="282">
        <f>VLOOKUP(A17,'пр.взв.'!B6:F37,3,FALSE)</f>
        <v>1986</v>
      </c>
      <c r="D17" s="282" t="str">
        <f>VLOOKUP(A17,'пр.взв.'!B6:F37,4,FALSE)</f>
        <v>BLR</v>
      </c>
      <c r="E17" s="11"/>
      <c r="F17" s="21"/>
      <c r="G17" s="287"/>
      <c r="H17" s="9"/>
      <c r="I17" s="9"/>
      <c r="J17" s="9"/>
      <c r="K17" s="41"/>
      <c r="L17" s="9"/>
      <c r="M17" s="13"/>
    </row>
    <row r="18" spans="1:13" ht="12.75" customHeight="1">
      <c r="A18" s="272"/>
      <c r="B18" s="280"/>
      <c r="C18" s="283"/>
      <c r="D18" s="283"/>
      <c r="E18" s="286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72">
        <v>15</v>
      </c>
      <c r="B19" s="274">
        <f>VLOOKUP(A19,'пр.взв.'!B6:F37,2,FALSE)</f>
        <v>0</v>
      </c>
      <c r="C19" s="276">
        <f>VLOOKUP(A19,'пр.взв.'!B6:F37,3,FALSE)</f>
        <v>0</v>
      </c>
      <c r="D19" s="276">
        <f>VLOOKUP(A19,'пр.взв.'!B6:F37,4,FALSE)</f>
        <v>0</v>
      </c>
      <c r="E19" s="287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73"/>
      <c r="B20" s="275"/>
      <c r="C20" s="277"/>
      <c r="D20" s="277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1"/>
      <c r="E21" s="3"/>
      <c r="F21" s="3"/>
      <c r="G21" s="3"/>
      <c r="J21" s="3"/>
      <c r="K21" s="286"/>
      <c r="M21" s="10"/>
    </row>
    <row r="22" spans="1:11" ht="16.5" thickBot="1">
      <c r="A22" s="278">
        <v>2</v>
      </c>
      <c r="B22" s="279" t="str">
        <f>VLOOKUP(A22,'пр.взв.'!B5:F36,2,FALSE)</f>
        <v>NEDELCU Vlad</v>
      </c>
      <c r="C22" s="281">
        <f>VLOOKUP(A22,'пр.взв.'!B5:F36,3,FALSE)</f>
        <v>1991</v>
      </c>
      <c r="D22" s="281" t="str">
        <f>VLOOKUP(A22,'пр.взв.'!B5:F36,4,FALSE)</f>
        <v>ROU</v>
      </c>
      <c r="E22" s="11"/>
      <c r="F22" s="12"/>
      <c r="G22" s="12"/>
      <c r="H22" s="12"/>
      <c r="I22" s="12"/>
      <c r="J22" s="3"/>
      <c r="K22" s="287"/>
    </row>
    <row r="23" spans="1:11" ht="12.75">
      <c r="A23" s="272"/>
      <c r="B23" s="280"/>
      <c r="C23" s="276"/>
      <c r="D23" s="276"/>
      <c r="E23" s="286"/>
      <c r="F23" s="14"/>
      <c r="G23" s="14"/>
      <c r="H23" s="12"/>
      <c r="I23" s="12"/>
      <c r="J23" s="3"/>
      <c r="K23" s="31"/>
    </row>
    <row r="24" spans="1:11" ht="13.5" thickBot="1">
      <c r="A24" s="272">
        <v>10</v>
      </c>
      <c r="B24" s="274" t="str">
        <f>VLOOKUP(A24,'пр.взв.'!B5:F36,2,FALSE)</f>
        <v>REINA JAN-Luis</v>
      </c>
      <c r="C24" s="276">
        <f>VLOOKUP(A24,'пр.взв.'!B5:F36,3,FALSE)</f>
        <v>1980</v>
      </c>
      <c r="D24" s="276" t="str">
        <f>VLOOKUP(A24,'пр.взв.'!B5:F36,4,FALSE)</f>
        <v>FRA</v>
      </c>
      <c r="E24" s="287"/>
      <c r="F24" s="19"/>
      <c r="G24" s="14"/>
      <c r="H24" s="12"/>
      <c r="I24" s="12"/>
      <c r="J24" s="3"/>
      <c r="K24" s="31"/>
    </row>
    <row r="25" spans="1:11" ht="16.5" thickBot="1">
      <c r="A25" s="273"/>
      <c r="B25" s="275"/>
      <c r="C25" s="277"/>
      <c r="D25" s="277"/>
      <c r="E25" s="16"/>
      <c r="F25" s="20"/>
      <c r="G25" s="286"/>
      <c r="H25" s="12"/>
      <c r="I25" s="12"/>
      <c r="J25" s="3"/>
      <c r="K25" s="31"/>
    </row>
    <row r="26" spans="1:11" ht="16.5" thickBot="1">
      <c r="A26" s="278">
        <v>6</v>
      </c>
      <c r="B26" s="279" t="str">
        <f>VLOOKUP(A26,'пр.взв.'!B5:F36,2,FALSE)</f>
        <v>KIRYUKHIN Sergey</v>
      </c>
      <c r="C26" s="282">
        <f>VLOOKUP(A26,'пр.взв.'!B5:F36,3,FALSE)</f>
        <v>1987</v>
      </c>
      <c r="D26" s="282" t="str">
        <f>VLOOKUP(A26,'пр.взв.'!B5:F36,4,FALSE)</f>
        <v>RUS</v>
      </c>
      <c r="E26" s="11"/>
      <c r="F26" s="20"/>
      <c r="G26" s="287"/>
      <c r="H26" s="25"/>
      <c r="I26" s="12"/>
      <c r="J26" s="3"/>
      <c r="K26" s="31"/>
    </row>
    <row r="27" spans="1:11" ht="12.75">
      <c r="A27" s="272"/>
      <c r="B27" s="280"/>
      <c r="C27" s="283"/>
      <c r="D27" s="283"/>
      <c r="E27" s="286"/>
      <c r="F27" s="23"/>
      <c r="G27" s="14"/>
      <c r="H27" s="24"/>
      <c r="I27" s="12"/>
      <c r="J27" s="3"/>
      <c r="K27" s="31"/>
    </row>
    <row r="28" spans="1:11" ht="13.5" thickBot="1">
      <c r="A28" s="272">
        <v>14</v>
      </c>
      <c r="B28" s="274">
        <f>VLOOKUP(A28,'пр.взв.'!B5:F36,2,FALSE)</f>
        <v>0</v>
      </c>
      <c r="C28" s="276">
        <f>VLOOKUP(A28,'пр.взв.'!B5:F36,3,FALSE)</f>
        <v>0</v>
      </c>
      <c r="D28" s="276">
        <f>VLOOKUP(A28,'пр.взв.'!B5:F36,4,FALSE)</f>
        <v>0</v>
      </c>
      <c r="E28" s="287"/>
      <c r="F28" s="14"/>
      <c r="G28" s="14"/>
      <c r="H28" s="24"/>
      <c r="I28" s="27"/>
      <c r="J28" s="3"/>
      <c r="K28" s="31"/>
    </row>
    <row r="29" spans="1:11" ht="16.5" thickBot="1">
      <c r="A29" s="273"/>
      <c r="B29" s="275"/>
      <c r="C29" s="277"/>
      <c r="D29" s="277"/>
      <c r="E29" s="16"/>
      <c r="F29" s="288"/>
      <c r="G29" s="288"/>
      <c r="H29" s="24"/>
      <c r="I29" s="286"/>
      <c r="J29" s="2"/>
      <c r="K29" s="30"/>
    </row>
    <row r="30" spans="1:9" ht="16.5" thickBot="1">
      <c r="A30" s="278">
        <v>4</v>
      </c>
      <c r="B30" s="279" t="str">
        <f>VLOOKUP(A30,'пр.взв.'!B5:F36,2,FALSE)</f>
        <v>KOVACHEVITS Vikasin</v>
      </c>
      <c r="C30" s="282">
        <f>VLOOKUP(A30,'пр.взв.'!B5:F36,3,FALSE)</f>
        <v>1991</v>
      </c>
      <c r="D30" s="282" t="str">
        <f>VLOOKUP(A30,'пр.взв.'!B5:F36,4,FALSE)</f>
        <v>SRB</v>
      </c>
      <c r="E30" s="11"/>
      <c r="F30" s="14"/>
      <c r="G30" s="14"/>
      <c r="H30" s="24"/>
      <c r="I30" s="287"/>
    </row>
    <row r="31" spans="1:9" ht="12.75">
      <c r="A31" s="272"/>
      <c r="B31" s="280"/>
      <c r="C31" s="283"/>
      <c r="D31" s="283"/>
      <c r="E31" s="286"/>
      <c r="F31" s="14"/>
      <c r="G31" s="14"/>
      <c r="H31" s="24"/>
      <c r="I31" s="12"/>
    </row>
    <row r="32" spans="1:9" ht="13.5" thickBot="1">
      <c r="A32" s="272">
        <v>12</v>
      </c>
      <c r="B32" s="274" t="str">
        <f>VLOOKUP(A32,'пр.взв.'!B5:F36,2,FALSE)</f>
        <v>GURMAZA Anton</v>
      </c>
      <c r="C32" s="276">
        <f>VLOOKUP(A32,'пр.взв.'!B5:F36,3,FALSE)</f>
        <v>1983</v>
      </c>
      <c r="D32" s="276" t="str">
        <f>VLOOKUP(A32,'пр.взв.'!B5:F36,4,FALSE)</f>
        <v>UKR</v>
      </c>
      <c r="E32" s="287"/>
      <c r="F32" s="19"/>
      <c r="G32" s="14"/>
      <c r="H32" s="24"/>
      <c r="I32" s="12"/>
    </row>
    <row r="33" spans="1:9" ht="16.5" thickBot="1">
      <c r="A33" s="273"/>
      <c r="B33" s="275"/>
      <c r="C33" s="277"/>
      <c r="D33" s="277"/>
      <c r="E33" s="16"/>
      <c r="F33" s="20"/>
      <c r="G33" s="286"/>
      <c r="H33" s="26"/>
      <c r="I33" s="12"/>
    </row>
    <row r="34" spans="1:9" ht="16.5" thickBot="1">
      <c r="A34" s="278">
        <v>8</v>
      </c>
      <c r="B34" s="279" t="str">
        <f>VLOOKUP(A34,'пр.взв.'!B5:F36,2,FALSE)</f>
        <v>NASIBYAN Mavrik</v>
      </c>
      <c r="C34" s="282">
        <f>VLOOKUP(A34,'пр.взв.'!B5:F36,3,FALSE)</f>
        <v>1987</v>
      </c>
      <c r="D34" s="282" t="str">
        <f>VLOOKUP(A34,'пр.взв.'!B5:F36,4,FALSE)</f>
        <v>ARM</v>
      </c>
      <c r="E34" s="11"/>
      <c r="F34" s="21"/>
      <c r="G34" s="287"/>
      <c r="H34" s="9"/>
      <c r="I34" s="9"/>
    </row>
    <row r="35" spans="1:9" ht="15.75">
      <c r="A35" s="272"/>
      <c r="B35" s="280"/>
      <c r="C35" s="283"/>
      <c r="D35" s="283"/>
      <c r="E35" s="286"/>
      <c r="F35" s="22"/>
      <c r="G35" s="16"/>
      <c r="H35" s="17"/>
      <c r="I35" s="17"/>
    </row>
    <row r="36" spans="1:9" ht="16.5" thickBot="1">
      <c r="A36" s="272">
        <v>16</v>
      </c>
      <c r="B36" s="274" t="e">
        <f>VLOOKUP(A36,'пр.взв.'!B5:F36,2,FALSE)</f>
        <v>#N/A</v>
      </c>
      <c r="C36" s="276" t="e">
        <f>VLOOKUP(A36,'пр.взв.'!B5:F36,3,FALSE)</f>
        <v>#N/A</v>
      </c>
      <c r="D36" s="276" t="e">
        <f>VLOOKUP(A36,'пр.взв.'!B5:F36,4,FALSE)</f>
        <v>#N/A</v>
      </c>
      <c r="E36" s="287"/>
      <c r="F36" s="16"/>
      <c r="G36" s="16"/>
      <c r="H36" s="17"/>
      <c r="I36" s="17"/>
    </row>
    <row r="37" spans="1:9" ht="16.5" thickBot="1">
      <c r="A37" s="273"/>
      <c r="B37" s="275"/>
      <c r="C37" s="277"/>
      <c r="D37" s="277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0"/>
      <c r="C40" s="34"/>
      <c r="D40" s="284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84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0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0"/>
      <c r="C49" s="32"/>
      <c r="D49" s="285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85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0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sheetProtection/>
  <mergeCells count="87">
    <mergeCell ref="E14:E15"/>
    <mergeCell ref="E35:E36"/>
    <mergeCell ref="G25:G26"/>
    <mergeCell ref="E27:E28"/>
    <mergeCell ref="I29:I30"/>
    <mergeCell ref="E31:E32"/>
    <mergeCell ref="G33:G34"/>
    <mergeCell ref="F29:G29"/>
    <mergeCell ref="A36:A37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C30:C31"/>
    <mergeCell ref="D30:D31"/>
    <mergeCell ref="D28:D29"/>
    <mergeCell ref="D40:D41"/>
    <mergeCell ref="D49:D50"/>
    <mergeCell ref="B36:B37"/>
    <mergeCell ref="C36:C37"/>
    <mergeCell ref="D36:D37"/>
    <mergeCell ref="B24:B25"/>
    <mergeCell ref="C24:C25"/>
    <mergeCell ref="D24:D25"/>
    <mergeCell ref="B26:B27"/>
    <mergeCell ref="B32:B33"/>
    <mergeCell ref="C32:C33"/>
    <mergeCell ref="D32:D33"/>
    <mergeCell ref="B28:B29"/>
    <mergeCell ref="C28:C29"/>
    <mergeCell ref="B30:B31"/>
    <mergeCell ref="A30:A31"/>
    <mergeCell ref="A32:A33"/>
    <mergeCell ref="B34:B35"/>
    <mergeCell ref="C34:C35"/>
    <mergeCell ref="D34:D35"/>
    <mergeCell ref="D17:D18"/>
    <mergeCell ref="A34:A35"/>
    <mergeCell ref="A22:A23"/>
    <mergeCell ref="A24:A25"/>
    <mergeCell ref="A26:A27"/>
    <mergeCell ref="C26:C27"/>
    <mergeCell ref="D26:D27"/>
    <mergeCell ref="A28:A29"/>
    <mergeCell ref="A15:A16"/>
    <mergeCell ref="B15:B16"/>
    <mergeCell ref="C15:C16"/>
    <mergeCell ref="D15:D16"/>
    <mergeCell ref="B22:B23"/>
    <mergeCell ref="C22:C23"/>
    <mergeCell ref="D22:D23"/>
    <mergeCell ref="C19:C20"/>
    <mergeCell ref="D19:D20"/>
    <mergeCell ref="A17:A18"/>
    <mergeCell ref="B17:B18"/>
    <mergeCell ref="C17:C18"/>
    <mergeCell ref="A19:A20"/>
    <mergeCell ref="B19:B20"/>
    <mergeCell ref="A11:A12"/>
    <mergeCell ref="B11:B12"/>
    <mergeCell ref="C11:C12"/>
    <mergeCell ref="D11:D12"/>
    <mergeCell ref="B13:B14"/>
    <mergeCell ref="C13:C14"/>
    <mergeCell ref="D13:D14"/>
    <mergeCell ref="A13:A14"/>
    <mergeCell ref="C5:C6"/>
    <mergeCell ref="D5:D6"/>
    <mergeCell ref="A9:A10"/>
    <mergeCell ref="B9:B10"/>
    <mergeCell ref="C9:C10"/>
    <mergeCell ref="D9:D10"/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40" sqref="A1:I40"/>
    </sheetView>
  </sheetViews>
  <sheetFormatPr defaultColWidth="9.140625" defaultRowHeight="12.75"/>
  <sheetData>
    <row r="1" spans="1:8" ht="15.75" thickBot="1">
      <c r="A1" s="289" t="str">
        <f>'[1]реквизиты'!$A$2</f>
        <v>the European SAMBO Championship
among men                                                                                            Чемпионат Европы по САМБО среди мужчин</v>
      </c>
      <c r="B1" s="290"/>
      <c r="C1" s="290"/>
      <c r="D1" s="290"/>
      <c r="E1" s="290"/>
      <c r="F1" s="290"/>
      <c r="G1" s="290"/>
      <c r="H1" s="291"/>
    </row>
    <row r="2" spans="1:8" ht="12.75">
      <c r="A2" s="292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292"/>
      <c r="C2" s="292"/>
      <c r="D2" s="292"/>
      <c r="E2" s="292"/>
      <c r="F2" s="292"/>
      <c r="G2" s="292"/>
      <c r="H2" s="292"/>
    </row>
    <row r="3" spans="1:8" ht="18">
      <c r="A3" s="293" t="s">
        <v>44</v>
      </c>
      <c r="B3" s="293"/>
      <c r="C3" s="293"/>
      <c r="D3" s="293"/>
      <c r="E3" s="293"/>
      <c r="F3" s="293"/>
      <c r="G3" s="293"/>
      <c r="H3" s="293"/>
    </row>
    <row r="4" spans="1:8" ht="15.75">
      <c r="A4" s="303" t="str">
        <f>'пр.взв.'!A4</f>
        <v>Weight category 82 кg.                             Весовая категория   82   кг</v>
      </c>
      <c r="B4" s="303"/>
      <c r="C4" s="303"/>
      <c r="D4" s="303"/>
      <c r="E4" s="303"/>
      <c r="F4" s="303"/>
      <c r="G4" s="303"/>
      <c r="H4" s="303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8" customHeight="1">
      <c r="A6" s="294" t="s">
        <v>38</v>
      </c>
      <c r="B6" s="297" t="str">
        <f>VLOOKUP(J6,'пр.взв.'!B7:F38,2,FALSE)</f>
        <v>KIRYUKHIN Sergey</v>
      </c>
      <c r="C6" s="297"/>
      <c r="D6" s="297"/>
      <c r="E6" s="297"/>
      <c r="F6" s="297"/>
      <c r="G6" s="297"/>
      <c r="H6" s="301">
        <f>VLOOKUP(J6,'пр.взв.'!B7:E38,3,FALSE)</f>
        <v>1987</v>
      </c>
      <c r="I6" s="102"/>
      <c r="J6" s="103">
        <f>'пр.хода'!I21</f>
        <v>6</v>
      </c>
    </row>
    <row r="7" spans="1:10" ht="18" customHeight="1">
      <c r="A7" s="295"/>
      <c r="B7" s="298" t="str">
        <f>VLOOKUP(J7,'пр.взв.'!B8:F39,2,FALSE)</f>
        <v>КИРЮХИН Сергей</v>
      </c>
      <c r="C7" s="298"/>
      <c r="D7" s="298"/>
      <c r="E7" s="298"/>
      <c r="F7" s="298"/>
      <c r="G7" s="298"/>
      <c r="H7" s="302"/>
      <c r="I7" s="102"/>
      <c r="J7" s="103" t="s">
        <v>53</v>
      </c>
    </row>
    <row r="8" spans="1:10" ht="18">
      <c r="A8" s="295"/>
      <c r="B8" s="299" t="str">
        <f>'пр.хода'!D27</f>
        <v>RUS</v>
      </c>
      <c r="C8" s="299"/>
      <c r="D8" s="299"/>
      <c r="E8" s="299"/>
      <c r="F8" s="299"/>
      <c r="G8" s="299"/>
      <c r="H8" s="300"/>
      <c r="I8" s="102"/>
      <c r="J8" s="103"/>
    </row>
    <row r="9" spans="1:10" ht="18.75" thickBot="1">
      <c r="A9" s="296"/>
      <c r="B9" s="299" t="str">
        <f>'пр.хода'!D28</f>
        <v>РОС</v>
      </c>
      <c r="C9" s="299"/>
      <c r="D9" s="299"/>
      <c r="E9" s="299"/>
      <c r="F9" s="299"/>
      <c r="G9" s="299"/>
      <c r="H9" s="300"/>
      <c r="I9" s="102"/>
      <c r="J9" s="103"/>
    </row>
    <row r="10" spans="1:10" ht="18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8" customHeight="1">
      <c r="A11" s="304" t="s">
        <v>39</v>
      </c>
      <c r="B11" s="297" t="str">
        <f>VLOOKUP(J11,'пр.взв.'!B2:F43,2,FALSE)</f>
        <v>STEPENKOU Aliaksei</v>
      </c>
      <c r="C11" s="297"/>
      <c r="D11" s="297"/>
      <c r="E11" s="297"/>
      <c r="F11" s="297"/>
      <c r="G11" s="297"/>
      <c r="H11" s="301">
        <f>VLOOKUP(J11,'пр.взв.'!B1:E43,3,FALSE)</f>
        <v>1986</v>
      </c>
      <c r="I11" s="102"/>
      <c r="J11" s="103">
        <v>7</v>
      </c>
    </row>
    <row r="12" spans="1:10" ht="18" customHeight="1">
      <c r="A12" s="305"/>
      <c r="B12" s="298" t="str">
        <f>VLOOKUP(J12,'пр.взв.'!B3:F44,2,FALSE)</f>
        <v>СТЕПАНЬКОВ Алексей</v>
      </c>
      <c r="C12" s="298"/>
      <c r="D12" s="298"/>
      <c r="E12" s="298"/>
      <c r="F12" s="298"/>
      <c r="G12" s="298"/>
      <c r="H12" s="302"/>
      <c r="I12" s="102"/>
      <c r="J12" s="103" t="s">
        <v>54</v>
      </c>
    </row>
    <row r="13" spans="1:10" ht="18">
      <c r="A13" s="305"/>
      <c r="B13" s="299" t="str">
        <f>'пр.хода'!D17</f>
        <v>BLR</v>
      </c>
      <c r="C13" s="299"/>
      <c r="D13" s="299"/>
      <c r="E13" s="299"/>
      <c r="F13" s="299"/>
      <c r="G13" s="299"/>
      <c r="H13" s="300"/>
      <c r="I13" s="102"/>
      <c r="J13" s="103"/>
    </row>
    <row r="14" spans="1:10" ht="18.75" thickBot="1">
      <c r="A14" s="306"/>
      <c r="B14" s="299" t="str">
        <f>'пр.хода'!D18</f>
        <v>БЛР</v>
      </c>
      <c r="C14" s="299"/>
      <c r="D14" s="299"/>
      <c r="E14" s="299"/>
      <c r="F14" s="299"/>
      <c r="G14" s="299"/>
      <c r="H14" s="300"/>
      <c r="I14" s="102"/>
      <c r="J14" s="103"/>
    </row>
    <row r="15" spans="1:10" ht="18.75" thickBot="1">
      <c r="A15" s="102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ht="18" customHeight="1">
      <c r="A16" s="307" t="s">
        <v>40</v>
      </c>
      <c r="B16" s="297" t="str">
        <f>VLOOKUP(J16,'пр.взв.'!B1:F48,2,FALSE)</f>
        <v>CUTSIY Nico</v>
      </c>
      <c r="C16" s="297"/>
      <c r="D16" s="297"/>
      <c r="E16" s="297"/>
      <c r="F16" s="297"/>
      <c r="G16" s="297"/>
      <c r="H16" s="301">
        <f>VLOOKUP(J16,'пр.взв.'!B1:E48,3,FALSE)</f>
        <v>1988</v>
      </c>
      <c r="I16" s="102"/>
      <c r="J16" s="103">
        <f>'пр.хода'!E44</f>
        <v>1</v>
      </c>
    </row>
    <row r="17" spans="1:10" ht="18" customHeight="1">
      <c r="A17" s="308"/>
      <c r="B17" s="298" t="str">
        <f>VLOOKUP(J17,'пр.взв.'!B1:F49,2,FALSE)</f>
        <v>КУТСИЯ Нико</v>
      </c>
      <c r="C17" s="298"/>
      <c r="D17" s="298"/>
      <c r="E17" s="298"/>
      <c r="F17" s="298"/>
      <c r="G17" s="298"/>
      <c r="H17" s="302"/>
      <c r="I17" s="102"/>
      <c r="J17" s="358" t="s">
        <v>48</v>
      </c>
    </row>
    <row r="18" spans="1:10" ht="18">
      <c r="A18" s="308"/>
      <c r="B18" s="299" t="str">
        <f>'пр.хода'!D5</f>
        <v>GEO</v>
      </c>
      <c r="C18" s="299"/>
      <c r="D18" s="299"/>
      <c r="E18" s="299"/>
      <c r="F18" s="299"/>
      <c r="G18" s="299"/>
      <c r="H18" s="300"/>
      <c r="I18" s="102"/>
      <c r="J18" s="103"/>
    </row>
    <row r="19" spans="1:10" ht="18.75" thickBot="1">
      <c r="A19" s="309"/>
      <c r="B19" s="299" t="str">
        <f>'пр.хода'!D6</f>
        <v>ГРУ</v>
      </c>
      <c r="C19" s="299"/>
      <c r="D19" s="299"/>
      <c r="E19" s="299"/>
      <c r="F19" s="299"/>
      <c r="G19" s="299"/>
      <c r="H19" s="300"/>
      <c r="I19" s="102"/>
      <c r="J19" s="103"/>
    </row>
    <row r="20" spans="1:10" ht="18.7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18" customHeight="1">
      <c r="A21" s="307" t="s">
        <v>40</v>
      </c>
      <c r="B21" s="297" t="str">
        <f>VLOOKUP(J21,'пр.взв.'!B2:F53,2,FALSE)</f>
        <v>REINA JAN-Luis</v>
      </c>
      <c r="C21" s="297"/>
      <c r="D21" s="297"/>
      <c r="E21" s="297"/>
      <c r="F21" s="297"/>
      <c r="G21" s="297"/>
      <c r="H21" s="301">
        <f>VLOOKUP(J21,'пр.взв.'!B2:E53,3,FALSE)</f>
        <v>1980</v>
      </c>
      <c r="I21" s="102"/>
      <c r="J21" s="103">
        <f>'пр.хода'!E53</f>
        <v>10</v>
      </c>
    </row>
    <row r="22" spans="1:10" ht="18" customHeight="1">
      <c r="A22" s="308"/>
      <c r="B22" s="298" t="str">
        <f>VLOOKUP(J22,'пр.взв.'!B3:F54,2,FALSE)</f>
        <v>РИНА ЖАН-Луис</v>
      </c>
      <c r="C22" s="298"/>
      <c r="D22" s="298"/>
      <c r="E22" s="298"/>
      <c r="F22" s="298"/>
      <c r="G22" s="298"/>
      <c r="H22" s="302"/>
      <c r="I22" s="102"/>
      <c r="J22" s="358" t="s">
        <v>57</v>
      </c>
    </row>
    <row r="23" spans="1:9" ht="18">
      <c r="A23" s="308"/>
      <c r="B23" s="299" t="str">
        <f>'пр.хода'!D25</f>
        <v>FRA</v>
      </c>
      <c r="C23" s="299"/>
      <c r="D23" s="299"/>
      <c r="E23" s="299"/>
      <c r="F23" s="299"/>
      <c r="G23" s="299"/>
      <c r="H23" s="300"/>
      <c r="I23" s="102"/>
    </row>
    <row r="24" spans="1:9" ht="18.75" thickBot="1">
      <c r="A24" s="309"/>
      <c r="B24" s="299" t="str">
        <f>'пр.хода'!D26</f>
        <v>ФРА</v>
      </c>
      <c r="C24" s="299"/>
      <c r="D24" s="299"/>
      <c r="E24" s="299"/>
      <c r="F24" s="299"/>
      <c r="G24" s="299"/>
      <c r="H24" s="300"/>
      <c r="I24" s="102"/>
    </row>
    <row r="25" spans="1:8" ht="18">
      <c r="A25" s="102"/>
      <c r="B25" s="102"/>
      <c r="C25" s="102"/>
      <c r="D25" s="102"/>
      <c r="E25" s="102"/>
      <c r="F25" s="102"/>
      <c r="G25" s="102"/>
      <c r="H25" s="102"/>
    </row>
    <row r="26" spans="1:8" ht="18">
      <c r="A26" s="102" t="s">
        <v>45</v>
      </c>
      <c r="B26" s="102"/>
      <c r="C26" s="102"/>
      <c r="D26" s="102"/>
      <c r="E26" s="102"/>
      <c r="F26" s="102"/>
      <c r="G26" s="102"/>
      <c r="H26" s="102"/>
    </row>
    <row r="27" ht="13.5" thickBot="1"/>
    <row r="28" spans="1:8" ht="12.75" customHeight="1">
      <c r="A28" s="310" t="s">
        <v>128</v>
      </c>
      <c r="B28" s="311"/>
      <c r="C28" s="311"/>
      <c r="D28" s="311"/>
      <c r="E28" s="311"/>
      <c r="F28" s="311"/>
      <c r="G28" s="311"/>
      <c r="H28" s="301"/>
    </row>
    <row r="29" spans="1:8" ht="13.5" customHeight="1" thickBot="1">
      <c r="A29" s="312"/>
      <c r="B29" s="313"/>
      <c r="C29" s="313"/>
      <c r="D29" s="313"/>
      <c r="E29" s="313"/>
      <c r="F29" s="313"/>
      <c r="G29" s="313"/>
      <c r="H29" s="314"/>
    </row>
    <row r="32" spans="1:8" ht="18">
      <c r="A32" s="102" t="s">
        <v>46</v>
      </c>
      <c r="B32" s="102"/>
      <c r="C32" s="102"/>
      <c r="D32" s="102"/>
      <c r="E32" s="102"/>
      <c r="F32" s="102"/>
      <c r="G32" s="102"/>
      <c r="H32" s="102"/>
    </row>
    <row r="33" spans="1:8" ht="18">
      <c r="A33" s="102"/>
      <c r="B33" s="102"/>
      <c r="C33" s="102"/>
      <c r="D33" s="102"/>
      <c r="E33" s="102"/>
      <c r="F33" s="102"/>
      <c r="G33" s="102"/>
      <c r="H33" s="102"/>
    </row>
    <row r="34" spans="1:8" ht="18">
      <c r="A34" s="102"/>
      <c r="B34" s="102"/>
      <c r="C34" s="102"/>
      <c r="D34" s="102"/>
      <c r="E34" s="102"/>
      <c r="F34" s="102"/>
      <c r="G34" s="102"/>
      <c r="H34" s="102"/>
    </row>
    <row r="35" spans="1:8" ht="18">
      <c r="A35" s="104"/>
      <c r="B35" s="104"/>
      <c r="C35" s="104"/>
      <c r="D35" s="104"/>
      <c r="E35" s="104"/>
      <c r="F35" s="104"/>
      <c r="G35" s="104"/>
      <c r="H35" s="104"/>
    </row>
    <row r="36" spans="1:8" ht="18">
      <c r="A36" s="105"/>
      <c r="B36" s="105"/>
      <c r="C36" s="105"/>
      <c r="D36" s="105"/>
      <c r="E36" s="105"/>
      <c r="F36" s="105"/>
      <c r="G36" s="105"/>
      <c r="H36" s="105"/>
    </row>
    <row r="37" spans="1:8" ht="18">
      <c r="A37" s="104"/>
      <c r="B37" s="104"/>
      <c r="C37" s="104"/>
      <c r="D37" s="104"/>
      <c r="E37" s="104"/>
      <c r="F37" s="104"/>
      <c r="G37" s="104"/>
      <c r="H37" s="104"/>
    </row>
    <row r="38" spans="1:8" ht="18">
      <c r="A38" s="106"/>
      <c r="B38" s="106"/>
      <c r="C38" s="106"/>
      <c r="D38" s="106"/>
      <c r="E38" s="106"/>
      <c r="F38" s="106"/>
      <c r="G38" s="106"/>
      <c r="H38" s="106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6"/>
      <c r="B40" s="106"/>
      <c r="C40" s="106"/>
      <c r="D40" s="106"/>
      <c r="E40" s="106"/>
      <c r="F40" s="106"/>
      <c r="G40" s="106"/>
      <c r="H40" s="106"/>
    </row>
  </sheetData>
  <sheetProtection/>
  <mergeCells count="29">
    <mergeCell ref="B18:H18"/>
    <mergeCell ref="A28:H29"/>
    <mergeCell ref="A21:A24"/>
    <mergeCell ref="B21:G21"/>
    <mergeCell ref="B22:G22"/>
    <mergeCell ref="B23:H23"/>
    <mergeCell ref="B24:H24"/>
    <mergeCell ref="H21:H22"/>
    <mergeCell ref="B19:H19"/>
    <mergeCell ref="H16:H17"/>
    <mergeCell ref="A11:A14"/>
    <mergeCell ref="B11:G11"/>
    <mergeCell ref="B12:G12"/>
    <mergeCell ref="B13:H13"/>
    <mergeCell ref="B14:H14"/>
    <mergeCell ref="H11:H12"/>
    <mergeCell ref="A16:A19"/>
    <mergeCell ref="B16:G16"/>
    <mergeCell ref="B17:G17"/>
    <mergeCell ref="A1:H1"/>
    <mergeCell ref="A2:H2"/>
    <mergeCell ref="A3:H3"/>
    <mergeCell ref="A6:A9"/>
    <mergeCell ref="B6:G6"/>
    <mergeCell ref="B7:G7"/>
    <mergeCell ref="B8:H8"/>
    <mergeCell ref="B9:H9"/>
    <mergeCell ref="H6:H7"/>
    <mergeCell ref="A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zoomScalePageLayoutView="0" workbookViewId="0" topLeftCell="A4">
      <selection activeCell="A57" sqref="A1:N57"/>
    </sheetView>
  </sheetViews>
  <sheetFormatPr defaultColWidth="9.140625" defaultRowHeight="12.75"/>
  <cols>
    <col min="1" max="1" width="6.8515625" style="0" customWidth="1"/>
    <col min="2" max="2" width="18.140625" style="0" customWidth="1"/>
    <col min="3" max="3" width="7.7109375" style="0" customWidth="1"/>
    <col min="4" max="4" width="8.003906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5.28125" style="0" customWidth="1"/>
    <col min="11" max="11" width="5.57421875" style="0" customWidth="1"/>
    <col min="12" max="12" width="3.8515625" style="0" customWidth="1"/>
    <col min="13" max="13" width="18.140625" style="0" customWidth="1"/>
    <col min="14" max="14" width="5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2.25" customHeight="1" thickBot="1">
      <c r="B1" s="57"/>
      <c r="C1" s="346" t="s">
        <v>47</v>
      </c>
      <c r="D1" s="347"/>
      <c r="E1" s="347"/>
      <c r="F1" s="347"/>
      <c r="G1" s="347"/>
      <c r="H1" s="348"/>
      <c r="I1" s="340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J1" s="341"/>
      <c r="K1" s="341"/>
      <c r="L1" s="341"/>
      <c r="M1" s="341"/>
      <c r="N1" s="342"/>
      <c r="O1" s="45"/>
      <c r="P1" s="45"/>
      <c r="Q1" s="45"/>
      <c r="R1" s="45"/>
      <c r="S1" s="8"/>
    </row>
    <row r="2" spans="1:20" ht="31.5" customHeight="1" thickBot="1">
      <c r="A2" s="3"/>
      <c r="B2" s="58"/>
      <c r="C2" s="349" t="str">
        <f>'пр.взв.'!A4</f>
        <v>Weight category 82 кg.                             Весовая категория   82   кг</v>
      </c>
      <c r="D2" s="350"/>
      <c r="E2" s="350"/>
      <c r="F2" s="350"/>
      <c r="G2" s="350"/>
      <c r="H2" s="351"/>
      <c r="I2" s="343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44"/>
      <c r="K2" s="344"/>
      <c r="L2" s="344"/>
      <c r="M2" s="344"/>
      <c r="N2" s="345"/>
      <c r="T2" s="113"/>
    </row>
    <row r="3" spans="1:10" ht="19.5" customHeight="1">
      <c r="A3" s="315" t="s">
        <v>35</v>
      </c>
      <c r="D3" s="87"/>
      <c r="E3" s="87"/>
      <c r="F3" s="87"/>
      <c r="G3" s="87"/>
      <c r="H3" s="87"/>
      <c r="I3" s="87"/>
      <c r="J3" s="87"/>
    </row>
    <row r="4" ht="12.75" customHeight="1" thickBot="1">
      <c r="A4" s="316" t="s">
        <v>22</v>
      </c>
    </row>
    <row r="5" spans="1:14" ht="12.75" customHeight="1" thickBot="1">
      <c r="A5" s="278">
        <v>1</v>
      </c>
      <c r="B5" s="114" t="str">
        <f>VLOOKUP(A5,'пр.взв.'!B7:F38,2,FALSE)</f>
        <v>CUTSIY Nico</v>
      </c>
      <c r="C5" s="281">
        <f>VLOOKUP(A5,'пр.взв.'!B7:F38,3,FALSE)</f>
        <v>1988</v>
      </c>
      <c r="D5" s="112" t="str">
        <f>VLOOKUP(A5,'пр.взв.'!B7:F38,4,FALSE)</f>
        <v>GEO</v>
      </c>
      <c r="E5" s="139"/>
      <c r="F5" s="52"/>
      <c r="G5" s="52"/>
      <c r="H5" s="52"/>
      <c r="I5" s="52"/>
      <c r="J5" s="12"/>
      <c r="K5" s="352">
        <v>1</v>
      </c>
      <c r="L5" s="129">
        <f>I21</f>
        <v>6</v>
      </c>
      <c r="M5" s="368" t="str">
        <f>VLOOKUP(L5,'пр.взв.'!B7:E38,2,FALSE)</f>
        <v>KIRYUKHIN Sergey</v>
      </c>
      <c r="N5" s="126" t="str">
        <f>VLOOKUP(L5,'пр.взв.'!B7:F38,4,FALSE)</f>
        <v>RUS</v>
      </c>
    </row>
    <row r="6" spans="1:14" ht="12.75" customHeight="1">
      <c r="A6" s="272"/>
      <c r="B6" s="121" t="str">
        <f>'пр.взв.'!C8</f>
        <v>КУТСИЯ Нико</v>
      </c>
      <c r="C6" s="276"/>
      <c r="D6" s="111" t="str">
        <f>'пр.взв.'!E8</f>
        <v>ГРУ</v>
      </c>
      <c r="E6" s="329">
        <v>1</v>
      </c>
      <c r="F6" s="140"/>
      <c r="G6" s="140"/>
      <c r="H6" s="52"/>
      <c r="I6" s="53"/>
      <c r="K6" s="353"/>
      <c r="L6" s="359" t="s">
        <v>53</v>
      </c>
      <c r="M6" s="369" t="str">
        <f>VLOOKUP(L6,'пр.взв.'!B7:E38,2,FALSE)</f>
        <v>КИРЮХИН Сергей</v>
      </c>
      <c r="N6" s="127" t="str">
        <f>VLOOKUP(L6,'пр.взв.'!B7:E38,4,FALSE)</f>
        <v>РОС</v>
      </c>
    </row>
    <row r="7" spans="1:18" ht="12.75" customHeight="1" thickBot="1">
      <c r="A7" s="272">
        <v>9</v>
      </c>
      <c r="B7" s="115" t="str">
        <f>VLOOKUP(A7,'пр.взв.'!B7:F38,2,FALSE)</f>
        <v>AHMADOV ELMADDIN</v>
      </c>
      <c r="C7" s="276">
        <f>VLOOKUP(A7,'пр.взв.'!B7:F38,3,FALSE)</f>
        <v>1982</v>
      </c>
      <c r="D7" s="123" t="str">
        <f>VLOOKUP(A7,'пр.взв.'!B7:F38,4,FALSE)</f>
        <v>AZE</v>
      </c>
      <c r="E7" s="330"/>
      <c r="F7" s="141"/>
      <c r="G7" s="140"/>
      <c r="H7" s="52"/>
      <c r="I7" s="53"/>
      <c r="K7" s="337">
        <v>2</v>
      </c>
      <c r="L7" s="130">
        <v>7</v>
      </c>
      <c r="M7" s="370" t="str">
        <f>VLOOKUP(L7,'пр.взв.'!B7:E38,2,FALSE)</f>
        <v>STEPENKOU Aliaksei</v>
      </c>
      <c r="N7" s="128" t="str">
        <f>VLOOKUP(L7,'пр.взв.'!B7:E38,4,FALSE)</f>
        <v>BLR</v>
      </c>
      <c r="R7" s="7"/>
    </row>
    <row r="8" spans="1:14" ht="12.75" customHeight="1" thickBot="1">
      <c r="A8" s="273"/>
      <c r="B8" s="122" t="str">
        <f>'пр.взв.'!C24</f>
        <v>АХМАДОВ Елмаддин</v>
      </c>
      <c r="C8" s="277"/>
      <c r="D8" s="124" t="str">
        <f>'пр.взв.'!E24</f>
        <v>АЗЕ</v>
      </c>
      <c r="E8" s="142"/>
      <c r="F8" s="143"/>
      <c r="G8" s="329">
        <v>1</v>
      </c>
      <c r="H8" s="52"/>
      <c r="I8" s="53"/>
      <c r="K8" s="337"/>
      <c r="L8" s="359" t="s">
        <v>54</v>
      </c>
      <c r="M8" s="369" t="str">
        <f>VLOOKUP(L8,'пр.взв.'!B1:E40,2,FALSE)</f>
        <v>СТЕПАНЬКОВ Алексей</v>
      </c>
      <c r="N8" s="127" t="str">
        <f>VLOOKUP(L8,'пр.взв.'!B2:E40,4,FALSE)</f>
        <v>БЛР</v>
      </c>
    </row>
    <row r="9" spans="1:14" ht="12.75" customHeight="1" thickBot="1">
      <c r="A9" s="278">
        <v>5</v>
      </c>
      <c r="B9" s="114" t="str">
        <f>VLOOKUP(A9,'пр.взв.'!B7:F38,2,FALSE)</f>
        <v>TIPA Konstantin</v>
      </c>
      <c r="C9" s="282">
        <f>VLOOKUP(A9,'пр.взв.'!B7:F38,3,FALSE)</f>
        <v>1987</v>
      </c>
      <c r="D9" s="112" t="str">
        <f>VLOOKUP(A9,'пр.взв.'!B7:F38,4,FALSE)</f>
        <v>MDA</v>
      </c>
      <c r="E9" s="139"/>
      <c r="F9" s="143"/>
      <c r="G9" s="330"/>
      <c r="H9" s="144"/>
      <c r="I9" s="52"/>
      <c r="K9" s="317">
        <v>3</v>
      </c>
      <c r="L9" s="130">
        <f>E44</f>
        <v>1</v>
      </c>
      <c r="M9" s="370" t="str">
        <f>VLOOKUP(L9,'пр.взв.'!B7:E38,2,FALSE)</f>
        <v>CUTSIY Nico</v>
      </c>
      <c r="N9" s="128" t="str">
        <f>VLOOKUP(L9,'пр.взв.'!B7:E38,4,FALSE)</f>
        <v>GEO</v>
      </c>
    </row>
    <row r="10" spans="1:14" ht="12.75" customHeight="1">
      <c r="A10" s="272"/>
      <c r="B10" s="121" t="str">
        <f>'пр.взв.'!C16</f>
        <v>ТИПА Константин</v>
      </c>
      <c r="C10" s="283"/>
      <c r="D10" s="125" t="str">
        <f>'пр.взв.'!E16</f>
        <v>МЛД</v>
      </c>
      <c r="E10" s="329">
        <v>5</v>
      </c>
      <c r="F10" s="145"/>
      <c r="G10" s="140"/>
      <c r="H10" s="146"/>
      <c r="I10" s="52"/>
      <c r="J10" s="12"/>
      <c r="K10" s="317"/>
      <c r="L10" s="359" t="s">
        <v>48</v>
      </c>
      <c r="M10" s="369" t="str">
        <f>VLOOKUP(L10,'пр.взв.'!B1:E42,2,FALSE)</f>
        <v>КУТСИЯ Нико</v>
      </c>
      <c r="N10" s="127" t="str">
        <f>VLOOKUP(L10,'пр.взв.'!B1:E42,4,FALSE)</f>
        <v>ГРУ</v>
      </c>
    </row>
    <row r="11" spans="1:14" ht="12.75" customHeight="1" thickBot="1">
      <c r="A11" s="272">
        <v>13</v>
      </c>
      <c r="B11" s="166">
        <f>VLOOKUP(A11,'пр.взв.'!B7:F38,2,FALSE)</f>
        <v>0</v>
      </c>
      <c r="C11" s="321">
        <f>VLOOKUP(A11,'пр.взв.'!B7:F38,3,FALSE)</f>
        <v>0</v>
      </c>
      <c r="D11" s="167">
        <f>VLOOKUP(A11,'пр.взв.'!B7:F38,4,FALSE)</f>
        <v>0</v>
      </c>
      <c r="E11" s="330"/>
      <c r="F11" s="140"/>
      <c r="G11" s="140"/>
      <c r="H11" s="146"/>
      <c r="I11" s="147"/>
      <c r="J11" s="28"/>
      <c r="K11" s="317">
        <v>3</v>
      </c>
      <c r="L11" s="130">
        <f>E53</f>
        <v>10</v>
      </c>
      <c r="M11" s="370" t="str">
        <f>VLOOKUP(L11,'пр.взв.'!B7:E38,2,FALSE)</f>
        <v>REINA JAN-Luis</v>
      </c>
      <c r="N11" s="128" t="str">
        <f>VLOOKUP(L11,'пр.взв.'!B7:E38,4,FALSE)</f>
        <v>FRA</v>
      </c>
    </row>
    <row r="12" spans="1:14" ht="12.75" customHeight="1" thickBot="1">
      <c r="A12" s="273"/>
      <c r="B12" s="168">
        <f>'пр.взв.'!C32</f>
        <v>0</v>
      </c>
      <c r="C12" s="322"/>
      <c r="D12" s="169">
        <f>'пр.взв.'!E32</f>
        <v>0</v>
      </c>
      <c r="E12" s="142"/>
      <c r="F12" s="319"/>
      <c r="G12" s="319"/>
      <c r="H12" s="146"/>
      <c r="I12" s="329">
        <v>7</v>
      </c>
      <c r="J12" s="12"/>
      <c r="K12" s="317"/>
      <c r="L12" s="359" t="s">
        <v>57</v>
      </c>
      <c r="M12" s="369" t="str">
        <f>VLOOKUP(L12,'пр.взв.'!B3:E44,2,FALSE)</f>
        <v>РИНА ЖАН-Луис</v>
      </c>
      <c r="N12" s="127" t="str">
        <f>VLOOKUP(L12,'пр.взв.'!B3:E44,4,FALSE)</f>
        <v>ФРА</v>
      </c>
    </row>
    <row r="13" spans="1:18" ht="12.75" customHeight="1" thickBot="1">
      <c r="A13" s="278">
        <v>3</v>
      </c>
      <c r="B13" s="114" t="str">
        <f>VLOOKUP(A13,'пр.взв.'!B7:F38,2,FALSE)</f>
        <v>VЕLEV  Stefan</v>
      </c>
      <c r="C13" s="282">
        <f>VLOOKUP(A13,'пр.взв.'!B7:F38,3,FALSE)</f>
        <v>1993</v>
      </c>
      <c r="D13" s="112" t="str">
        <f>VLOOKUP(A13,'пр.взв.'!B7:F38,4,FALSE)</f>
        <v>BGR</v>
      </c>
      <c r="E13" s="139"/>
      <c r="F13" s="140"/>
      <c r="G13" s="140"/>
      <c r="H13" s="146"/>
      <c r="I13" s="330"/>
      <c r="J13" s="12"/>
      <c r="K13" s="318">
        <v>5</v>
      </c>
      <c r="L13" s="130">
        <v>3</v>
      </c>
      <c r="M13" s="370" t="str">
        <f>VLOOKUP(L13,'пр.взв.'!B7:E38,2,FALSE)</f>
        <v>VЕLEV  Stefan</v>
      </c>
      <c r="N13" s="128" t="str">
        <f>VLOOKUP(L13,'пр.взв.'!B7:E38,4,FALSE)</f>
        <v>BGR</v>
      </c>
      <c r="O13" s="95"/>
      <c r="P13" s="95"/>
      <c r="Q13" s="95"/>
      <c r="R13" s="95"/>
    </row>
    <row r="14" spans="1:18" ht="12.75" customHeight="1">
      <c r="A14" s="272"/>
      <c r="B14" s="121" t="str">
        <f>'пр.взв.'!C12</f>
        <v>ВЕЛЕВ Стефан</v>
      </c>
      <c r="C14" s="283"/>
      <c r="D14" s="125" t="str">
        <f>'пр.взв.'!E12</f>
        <v>БГР</v>
      </c>
      <c r="E14" s="329">
        <v>3</v>
      </c>
      <c r="F14" s="140"/>
      <c r="G14" s="140"/>
      <c r="H14" s="146"/>
      <c r="I14" s="148"/>
      <c r="J14" s="12"/>
      <c r="K14" s="318"/>
      <c r="L14" s="359" t="s">
        <v>50</v>
      </c>
      <c r="M14" s="369" t="str">
        <f>VLOOKUP(L14,'пр.взв.'!B1:E46,2,FALSE)</f>
        <v>ВЕЛЕВ Стефан</v>
      </c>
      <c r="N14" s="127" t="str">
        <f>VLOOKUP(L14,'пр.взв.'!B5:E46,4,FALSE)</f>
        <v>БГР</v>
      </c>
      <c r="O14" s="95"/>
      <c r="P14" s="95"/>
      <c r="Q14" s="95"/>
      <c r="R14" s="95"/>
    </row>
    <row r="15" spans="1:18" ht="12.75" customHeight="1" thickBot="1">
      <c r="A15" s="272">
        <v>11</v>
      </c>
      <c r="B15" s="115" t="str">
        <f>VLOOKUP(A15,'пр.взв.'!B7:F38,2,FALSE)</f>
        <v>PAVLOV Elvin</v>
      </c>
      <c r="C15" s="276">
        <f>VLOOKUP(A15,'пр.взв.'!B7:F38,3,FALSE)</f>
        <v>1990</v>
      </c>
      <c r="D15" s="123" t="str">
        <f>VLOOKUP(A15,'пр.взв.'!B7:F38,4,FALSE)</f>
        <v>LTU</v>
      </c>
      <c r="E15" s="330"/>
      <c r="F15" s="141"/>
      <c r="G15" s="140"/>
      <c r="H15" s="146"/>
      <c r="I15" s="146"/>
      <c r="J15" s="12"/>
      <c r="K15" s="318">
        <v>5</v>
      </c>
      <c r="L15" s="130">
        <v>4</v>
      </c>
      <c r="M15" s="370" t="str">
        <f>VLOOKUP(L15,'пр.взв.'!B7:E38,2,FALSE)</f>
        <v>KOVACHEVITS Vikasin</v>
      </c>
      <c r="N15" s="128" t="str">
        <f>VLOOKUP(L15,'пр.взв.'!B7:E38,4,FALSE)</f>
        <v>SRB</v>
      </c>
      <c r="O15" s="95"/>
      <c r="P15" s="95"/>
      <c r="Q15" s="95"/>
      <c r="R15" s="95"/>
    </row>
    <row r="16" spans="1:18" ht="12.75" customHeight="1" thickBot="1">
      <c r="A16" s="273"/>
      <c r="B16" s="122" t="str">
        <f>'пр.взв.'!C28</f>
        <v>ПАВЛОВ Елвин</v>
      </c>
      <c r="C16" s="277"/>
      <c r="D16" s="124" t="str">
        <f>'пр.взв.'!E28</f>
        <v>ЛИТ</v>
      </c>
      <c r="E16" s="142"/>
      <c r="F16" s="143"/>
      <c r="G16" s="329">
        <v>7</v>
      </c>
      <c r="H16" s="149" t="s">
        <v>125</v>
      </c>
      <c r="I16" s="146"/>
      <c r="J16" s="12"/>
      <c r="K16" s="318"/>
      <c r="L16" s="359" t="s">
        <v>51</v>
      </c>
      <c r="M16" s="369" t="str">
        <f>VLOOKUP(L16,'пр.взв.'!B1:E48,2,FALSE)</f>
        <v>КОВАЧЕВИТС Викасим</v>
      </c>
      <c r="N16" s="127" t="str">
        <f>VLOOKUP(L16,'пр.взв.'!B7:E48,4,FALSE)</f>
        <v>СРБ</v>
      </c>
      <c r="O16" s="95"/>
      <c r="P16" s="95"/>
      <c r="Q16" s="95"/>
      <c r="R16" s="95"/>
    </row>
    <row r="17" spans="1:18" ht="12.75" customHeight="1" thickBot="1">
      <c r="A17" s="278">
        <v>7</v>
      </c>
      <c r="B17" s="171" t="str">
        <f>VLOOKUP(A17,'пр.взв.'!B7:F38,2,FALSE)</f>
        <v>STEPENKOU Aliaksei</v>
      </c>
      <c r="C17" s="282">
        <f>VLOOKUP(A17,'пр.взв.'!B7:F38,3,FALSE)</f>
        <v>1986</v>
      </c>
      <c r="D17" s="112" t="str">
        <f>VLOOKUP(A17,'пр.взв.'!B7:F38,4,FALSE)</f>
        <v>BLR</v>
      </c>
      <c r="E17" s="139"/>
      <c r="F17" s="150"/>
      <c r="G17" s="330"/>
      <c r="H17" s="151"/>
      <c r="I17" s="152"/>
      <c r="J17" s="9"/>
      <c r="K17" s="323" t="s">
        <v>126</v>
      </c>
      <c r="L17" s="130">
        <v>5</v>
      </c>
      <c r="M17" s="370" t="str">
        <f>VLOOKUP(L17,'пр.взв.'!B7:E38,2,FALSE)</f>
        <v>TIPA Konstantin</v>
      </c>
      <c r="N17" s="128" t="str">
        <f>VLOOKUP(L17,'пр.взв.'!B7:E38,4,FALSE)</f>
        <v>MDA</v>
      </c>
      <c r="O17" s="95"/>
      <c r="P17" s="95"/>
      <c r="Q17" s="95"/>
      <c r="R17" s="95"/>
    </row>
    <row r="18" spans="1:18" ht="12.75" customHeight="1">
      <c r="A18" s="272"/>
      <c r="B18" s="172" t="str">
        <f>'пр.взв.'!C20</f>
        <v>СТЕПАНЬКОВ Алексей</v>
      </c>
      <c r="C18" s="283"/>
      <c r="D18" s="125" t="str">
        <f>'пр.взв.'!E20</f>
        <v>БЛР</v>
      </c>
      <c r="E18" s="329">
        <v>7</v>
      </c>
      <c r="F18" s="153"/>
      <c r="G18" s="142"/>
      <c r="H18" s="154"/>
      <c r="I18" s="146"/>
      <c r="J18" s="17"/>
      <c r="K18" s="323"/>
      <c r="L18" s="359" t="s">
        <v>52</v>
      </c>
      <c r="M18" s="369" t="str">
        <f>VLOOKUP(L18,'пр.взв.'!B1:E50,2,FALSE)</f>
        <v>ТИПА Константин</v>
      </c>
      <c r="N18" s="127" t="str">
        <f>VLOOKUP(L18,'пр.взв.'!B1:E50,4,FALSE)</f>
        <v>МЛД</v>
      </c>
      <c r="O18" s="95"/>
      <c r="P18" s="95"/>
      <c r="Q18" s="95"/>
      <c r="R18" s="95"/>
    </row>
    <row r="19" spans="1:18" ht="13.5" customHeight="1" thickBot="1">
      <c r="A19" s="272">
        <v>15</v>
      </c>
      <c r="B19" s="166">
        <f>VLOOKUP(A19,'пр.взв.'!B7:F38,2,FALSE)</f>
        <v>0</v>
      </c>
      <c r="C19" s="321">
        <f>VLOOKUP(A19,'пр.взв.'!B7:F38,3,FALSE)</f>
        <v>0</v>
      </c>
      <c r="D19" s="167">
        <f>VLOOKUP(A19,'пр.взв.'!B7:F38,4,FALSE)</f>
        <v>0</v>
      </c>
      <c r="E19" s="330"/>
      <c r="F19" s="142"/>
      <c r="G19" s="142"/>
      <c r="H19" s="154"/>
      <c r="I19" s="146"/>
      <c r="J19" s="17"/>
      <c r="K19" s="323" t="s">
        <v>126</v>
      </c>
      <c r="L19" s="130">
        <v>8</v>
      </c>
      <c r="M19" s="370" t="str">
        <f>VLOOKUP(L19,'пр.взв.'!B7:E38,2,FALSE)</f>
        <v>NASIBYAN Mavrik</v>
      </c>
      <c r="N19" s="128" t="str">
        <f>VLOOKUP(L19,'пр.взв.'!B7:E38,4,FALSE)</f>
        <v>ARM</v>
      </c>
      <c r="O19" s="95"/>
      <c r="P19" s="95"/>
      <c r="Q19" s="95"/>
      <c r="R19" s="95"/>
    </row>
    <row r="20" spans="1:18" ht="12" customHeight="1" thickBot="1">
      <c r="A20" s="273"/>
      <c r="B20" s="168">
        <f>'пр.взв.'!C36</f>
        <v>0</v>
      </c>
      <c r="C20" s="322"/>
      <c r="D20" s="169">
        <f>'пр.взв.'!E36</f>
        <v>0</v>
      </c>
      <c r="E20" s="142"/>
      <c r="F20" s="139"/>
      <c r="G20" s="139"/>
      <c r="H20" s="154"/>
      <c r="I20" s="146"/>
      <c r="J20" s="17"/>
      <c r="K20" s="323"/>
      <c r="L20" s="359" t="s">
        <v>55</v>
      </c>
      <c r="M20" s="369" t="str">
        <f>VLOOKUP(L20,'пр.взв.'!B2:E52,2,FALSE)</f>
        <v>НАСИБЯН Маврик</v>
      </c>
      <c r="N20" s="127" t="str">
        <f>VLOOKUP(L20,'пр.взв.'!B1:E52,4,FALSE)</f>
        <v>АРМ</v>
      </c>
      <c r="O20" s="95"/>
      <c r="P20" s="95"/>
      <c r="Q20" s="95"/>
      <c r="R20" s="95"/>
    </row>
    <row r="21" spans="1:18" ht="12" customHeight="1">
      <c r="A21" s="320" t="s">
        <v>36</v>
      </c>
      <c r="B21" s="67"/>
      <c r="C21" s="6"/>
      <c r="D21" s="3"/>
      <c r="E21" s="155"/>
      <c r="F21" s="155"/>
      <c r="G21" s="155"/>
      <c r="H21" s="53"/>
      <c r="I21" s="335">
        <v>6</v>
      </c>
      <c r="K21" s="323" t="s">
        <v>127</v>
      </c>
      <c r="L21" s="130">
        <v>9</v>
      </c>
      <c r="M21" s="370" t="str">
        <f>VLOOKUP(L21,'пр.взв.'!B7:E38,2,FALSE)</f>
        <v>AHMADOV ELMADDIN</v>
      </c>
      <c r="N21" s="128" t="str">
        <f>VLOOKUP(L21,'пр.взв.'!B7:E38,4,FALSE)</f>
        <v>AZE</v>
      </c>
      <c r="O21" s="95"/>
      <c r="P21" s="95"/>
      <c r="Q21" s="95"/>
      <c r="R21" s="95"/>
    </row>
    <row r="22" spans="1:18" ht="12" customHeight="1" thickBot="1">
      <c r="A22" s="316"/>
      <c r="B22" s="68"/>
      <c r="E22" s="53"/>
      <c r="F22" s="53"/>
      <c r="G22" s="53"/>
      <c r="H22" s="53"/>
      <c r="I22" s="336"/>
      <c r="J22" s="53"/>
      <c r="K22" s="323"/>
      <c r="L22" s="359" t="s">
        <v>56</v>
      </c>
      <c r="M22" s="369" t="str">
        <f>VLOOKUP(L22,'пр.взв.'!B2:E54,2,FALSE)</f>
        <v>АХМАДОВ Елмаддин</v>
      </c>
      <c r="N22" s="127" t="str">
        <f>VLOOKUP(L22,'пр.взв.'!B3:E54,4,FALSE)</f>
        <v>АЗЕ</v>
      </c>
      <c r="O22" s="95"/>
      <c r="P22" s="95"/>
      <c r="Q22" s="95"/>
      <c r="R22" s="95"/>
    </row>
    <row r="23" spans="1:14" ht="12" customHeight="1" thickBot="1">
      <c r="A23" s="324">
        <v>2</v>
      </c>
      <c r="B23" s="114" t="str">
        <f>VLOOKUP(A23,'пр.взв.'!B7:F38,2,FALSE)</f>
        <v>NEDELCU Vlad</v>
      </c>
      <c r="C23" s="281">
        <f>VLOOKUP(A23,'пр.взв.'!B7:F38,3,FALSE)</f>
        <v>1991</v>
      </c>
      <c r="D23" s="112" t="str">
        <f>VLOOKUP(A23,'пр.взв.'!B7:F38,4,FALSE)</f>
        <v>ROU</v>
      </c>
      <c r="E23" s="139"/>
      <c r="F23" s="52"/>
      <c r="G23" s="52"/>
      <c r="H23" s="52"/>
      <c r="I23" s="148"/>
      <c r="K23" s="323" t="s">
        <v>127</v>
      </c>
      <c r="L23" s="131">
        <v>11</v>
      </c>
      <c r="M23" s="371" t="str">
        <f>VLOOKUP(L23,'пр.взв.'!B7:E38,2,FALSE)</f>
        <v>PAVLOV Elvin</v>
      </c>
      <c r="N23" s="116" t="str">
        <f>VLOOKUP(L23,'пр.взв.'!B7:E38,4,FALSE)</f>
        <v>LTU</v>
      </c>
    </row>
    <row r="24" spans="1:14" ht="12" customHeight="1">
      <c r="A24" s="325"/>
      <c r="B24" s="121" t="str">
        <f>'пр.взв.'!C10</f>
        <v>НЕДЕЛКУ Влад</v>
      </c>
      <c r="C24" s="276"/>
      <c r="D24" s="111" t="s">
        <v>73</v>
      </c>
      <c r="E24" s="329">
        <v>10</v>
      </c>
      <c r="F24" s="140"/>
      <c r="G24" s="140"/>
      <c r="H24" s="52"/>
      <c r="I24" s="156"/>
      <c r="K24" s="323"/>
      <c r="L24" s="367" t="s">
        <v>58</v>
      </c>
      <c r="M24" s="369" t="str">
        <f>VLOOKUP(L24,'пр.взв.'!B2:E56,2,FALSE)</f>
        <v>ПАВЛОВ Елвин</v>
      </c>
      <c r="N24" s="127" t="str">
        <f>VLOOKUP(L24,'пр.взв.'!B5:E56,4,FALSE)</f>
        <v>ЛИТ</v>
      </c>
    </row>
    <row r="25" spans="1:14" ht="12" customHeight="1" thickBot="1">
      <c r="A25" s="325">
        <v>10</v>
      </c>
      <c r="B25" s="115" t="str">
        <f>VLOOKUP(A25,'пр.взв.'!B7:F38,2,FALSE)</f>
        <v>REINA JAN-Luis</v>
      </c>
      <c r="C25" s="276">
        <f>VLOOKUP(A25,'пр.взв.'!B7:F38,3,FALSE)</f>
        <v>1980</v>
      </c>
      <c r="D25" s="123" t="str">
        <f>VLOOKUP(A25,'пр.взв.'!B7:F38,4,FALSE)</f>
        <v>FRA</v>
      </c>
      <c r="E25" s="330"/>
      <c r="F25" s="141"/>
      <c r="G25" s="140"/>
      <c r="H25" s="52"/>
      <c r="I25" s="156"/>
      <c r="K25" s="323" t="s">
        <v>127</v>
      </c>
      <c r="L25" s="131">
        <v>2</v>
      </c>
      <c r="M25" s="371" t="str">
        <f>VLOOKUP(L25,'пр.взв.'!B7:E38,2,FALSE)</f>
        <v>NEDELCU Vlad</v>
      </c>
      <c r="N25" s="116" t="str">
        <f>VLOOKUP(L25,'пр.взв.'!B7:E38,4,FALSE)</f>
        <v>ROU</v>
      </c>
    </row>
    <row r="26" spans="1:14" ht="12" customHeight="1" thickBot="1">
      <c r="A26" s="326"/>
      <c r="B26" s="122" t="str">
        <f>'пр.взв.'!C26</f>
        <v>РИНА ЖАН-Луис</v>
      </c>
      <c r="C26" s="277"/>
      <c r="D26" s="124" t="s">
        <v>113</v>
      </c>
      <c r="E26" s="142"/>
      <c r="F26" s="143"/>
      <c r="G26" s="329">
        <v>6</v>
      </c>
      <c r="H26" s="52"/>
      <c r="I26" s="156"/>
      <c r="K26" s="323"/>
      <c r="L26" s="367" t="s">
        <v>49</v>
      </c>
      <c r="M26" s="369" t="str">
        <f>VLOOKUP(L26,'пр.взв.'!B2:E58,2,FALSE)</f>
        <v>НЕДЕЛКУ Влад</v>
      </c>
      <c r="N26" s="127" t="str">
        <f>VLOOKUP(L26,'пр.взв.'!B7:E58,4,FALSE)</f>
        <v>РУМ</v>
      </c>
    </row>
    <row r="27" spans="1:14" ht="12" customHeight="1" thickBot="1">
      <c r="A27" s="327">
        <v>6</v>
      </c>
      <c r="B27" s="114" t="str">
        <f>VLOOKUP(A27,'пр.взв.'!B7:F38,2,FALSE)</f>
        <v>KIRYUKHIN Sergey</v>
      </c>
      <c r="C27" s="282">
        <f>VLOOKUP(A27,'пр.взв.'!B7:F38,3,FALSE)</f>
        <v>1987</v>
      </c>
      <c r="D27" s="112" t="str">
        <f>VLOOKUP(A27,'пр.взв.'!B7:F38,4,FALSE)</f>
        <v>RUS</v>
      </c>
      <c r="E27" s="139"/>
      <c r="F27" s="143"/>
      <c r="G27" s="330"/>
      <c r="H27" s="144"/>
      <c r="I27" s="146"/>
      <c r="K27" s="323" t="s">
        <v>127</v>
      </c>
      <c r="L27" s="131">
        <v>12</v>
      </c>
      <c r="M27" s="371" t="str">
        <f>VLOOKUP(L27,'пр.взв.'!B7:E38,2,FALSE)</f>
        <v>GURMAZA Anton</v>
      </c>
      <c r="N27" s="116" t="str">
        <f>VLOOKUP(L27,'пр.взв.'!B7:E38,4,FALSE)</f>
        <v>UKR</v>
      </c>
    </row>
    <row r="28" spans="1:14" ht="12" customHeight="1">
      <c r="A28" s="325"/>
      <c r="B28" s="121" t="str">
        <f>'пр.взв.'!C18</f>
        <v>КИРЮХИН Сергей</v>
      </c>
      <c r="C28" s="283"/>
      <c r="D28" s="125" t="s">
        <v>93</v>
      </c>
      <c r="E28" s="329">
        <v>6</v>
      </c>
      <c r="F28" s="145"/>
      <c r="G28" s="140"/>
      <c r="H28" s="146"/>
      <c r="I28" s="146"/>
      <c r="J28" s="12"/>
      <c r="K28" s="323"/>
      <c r="L28" s="367" t="s">
        <v>59</v>
      </c>
      <c r="M28" s="369" t="str">
        <f>VLOOKUP(L28,'пр.взв.'!B2:E60,2,FALSE)</f>
        <v>ГУРМАЗА Антон</v>
      </c>
      <c r="N28" s="127" t="str">
        <f>VLOOKUP(L28,'пр.взв.'!B2:E60,4,FALSE)</f>
        <v>УКР</v>
      </c>
    </row>
    <row r="29" spans="1:16" ht="12" customHeight="1" thickBot="1">
      <c r="A29" s="325">
        <v>14</v>
      </c>
      <c r="B29" s="166">
        <f>VLOOKUP(A29,'пр.взв.'!B7:F38,2,FALSE)</f>
        <v>0</v>
      </c>
      <c r="C29" s="321">
        <f>VLOOKUP(A29,'пр.взв.'!B7:F38,3,FALSE)</f>
        <v>0</v>
      </c>
      <c r="D29" s="167">
        <f>VLOOKUP(A29,'пр.взв.'!B7:F38,4,FALSE)</f>
        <v>0</v>
      </c>
      <c r="E29" s="330"/>
      <c r="F29" s="140"/>
      <c r="G29" s="140"/>
      <c r="H29" s="146"/>
      <c r="I29" s="157"/>
      <c r="J29" s="28"/>
      <c r="K29" s="360"/>
      <c r="L29" s="361"/>
      <c r="M29" s="362" t="e">
        <f>VLOOKUP(L29,'пр.взв.'!B7:E38,2,FALSE)</f>
        <v>#N/A</v>
      </c>
      <c r="N29" s="363" t="e">
        <f>VLOOKUP(L29,'пр.взв.'!B7:E38,4,FALSE)</f>
        <v>#N/A</v>
      </c>
      <c r="O29" s="95"/>
      <c r="P29" s="95"/>
    </row>
    <row r="30" spans="1:16" ht="12" customHeight="1" thickBot="1">
      <c r="A30" s="328"/>
      <c r="B30" s="168">
        <f>'пр.взв.'!C34</f>
        <v>0</v>
      </c>
      <c r="C30" s="322"/>
      <c r="D30" s="169"/>
      <c r="E30" s="142"/>
      <c r="F30" s="319"/>
      <c r="G30" s="319"/>
      <c r="H30" s="146"/>
      <c r="I30" s="329">
        <v>6</v>
      </c>
      <c r="J30" s="12"/>
      <c r="K30" s="360"/>
      <c r="L30" s="364"/>
      <c r="M30" s="365" t="e">
        <f>VLOOKUP(L30,'пр.взв.'!B3:E62,2,FALSE)</f>
        <v>#N/A</v>
      </c>
      <c r="N30" s="366" t="e">
        <f>VLOOKUP(L30,'пр.взв.'!B1:E62,4,FALSE)</f>
        <v>#N/A</v>
      </c>
      <c r="O30" s="95"/>
      <c r="P30" s="95"/>
    </row>
    <row r="31" spans="1:16" ht="12" customHeight="1" thickBot="1">
      <c r="A31" s="324">
        <v>4</v>
      </c>
      <c r="B31" s="171" t="str">
        <f>VLOOKUP(A31,'пр.взв.'!B7:F38,2,FALSE)</f>
        <v>KOVACHEVITS Vikasin</v>
      </c>
      <c r="C31" s="282">
        <f>VLOOKUP(A31,'пр.взв.'!B7:F38,3,FALSE)</f>
        <v>1991</v>
      </c>
      <c r="D31" s="112" t="str">
        <f>VLOOKUP(A31,'пр.взв.'!B7:F38,4,FALSE)</f>
        <v>SRB</v>
      </c>
      <c r="E31" s="139"/>
      <c r="F31" s="140"/>
      <c r="G31" s="140"/>
      <c r="H31" s="146"/>
      <c r="I31" s="330"/>
      <c r="J31" s="12"/>
      <c r="K31" s="360"/>
      <c r="L31" s="361"/>
      <c r="M31" s="362" t="e">
        <f>VLOOKUP(L31,'пр.взв.'!B7:E38,2,FALSE)</f>
        <v>#N/A</v>
      </c>
      <c r="N31" s="363" t="e">
        <f>VLOOKUP(L31,'пр.взв.'!B7:E38,4,FALSE)</f>
        <v>#N/A</v>
      </c>
      <c r="O31" s="95"/>
      <c r="P31" s="95"/>
    </row>
    <row r="32" spans="1:16" ht="12" customHeight="1">
      <c r="A32" s="325"/>
      <c r="B32" s="172" t="str">
        <f>'пр.взв.'!C14</f>
        <v>КОВАЧЕВИТС Викасим</v>
      </c>
      <c r="C32" s="283"/>
      <c r="D32" s="125" t="s">
        <v>83</v>
      </c>
      <c r="E32" s="329">
        <v>4</v>
      </c>
      <c r="F32" s="140"/>
      <c r="G32" s="140"/>
      <c r="H32" s="146"/>
      <c r="I32" s="52"/>
      <c r="J32" s="12"/>
      <c r="K32" s="360"/>
      <c r="L32" s="364"/>
      <c r="M32" s="365" t="e">
        <f>VLOOKUP(L32,'пр.взв.'!B3:E64,2,FALSE)</f>
        <v>#N/A</v>
      </c>
      <c r="N32" s="366" t="e">
        <f>VLOOKUP(L32,'пр.взв.'!B3:E64,4,FALSE)</f>
        <v>#N/A</v>
      </c>
      <c r="O32" s="95"/>
      <c r="P32" s="95"/>
    </row>
    <row r="33" spans="1:16" ht="12" customHeight="1" thickBot="1">
      <c r="A33" s="325">
        <v>12</v>
      </c>
      <c r="B33" s="115" t="str">
        <f>VLOOKUP(A33,'пр.взв.'!B7:F38,2,FALSE)</f>
        <v>GURMAZA Anton</v>
      </c>
      <c r="C33" s="276">
        <f>VLOOKUP(A33,'пр.взв.'!B7:F38,3,FALSE)</f>
        <v>1983</v>
      </c>
      <c r="D33" s="123" t="str">
        <f>VLOOKUP(A33,'пр.взв.'!B7:F38,4,FALSE)</f>
        <v>UKR</v>
      </c>
      <c r="E33" s="330"/>
      <c r="F33" s="141"/>
      <c r="G33" s="140"/>
      <c r="H33" s="146"/>
      <c r="I33" s="52"/>
      <c r="J33" s="12"/>
      <c r="K33" s="360"/>
      <c r="L33" s="361"/>
      <c r="M33" s="362" t="e">
        <f>VLOOKUP(L33,'пр.взв.'!B7:E38,2,FALSE)</f>
        <v>#N/A</v>
      </c>
      <c r="N33" s="363" t="e">
        <f>VLOOKUP(L33,'пр.взв.'!B7:E38,4,FALSE)</f>
        <v>#N/A</v>
      </c>
      <c r="O33" s="95"/>
      <c r="P33" s="95"/>
    </row>
    <row r="34" spans="1:16" ht="12" customHeight="1" thickBot="1">
      <c r="A34" s="326"/>
      <c r="B34" s="122" t="str">
        <f>'пр.взв.'!C30</f>
        <v>ГУРМАЗА Антон</v>
      </c>
      <c r="C34" s="277"/>
      <c r="D34" s="124"/>
      <c r="E34" s="142"/>
      <c r="F34" s="143"/>
      <c r="G34" s="329">
        <v>4</v>
      </c>
      <c r="H34" s="149"/>
      <c r="I34" s="52"/>
      <c r="J34" s="12"/>
      <c r="K34" s="360"/>
      <c r="L34" s="364"/>
      <c r="M34" s="365" t="e">
        <f>VLOOKUP(L34,'пр.взв.'!B3:E66,2,FALSE)</f>
        <v>#N/A</v>
      </c>
      <c r="N34" s="366" t="e">
        <f>VLOOKUP(L34,'пр.взв.'!B3:E66,4,FALSE)</f>
        <v>#N/A</v>
      </c>
      <c r="O34" s="95"/>
      <c r="P34" s="95"/>
    </row>
    <row r="35" spans="1:16" ht="12" customHeight="1" thickBot="1">
      <c r="A35" s="327">
        <v>8</v>
      </c>
      <c r="B35" s="114" t="str">
        <f>VLOOKUP(A35,'пр.взв.'!B7:F38,2,FALSE)</f>
        <v>NASIBYAN Mavrik</v>
      </c>
      <c r="C35" s="282">
        <f>VLOOKUP(A35,'пр.взв.'!B7:F38,3,FALSE)</f>
        <v>1987</v>
      </c>
      <c r="D35" s="112" t="str">
        <f>VLOOKUP(A35,'пр.взв.'!B7:F38,4,FALSE)</f>
        <v>ARM</v>
      </c>
      <c r="E35" s="139"/>
      <c r="F35" s="150"/>
      <c r="G35" s="330"/>
      <c r="H35" s="151"/>
      <c r="I35" s="151"/>
      <c r="J35" s="9"/>
      <c r="K35" s="360"/>
      <c r="L35" s="361"/>
      <c r="M35" s="362" t="e">
        <f>VLOOKUP(L35,'пр.взв.'!B7:E38,2,FALSE)</f>
        <v>#N/A</v>
      </c>
      <c r="N35" s="363" t="e">
        <f>VLOOKUP(L35,'пр.взв.'!B7:E38,4,FALSE)</f>
        <v>#N/A</v>
      </c>
      <c r="O35" s="95"/>
      <c r="P35" s="95"/>
    </row>
    <row r="36" spans="1:16" ht="14.25" customHeight="1">
      <c r="A36" s="325"/>
      <c r="B36" s="121" t="str">
        <f>'пр.взв.'!C22</f>
        <v>НАСИБЯН Маврик</v>
      </c>
      <c r="C36" s="283"/>
      <c r="D36" s="125" t="s">
        <v>103</v>
      </c>
      <c r="E36" s="329">
        <v>8</v>
      </c>
      <c r="F36" s="153"/>
      <c r="G36" s="142"/>
      <c r="H36" s="154"/>
      <c r="I36" s="52"/>
      <c r="J36" s="17"/>
      <c r="K36" s="360"/>
      <c r="L36" s="364"/>
      <c r="M36" s="365" t="e">
        <f>VLOOKUP(L36,'пр.взв.'!B3:E68,2,FALSE)</f>
        <v>#N/A</v>
      </c>
      <c r="N36" s="366" t="e">
        <f>VLOOKUP(L36,'пр.взв.'!B7:E68,4,FALSE)</f>
        <v>#N/A</v>
      </c>
      <c r="O36" s="77"/>
      <c r="P36" s="77"/>
    </row>
    <row r="37" spans="1:16" ht="13.5" customHeight="1" thickBot="1">
      <c r="A37" s="325">
        <v>16</v>
      </c>
      <c r="B37" s="166">
        <f>VLOOKUP(A37,'пр.взв.'!B7:F38,2,FALSE)</f>
        <v>0</v>
      </c>
      <c r="C37" s="321">
        <f>VLOOKUP(A37,'пр.взв.'!B7:F38,3,FALSE)</f>
        <v>0</v>
      </c>
      <c r="D37" s="167">
        <f>VLOOKUP(A37,'пр.взв.'!B7:F38,4,FALSE)</f>
        <v>0</v>
      </c>
      <c r="E37" s="330"/>
      <c r="F37" s="142"/>
      <c r="G37" s="142"/>
      <c r="H37" s="154"/>
      <c r="I37" s="52"/>
      <c r="J37" s="17"/>
      <c r="K37" s="96"/>
      <c r="L37" s="96"/>
      <c r="M37" s="97"/>
      <c r="N37" s="95"/>
      <c r="O37" s="98"/>
      <c r="P37" s="77"/>
    </row>
    <row r="38" spans="1:16" ht="13.5" customHeight="1" thickBot="1">
      <c r="A38" s="326"/>
      <c r="B38" s="168">
        <f>'пр.взв.'!C38</f>
        <v>0</v>
      </c>
      <c r="C38" s="322"/>
      <c r="D38" s="169"/>
      <c r="E38" s="142"/>
      <c r="F38" s="139"/>
      <c r="G38" s="139"/>
      <c r="H38" s="154"/>
      <c r="I38" s="52"/>
      <c r="J38" s="17"/>
      <c r="K38" s="96"/>
      <c r="L38" s="96"/>
      <c r="M38" s="99"/>
      <c r="N38" s="95"/>
      <c r="O38" s="95"/>
      <c r="P38" s="77"/>
    </row>
    <row r="39" spans="1:16" ht="12.75" customHeight="1" thickBot="1">
      <c r="A39" s="51" t="s">
        <v>2</v>
      </c>
      <c r="N39" s="3"/>
      <c r="P39" s="3"/>
    </row>
    <row r="40" spans="1:16" ht="13.5" customHeight="1">
      <c r="A40" s="338"/>
      <c r="B40" s="3"/>
      <c r="C40" s="3"/>
      <c r="D40" s="61" t="s">
        <v>41</v>
      </c>
      <c r="E40" s="3"/>
      <c r="L40" s="55"/>
      <c r="N40" s="3"/>
      <c r="P40" s="56"/>
    </row>
    <row r="41" spans="1:16" ht="12.75" customHeight="1" thickBot="1">
      <c r="A41" s="339"/>
      <c r="B41" s="5"/>
      <c r="C41" s="54"/>
      <c r="D41" s="3"/>
      <c r="E41" s="3"/>
      <c r="P41" s="56"/>
    </row>
    <row r="42" spans="2:17" ht="12.75">
      <c r="B42" s="3"/>
      <c r="C42" s="329">
        <v>3</v>
      </c>
      <c r="D42" s="3"/>
      <c r="E42" s="3"/>
      <c r="Q42" s="50">
        <f>HYPERLINK('[1]реквизиты'!$G$12)</f>
      </c>
    </row>
    <row r="43" spans="2:16" ht="13.5" thickBot="1">
      <c r="B43" s="3"/>
      <c r="C43" s="339"/>
      <c r="D43" s="29"/>
      <c r="E43" s="3"/>
      <c r="O43" s="3"/>
      <c r="P43" s="3"/>
    </row>
    <row r="44" spans="1:16" ht="13.5" customHeight="1">
      <c r="A44" s="338"/>
      <c r="B44" s="2"/>
      <c r="C44" s="54"/>
      <c r="D44" s="31"/>
      <c r="E44" s="331">
        <v>1</v>
      </c>
      <c r="F44" s="332"/>
      <c r="O44" s="59"/>
      <c r="P44" s="60"/>
    </row>
    <row r="45" spans="1:16" ht="16.5" customHeight="1" thickBot="1">
      <c r="A45" s="339"/>
      <c r="B45" s="3"/>
      <c r="C45" s="3"/>
      <c r="D45" s="31"/>
      <c r="E45" s="333"/>
      <c r="F45" s="334"/>
      <c r="J45" s="55">
        <f>HYPERLINK('[1]реквизиты'!$A$20)</f>
      </c>
      <c r="K45" s="55"/>
      <c r="L45" s="55"/>
      <c r="M45" s="3"/>
      <c r="N45" s="3"/>
      <c r="O45" s="59"/>
      <c r="P45" s="60"/>
    </row>
    <row r="46" spans="3:16" ht="12.75" customHeight="1">
      <c r="C46" s="329">
        <v>1</v>
      </c>
      <c r="D46" s="30"/>
      <c r="E46" s="3"/>
      <c r="M46" s="3"/>
      <c r="N46" s="3"/>
      <c r="O46" s="3"/>
      <c r="P46" s="3"/>
    </row>
    <row r="47" spans="1:16" ht="15.75" thickBot="1">
      <c r="A47" s="3"/>
      <c r="C47" s="339"/>
      <c r="D47" s="3"/>
      <c r="E47" s="3"/>
      <c r="G47" s="109"/>
      <c r="H47" s="109"/>
      <c r="I47" s="109"/>
      <c r="J47" s="109"/>
      <c r="M47" s="110"/>
      <c r="N47" s="110"/>
      <c r="O47" s="3"/>
      <c r="P47" s="3"/>
    </row>
    <row r="48" spans="1:16" ht="15.75" thickBot="1">
      <c r="A48" s="51" t="s">
        <v>9</v>
      </c>
      <c r="G48" s="63"/>
      <c r="H48" s="63"/>
      <c r="I48" s="63"/>
      <c r="J48" s="63"/>
      <c r="N48" s="65">
        <f>HYPERLINK('[1]реквизиты'!$G$12)</f>
      </c>
      <c r="O48" s="3"/>
      <c r="P48" s="3"/>
    </row>
    <row r="49" spans="1:16" ht="15">
      <c r="A49" s="338"/>
      <c r="B49" s="3"/>
      <c r="C49" s="3"/>
      <c r="D49" s="3"/>
      <c r="E49" s="3"/>
      <c r="G49" s="63"/>
      <c r="H49" s="63"/>
      <c r="I49" s="47" t="str">
        <f>'[1]реквизиты'!$A$8</f>
        <v>Chiaf referee</v>
      </c>
      <c r="J49" s="48"/>
      <c r="K49" s="48"/>
      <c r="L49" s="48"/>
      <c r="M49" s="3"/>
      <c r="N49" s="107"/>
      <c r="O49" s="3"/>
      <c r="P49" s="3"/>
    </row>
    <row r="50" spans="1:16" ht="15.75" thickBot="1">
      <c r="A50" s="339"/>
      <c r="B50" s="5"/>
      <c r="C50" s="54"/>
      <c r="D50" s="3"/>
      <c r="E50" s="3"/>
      <c r="G50" s="109">
        <f>HYPERLINK('[1]реквизиты'!$A$13)</f>
      </c>
      <c r="H50" s="109"/>
      <c r="I50" t="str">
        <f>'[1]реквизиты'!$A$9</f>
        <v>Гл. судья</v>
      </c>
      <c r="O50" s="3"/>
      <c r="P50" s="3"/>
    </row>
    <row r="51" spans="2:16" ht="15">
      <c r="B51" s="3"/>
      <c r="C51" s="329">
        <v>10</v>
      </c>
      <c r="D51" s="3"/>
      <c r="E51" s="3"/>
      <c r="G51" s="64"/>
      <c r="H51" s="64"/>
      <c r="M51" s="108" t="str">
        <f>'[1]реквизиты'!$G$8</f>
        <v>A. Sheyko</v>
      </c>
      <c r="N51" t="str">
        <f>'[1]реквизиты'!$G$9</f>
        <v>/BLR/</v>
      </c>
      <c r="O51" s="3"/>
      <c r="P51" s="3"/>
    </row>
    <row r="52" spans="2:16" ht="15.75" thickBot="1">
      <c r="B52" s="3"/>
      <c r="C52" s="339"/>
      <c r="D52" s="29"/>
      <c r="E52" s="3"/>
      <c r="M52" s="137" t="str">
        <f>'[1]реквизиты'!$I$8</f>
        <v>А. Шейко</v>
      </c>
      <c r="N52" s="3" t="str">
        <f>'[1]реквизиты'!$I$9</f>
        <v>/БЛР/</v>
      </c>
      <c r="O52" s="59"/>
      <c r="P52" s="3"/>
    </row>
    <row r="53" spans="1:16" ht="12.75">
      <c r="A53" s="338"/>
      <c r="B53" s="2"/>
      <c r="C53" s="54"/>
      <c r="D53" s="31"/>
      <c r="E53" s="331">
        <v>10</v>
      </c>
      <c r="F53" s="332"/>
      <c r="I53" s="47" t="str">
        <f>'[1]реквизиты'!$A$10</f>
        <v>Chiaf  secretary</v>
      </c>
      <c r="J53" s="62"/>
      <c r="K53" s="55"/>
      <c r="L53" s="55"/>
      <c r="M53" s="3"/>
      <c r="N53" s="3"/>
      <c r="O53" s="59"/>
      <c r="P53" s="3"/>
    </row>
    <row r="54" spans="1:16" ht="13.5" thickBot="1">
      <c r="A54" s="339"/>
      <c r="B54" s="3"/>
      <c r="C54" s="3"/>
      <c r="D54" s="31"/>
      <c r="E54" s="333"/>
      <c r="F54" s="334"/>
      <c r="I54" t="str">
        <f>'[1]реквизиты'!$A$11</f>
        <v>Гл. секретарь</v>
      </c>
      <c r="M54" s="3"/>
      <c r="N54" s="3"/>
      <c r="O54" s="3"/>
      <c r="P54" s="3"/>
    </row>
    <row r="55" spans="3:16" ht="15">
      <c r="C55" s="329">
        <v>4</v>
      </c>
      <c r="D55" s="30"/>
      <c r="E55" s="3"/>
      <c r="M55" s="108" t="str">
        <f>'[1]реквизиты'!$G$10</f>
        <v>R. Zakirov</v>
      </c>
      <c r="N55" t="str">
        <f>'[1]реквизиты'!$G$11</f>
        <v>/RUS/</v>
      </c>
      <c r="O55" s="3"/>
      <c r="P55" s="3"/>
    </row>
    <row r="56" spans="1:16" ht="15.75" thickBot="1">
      <c r="A56" s="3"/>
      <c r="C56" s="339"/>
      <c r="D56" s="3"/>
      <c r="E56" s="3"/>
      <c r="M56" s="137" t="str">
        <f>'[1]реквизиты'!$I$10</f>
        <v>Р. Закиров</v>
      </c>
      <c r="N56" s="136" t="str">
        <f>'[1]реквизиты'!$I$11</f>
        <v>/РОС/</v>
      </c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sheetProtection/>
  <mergeCells count="81"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K17:K18"/>
    <mergeCell ref="C23:C24"/>
    <mergeCell ref="C25:C26"/>
    <mergeCell ref="A31:A32"/>
    <mergeCell ref="A33:A34"/>
    <mergeCell ref="A23:A24"/>
    <mergeCell ref="A25:A26"/>
    <mergeCell ref="A27:A28"/>
    <mergeCell ref="A29:A30"/>
    <mergeCell ref="K33:K34"/>
    <mergeCell ref="A19:A20"/>
    <mergeCell ref="C19:C20"/>
    <mergeCell ref="A15:A16"/>
    <mergeCell ref="C15:C16"/>
    <mergeCell ref="C17:C18"/>
    <mergeCell ref="A17:A18"/>
    <mergeCell ref="C13:C14"/>
    <mergeCell ref="A9:A10"/>
    <mergeCell ref="K11:K12"/>
    <mergeCell ref="K13:K14"/>
    <mergeCell ref="F12:G12"/>
    <mergeCell ref="A21:A22"/>
    <mergeCell ref="A11:A12"/>
    <mergeCell ref="C11:C12"/>
    <mergeCell ref="A13:A14"/>
    <mergeCell ref="K15:K16"/>
    <mergeCell ref="A3:A4"/>
    <mergeCell ref="C5:C6"/>
    <mergeCell ref="A5:A6"/>
    <mergeCell ref="A7:A8"/>
    <mergeCell ref="C7:C8"/>
    <mergeCell ref="C9:C10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2011-05-14T15:27:57Z</cp:lastPrinted>
  <dcterms:created xsi:type="dcterms:W3CDTF">1996-10-08T23:32:33Z</dcterms:created>
  <dcterms:modified xsi:type="dcterms:W3CDTF">2011-05-14T16:17:55Z</dcterms:modified>
  <cp:category/>
  <cp:version/>
  <cp:contentType/>
  <cp:contentStatus/>
</cp:coreProperties>
</file>