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тоговый протокол" sheetId="1" r:id="rId1"/>
    <sheet name="наградной лист" sheetId="2" r:id="rId2"/>
    <sheet name="пр. хода" sheetId="3" r:id="rId3"/>
    <sheet name="ПОЛУФИНАЛ ФИНАЛ" sheetId="4" r:id="rId4"/>
    <sheet name="пр.взвешивания" sheetId="5" r:id="rId5"/>
    <sheet name="круги" sheetId="6" r:id="rId6"/>
  </sheets>
  <externalReferences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<sst xmlns="http://schemas.openxmlformats.org/spreadsheetml/2006/main" count="301" uniqueCount="136">
  <si>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</si>
  <si>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</si>
  <si>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</si>
  <si>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</si>
  <si>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</si>
  <si>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</si>
  <si>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</si>
  <si>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</si>
  <si>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</si>
  <si>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</si>
  <si>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</si>
  <si>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</si>
  <si>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</si>
  <si>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</si>
  <si>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</si>
  <si>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</si>
  <si>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</si>
  <si>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</si>
  <si>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</si>
  <si>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</si>
  <si>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</si>
  <si>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</si>
  <si>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</si>
  <si>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</si>
  <si>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</si>
  <si>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ПОЛФИНАЛ</t>
  </si>
  <si>
    <t>ВСТРЕЧА 1</t>
  </si>
  <si>
    <t>Цвет</t>
  </si>
  <si>
    <t>Р.К.</t>
  </si>
  <si>
    <t>ФИНАЛ</t>
  </si>
  <si>
    <t>Занятое место</t>
  </si>
  <si>
    <t>СОСТАВ ПАР ПО КРУГАМ</t>
  </si>
  <si>
    <t>СВОБОДЕН</t>
  </si>
  <si>
    <t>3</t>
  </si>
  <si>
    <t>4</t>
  </si>
  <si>
    <t>ПОЛУФИНАЛ</t>
  </si>
  <si>
    <t>СВ.80</t>
  </si>
  <si>
    <t xml:space="preserve">ПРОТОКОЛ ХОДА СОРЕВНОВАНИЙ  </t>
  </si>
  <si>
    <t>ИТОГОВЫЙ ПРОТОКОЛ</t>
  </si>
  <si>
    <t>ВСЕРОССИЙСКАЯ ФЕДЕРАЦИЯ САМБО</t>
  </si>
  <si>
    <t>1</t>
  </si>
  <si>
    <t>2</t>
  </si>
  <si>
    <t>5</t>
  </si>
  <si>
    <t>6</t>
  </si>
  <si>
    <t>7</t>
  </si>
  <si>
    <t>8</t>
  </si>
  <si>
    <t>9</t>
  </si>
  <si>
    <t>10</t>
  </si>
  <si>
    <t>11</t>
  </si>
  <si>
    <t>12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</si>
  <si>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</si>
  <si>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</si>
  <si>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</si>
  <si>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</si>
  <si>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</si>
  <si>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</si>
  <si>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4 КРУГ</t>
  </si>
  <si>
    <t>5 КРУГ</t>
  </si>
  <si>
    <t>СУЛЕМИНА Любовь Владимировна</t>
  </si>
  <si>
    <t>10.11.85 мс</t>
  </si>
  <si>
    <t>СФО Иркутская Ангарск Россспорт</t>
  </si>
  <si>
    <t>000416   2505584640.</t>
  </si>
  <si>
    <t>Сулемин ВН Ефимов НН</t>
  </si>
  <si>
    <t>ШЛЯХТИНА Марина Андреевна</t>
  </si>
  <si>
    <t>04.05.90 мс</t>
  </si>
  <si>
    <t>ЦФО Брянская Брянск Д</t>
  </si>
  <si>
    <t>003981   2909380326.</t>
  </si>
  <si>
    <t>Терешок АА</t>
  </si>
  <si>
    <t>БУЛАВИНА Анна Аркадьевна</t>
  </si>
  <si>
    <t>07.06.88 мс</t>
  </si>
  <si>
    <t>С.Петербург ВС</t>
  </si>
  <si>
    <t>000539</t>
  </si>
  <si>
    <t>Платонов АП</t>
  </si>
  <si>
    <t>ТЕЛЬКАНОВА Мария Сергеевна</t>
  </si>
  <si>
    <t>11.02.90 мс</t>
  </si>
  <si>
    <t>ПФО Пермский   МО</t>
  </si>
  <si>
    <t>00917</t>
  </si>
  <si>
    <t>Ахметзянов АЗ, Хасанов РЗ</t>
  </si>
  <si>
    <t>НОВИЦКАЯ Дарья Владимировна</t>
  </si>
  <si>
    <t>09.11.91 кмс</t>
  </si>
  <si>
    <t xml:space="preserve">Москва Самбо-70  </t>
  </si>
  <si>
    <t>Кондрашкин СА, Некрасова АС</t>
  </si>
  <si>
    <t>ДМИТРИЕВА Елена Ивановна</t>
  </si>
  <si>
    <t>04.04.91 1</t>
  </si>
  <si>
    <t>УФО Свердловская Екатеринбург Д</t>
  </si>
  <si>
    <t>009840</t>
  </si>
  <si>
    <t>Нерусин АИ Заночкин АИ</t>
  </si>
  <si>
    <t>ГРОМОВА Ирина Владимировна</t>
  </si>
  <si>
    <t>23.07.85  мсмк</t>
  </si>
  <si>
    <t>СФО Алтайский Барнаул Д</t>
  </si>
  <si>
    <t>0105760762</t>
  </si>
  <si>
    <t xml:space="preserve">Зайцев ОВ  </t>
  </si>
  <si>
    <t>ЯКУНИНА Кристина Андреевна</t>
  </si>
  <si>
    <t>07.07.89 мс</t>
  </si>
  <si>
    <t>ПФО Пермский Чайковский МО</t>
  </si>
  <si>
    <t xml:space="preserve"> </t>
  </si>
  <si>
    <t>Митреев СВ, Судаков ВА</t>
  </si>
  <si>
    <t>УСОЛЬЦЕВА Ольга Михайловна</t>
  </si>
  <si>
    <t>24.09.84 змс</t>
  </si>
  <si>
    <t>ЦФО Рязанская Рязань Д</t>
  </si>
  <si>
    <t>000428  6109596372.</t>
  </si>
  <si>
    <t>Глушкова НЮ Гаврюшин ЮА</t>
  </si>
  <si>
    <t>МЕЛЬНИКОВА Наталья Валентиновна</t>
  </si>
  <si>
    <t>02.07.77 мсмк</t>
  </si>
  <si>
    <t>ЦФО Брянская Брянск ЛОК</t>
  </si>
  <si>
    <t xml:space="preserve">Кацанашвили ОМ, Моторкин АВ </t>
  </si>
  <si>
    <t>КАМНЕВА Екатерина Анатольевна</t>
  </si>
  <si>
    <t>17.11.86 кмс</t>
  </si>
  <si>
    <t xml:space="preserve">ЦФО Тульская Тула  </t>
  </si>
  <si>
    <t>000467    7006892264.</t>
  </si>
  <si>
    <t>Афонина ИП Варфоломеев ВП</t>
  </si>
  <si>
    <t>СЕМЕНОВА Юлия Юрьевна</t>
  </si>
  <si>
    <t>08.09.76 змс</t>
  </si>
  <si>
    <t>ЦФО Калужская Калуга ВС</t>
  </si>
  <si>
    <t>Кутьин ВГ</t>
  </si>
  <si>
    <t>РЫЖОВА Ольга Юрьеавна</t>
  </si>
  <si>
    <t>12.09.84 мс</t>
  </si>
  <si>
    <t xml:space="preserve">МОСКВА  С-70 Д </t>
  </si>
  <si>
    <t>68041854326.</t>
  </si>
  <si>
    <t>Доровских С. Ходырев АН</t>
  </si>
  <si>
    <t>в.к.    64     кг.</t>
  </si>
  <si>
    <t>0</t>
  </si>
  <si>
    <t>1,30</t>
  </si>
  <si>
    <t>1,50</t>
  </si>
  <si>
    <t>1,00</t>
  </si>
  <si>
    <t>1.00</t>
  </si>
  <si>
    <t>3,20</t>
  </si>
  <si>
    <t>3.20</t>
  </si>
  <si>
    <t>В.К. 64</t>
  </si>
  <si>
    <t>0,00</t>
  </si>
  <si>
    <t>3/0</t>
  </si>
  <si>
    <t>3/1</t>
  </si>
  <si>
    <t>5-6</t>
  </si>
  <si>
    <t>7-8</t>
  </si>
  <si>
    <t>9-12</t>
  </si>
  <si>
    <t>3\0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</si>
</sst>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sz val="16"/>
      <color indexed="10"/>
      <name val="CyrillicOld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2"/>
      <name val="BrushScriptUkrain"/>
      <family val="0"/>
    </font>
    <font>
      <sz val="9"/>
      <name val="Arial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1" fillId="0" borderId="14" xfId="42" applyNumberFormat="1" applyFont="1" applyBorder="1" applyAlignment="1" applyProtection="1">
      <alignment horizontal="center"/>
      <protection/>
    </xf>
    <xf numFmtId="49" fontId="1" fillId="33" borderId="15" xfId="0" applyNumberFormat="1" applyFont="1" applyFill="1" applyBorder="1" applyAlignment="1">
      <alignment horizontal="center"/>
    </xf>
    <xf numFmtId="49" fontId="0" fillId="0" borderId="12" xfId="42" applyNumberFormat="1" applyFont="1" applyBorder="1" applyAlignment="1" applyProtection="1">
      <alignment horizontal="center"/>
      <protection/>
    </xf>
    <xf numFmtId="49" fontId="0" fillId="33" borderId="13" xfId="0" applyNumberFormat="1" applyFont="1" applyFill="1" applyBorder="1" applyAlignment="1">
      <alignment horizontal="center"/>
    </xf>
    <xf numFmtId="49" fontId="0" fillId="33" borderId="14" xfId="0" applyNumberFormat="1" applyFont="1" applyFill="1" applyBorder="1" applyAlignment="1">
      <alignment horizontal="center"/>
    </xf>
    <xf numFmtId="49" fontId="0" fillId="0" borderId="16" xfId="42" applyNumberFormat="1" applyFont="1" applyBorder="1" applyAlignment="1" applyProtection="1">
      <alignment horizontal="center"/>
      <protection/>
    </xf>
    <xf numFmtId="49" fontId="0" fillId="33" borderId="16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7" xfId="0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2" fillId="0" borderId="0" xfId="42" applyNumberFormat="1" applyFont="1" applyBorder="1" applyAlignment="1" applyProtection="1">
      <alignment horizontal="center"/>
      <protection/>
    </xf>
    <xf numFmtId="0" fontId="0" fillId="0" borderId="0" xfId="42" applyFont="1" applyBorder="1" applyAlignment="1" applyProtection="1">
      <alignment vertical="center" wrapText="1"/>
      <protection/>
    </xf>
    <xf numFmtId="0" fontId="0" fillId="33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42" applyFont="1" applyBorder="1" applyAlignment="1" applyProtection="1">
      <alignment horizontal="center"/>
      <protection/>
    </xf>
    <xf numFmtId="0" fontId="1" fillId="33" borderId="15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42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0" borderId="13" xfId="42" applyFont="1" applyBorder="1" applyAlignment="1" applyProtection="1">
      <alignment horizontal="center"/>
      <protection/>
    </xf>
    <xf numFmtId="0" fontId="0" fillId="0" borderId="12" xfId="42" applyFont="1" applyBorder="1" applyAlignment="1" applyProtection="1">
      <alignment horizontal="center"/>
      <protection/>
    </xf>
    <xf numFmtId="0" fontId="0" fillId="0" borderId="21" xfId="42" applyFont="1" applyBorder="1" applyAlignment="1" applyProtection="1">
      <alignment horizontal="center"/>
      <protection/>
    </xf>
    <xf numFmtId="0" fontId="0" fillId="0" borderId="12" xfId="42" applyFont="1" applyFill="1" applyBorder="1" applyAlignment="1" applyProtection="1">
      <alignment horizontal="center"/>
      <protection/>
    </xf>
    <xf numFmtId="0" fontId="0" fillId="0" borderId="21" xfId="42" applyFont="1" applyFill="1" applyBorder="1" applyAlignment="1" applyProtection="1">
      <alignment horizontal="center"/>
      <protection/>
    </xf>
    <xf numFmtId="0" fontId="0" fillId="0" borderId="22" xfId="42" applyFont="1" applyFill="1" applyBorder="1" applyAlignment="1" applyProtection="1">
      <alignment horizontal="center"/>
      <protection/>
    </xf>
    <xf numFmtId="0" fontId="0" fillId="0" borderId="16" xfId="42" applyFont="1" applyFill="1" applyBorder="1" applyAlignment="1" applyProtection="1">
      <alignment horizontal="center"/>
      <protection/>
    </xf>
    <xf numFmtId="0" fontId="1" fillId="0" borderId="23" xfId="42" applyFont="1" applyBorder="1" applyAlignment="1" applyProtection="1">
      <alignment horizontal="center"/>
      <protection/>
    </xf>
    <xf numFmtId="0" fontId="1" fillId="0" borderId="0" xfId="42" applyFont="1" applyBorder="1" applyAlignment="1" applyProtection="1">
      <alignment horizontal="center"/>
      <protection/>
    </xf>
    <xf numFmtId="0" fontId="1" fillId="0" borderId="24" xfId="42" applyFont="1" applyBorder="1" applyAlignment="1" applyProtection="1">
      <alignment horizontal="center"/>
      <protection/>
    </xf>
    <xf numFmtId="0" fontId="1" fillId="0" borderId="24" xfId="42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>
      <alignment horizontal="center"/>
    </xf>
    <xf numFmtId="0" fontId="0" fillId="0" borderId="15" xfId="42" applyFont="1" applyFill="1" applyBorder="1" applyAlignment="1" applyProtection="1">
      <alignment horizontal="center"/>
      <protection/>
    </xf>
    <xf numFmtId="0" fontId="0" fillId="0" borderId="14" xfId="42" applyFont="1" applyFill="1" applyBorder="1" applyAlignment="1" applyProtection="1">
      <alignment horizontal="center"/>
      <protection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1" fillId="0" borderId="11" xfId="42" applyFont="1" applyBorder="1" applyAlignment="1" applyProtection="1">
      <alignment horizontal="center"/>
      <protection/>
    </xf>
    <xf numFmtId="0" fontId="1" fillId="0" borderId="10" xfId="42" applyFont="1" applyBorder="1" applyAlignment="1" applyProtection="1">
      <alignment horizontal="center"/>
      <protection/>
    </xf>
    <xf numFmtId="0" fontId="0" fillId="33" borderId="29" xfId="0" applyFont="1" applyFill="1" applyBorder="1" applyAlignment="1">
      <alignment horizontal="center"/>
    </xf>
    <xf numFmtId="0" fontId="1" fillId="0" borderId="30" xfId="42" applyFont="1" applyBorder="1" applyAlignment="1" applyProtection="1">
      <alignment horizontal="center"/>
      <protection/>
    </xf>
    <xf numFmtId="0" fontId="0" fillId="0" borderId="29" xfId="42" applyFont="1" applyBorder="1" applyAlignment="1" applyProtection="1">
      <alignment horizontal="center"/>
      <protection/>
    </xf>
    <xf numFmtId="0" fontId="1" fillId="0" borderId="30" xfId="42" applyFont="1" applyFill="1" applyBorder="1" applyAlignment="1" applyProtection="1">
      <alignment horizontal="center"/>
      <protection/>
    </xf>
    <xf numFmtId="0" fontId="0" fillId="0" borderId="29" xfId="42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4" xfId="42" applyNumberFormat="1" applyFont="1" applyBorder="1" applyAlignment="1" applyProtection="1">
      <alignment horizontal="center"/>
      <protection/>
    </xf>
    <xf numFmtId="0" fontId="1" fillId="33" borderId="15" xfId="0" applyNumberFormat="1" applyFont="1" applyFill="1" applyBorder="1" applyAlignment="1">
      <alignment horizontal="center"/>
    </xf>
    <xf numFmtId="0" fontId="0" fillId="33" borderId="13" xfId="0" applyNumberFormat="1" applyFont="1" applyFill="1" applyBorder="1" applyAlignment="1">
      <alignment horizontal="center"/>
    </xf>
    <xf numFmtId="0" fontId="1" fillId="0" borderId="15" xfId="42" applyNumberFormat="1" applyFont="1" applyBorder="1" applyAlignment="1" applyProtection="1">
      <alignment horizontal="center"/>
      <protection/>
    </xf>
    <xf numFmtId="0" fontId="0" fillId="33" borderId="14" xfId="0" applyNumberFormat="1" applyFont="1" applyFill="1" applyBorder="1" applyAlignment="1">
      <alignment horizontal="center"/>
    </xf>
    <xf numFmtId="0" fontId="0" fillId="0" borderId="16" xfId="42" applyNumberFormat="1" applyFont="1" applyBorder="1" applyAlignment="1" applyProtection="1">
      <alignment horizontal="center"/>
      <protection/>
    </xf>
    <xf numFmtId="0" fontId="0" fillId="33" borderId="16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" fillId="0" borderId="30" xfId="42" applyNumberFormat="1" applyFont="1" applyBorder="1" applyAlignment="1" applyProtection="1">
      <alignment horizontal="center"/>
      <protection/>
    </xf>
    <xf numFmtId="0" fontId="1" fillId="0" borderId="32" xfId="0" applyNumberFormat="1" applyFont="1" applyBorder="1" applyAlignment="1">
      <alignment horizontal="center"/>
    </xf>
    <xf numFmtId="0" fontId="0" fillId="0" borderId="29" xfId="42" applyNumberFormat="1" applyFont="1" applyBorder="1" applyAlignment="1" applyProtection="1">
      <alignment horizontal="center"/>
      <protection/>
    </xf>
    <xf numFmtId="0" fontId="0" fillId="0" borderId="33" xfId="0" applyNumberFormat="1" applyFont="1" applyBorder="1" applyAlignment="1">
      <alignment horizontal="center"/>
    </xf>
    <xf numFmtId="0" fontId="4" fillId="0" borderId="22" xfId="42" applyNumberFormat="1" applyBorder="1" applyAlignment="1" applyProtection="1">
      <alignment horizontal="center"/>
      <protection/>
    </xf>
    <xf numFmtId="0" fontId="1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" fillId="0" borderId="36" xfId="42" applyFont="1" applyBorder="1" applyAlignment="1" applyProtection="1">
      <alignment horizontal="center"/>
      <protection/>
    </xf>
    <xf numFmtId="0" fontId="0" fillId="0" borderId="37" xfId="42" applyFont="1" applyBorder="1" applyAlignment="1" applyProtection="1">
      <alignment horizontal="center"/>
      <protection/>
    </xf>
    <xf numFmtId="0" fontId="1" fillId="0" borderId="36" xfId="42" applyFont="1" applyFill="1" applyBorder="1" applyAlignment="1" applyProtection="1">
      <alignment horizontal="center"/>
      <protection/>
    </xf>
    <xf numFmtId="0" fontId="0" fillId="33" borderId="35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39" xfId="0" applyNumberForma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40" xfId="0" applyNumberFormat="1" applyBorder="1" applyAlignment="1">
      <alignment/>
    </xf>
    <xf numFmtId="0" fontId="1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1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42" applyFont="1" applyFill="1" applyBorder="1" applyAlignment="1" applyProtection="1">
      <alignment horizontal="center" vertical="center" wrapText="1"/>
      <protection/>
    </xf>
    <xf numFmtId="0" fontId="12" fillId="0" borderId="0" xfId="42" applyNumberFormat="1" applyFont="1" applyFill="1" applyBorder="1" applyAlignment="1" applyProtection="1">
      <alignment horizontal="center" vertical="center" wrapText="1"/>
      <protection/>
    </xf>
    <xf numFmtId="0" fontId="12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0" borderId="41" xfId="42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Border="1" applyAlignment="1">
      <alignment horizontal="center"/>
    </xf>
    <xf numFmtId="0" fontId="13" fillId="0" borderId="0" xfId="42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right"/>
    </xf>
    <xf numFmtId="0" fontId="15" fillId="0" borderId="14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" fillId="0" borderId="0" xfId="42" applyFont="1" applyAlignment="1" applyProtection="1">
      <alignment horizontal="center" vertical="center" wrapText="1"/>
      <protection/>
    </xf>
    <xf numFmtId="0" fontId="11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 vertical="center" wrapText="1"/>
      <protection/>
    </xf>
    <xf numFmtId="0" fontId="57" fillId="0" borderId="0" xfId="0" applyNumberFormat="1" applyFont="1" applyAlignment="1">
      <alignment/>
    </xf>
    <xf numFmtId="0" fontId="57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22" xfId="42" applyNumberFormat="1" applyFont="1" applyBorder="1" applyAlignment="1" applyProtection="1">
      <alignment horizontal="center"/>
      <protection/>
    </xf>
    <xf numFmtId="49" fontId="0" fillId="0" borderId="33" xfId="0" applyNumberFormat="1" applyFont="1" applyBorder="1" applyAlignment="1">
      <alignment horizontal="center"/>
    </xf>
    <xf numFmtId="49" fontId="0" fillId="0" borderId="37" xfId="42" applyNumberFormat="1" applyFont="1" applyFill="1" applyBorder="1" applyAlignment="1" applyProtection="1">
      <alignment horizontal="center"/>
      <protection/>
    </xf>
    <xf numFmtId="49" fontId="0" fillId="0" borderId="16" xfId="42" applyNumberFormat="1" applyFont="1" applyFill="1" applyBorder="1" applyAlignment="1" applyProtection="1">
      <alignment horizontal="center"/>
      <protection/>
    </xf>
    <xf numFmtId="0" fontId="0" fillId="0" borderId="42" xfId="0" applyNumberFormat="1" applyFont="1" applyBorder="1" applyAlignment="1">
      <alignment horizontal="center"/>
    </xf>
    <xf numFmtId="49" fontId="0" fillId="0" borderId="42" xfId="0" applyNumberFormat="1" applyFont="1" applyBorder="1" applyAlignment="1">
      <alignment horizontal="center"/>
    </xf>
    <xf numFmtId="0" fontId="0" fillId="0" borderId="43" xfId="0" applyNumberFormat="1" applyBorder="1" applyAlignment="1">
      <alignment horizontal="center"/>
    </xf>
    <xf numFmtId="0" fontId="0" fillId="0" borderId="44" xfId="0" applyNumberFormat="1" applyFont="1" applyBorder="1" applyAlignment="1">
      <alignment horizontal="center"/>
    </xf>
    <xf numFmtId="0" fontId="13" fillId="0" borderId="0" xfId="42" applyFont="1" applyBorder="1" applyAlignment="1" applyProtection="1">
      <alignment horizontal="center" vertical="center" wrapText="1"/>
      <protection/>
    </xf>
    <xf numFmtId="0" fontId="2" fillId="0" borderId="0" xfId="42" applyFont="1" applyBorder="1" applyAlignment="1" applyProtection="1">
      <alignment horizontal="right" vertical="center" wrapText="1"/>
      <protection/>
    </xf>
    <xf numFmtId="0" fontId="2" fillId="0" borderId="45" xfId="42" applyFont="1" applyBorder="1" applyAlignment="1" applyProtection="1">
      <alignment horizontal="right" vertical="center" wrapText="1"/>
      <protection/>
    </xf>
    <xf numFmtId="0" fontId="2" fillId="34" borderId="46" xfId="42" applyNumberFormat="1" applyFont="1" applyFill="1" applyBorder="1" applyAlignment="1" applyProtection="1">
      <alignment horizontal="center" vertical="center" wrapText="1"/>
      <protection/>
    </xf>
    <xf numFmtId="0" fontId="2" fillId="34" borderId="47" xfId="42" applyNumberFormat="1" applyFont="1" applyFill="1" applyBorder="1" applyAlignment="1" applyProtection="1">
      <alignment horizontal="center" vertical="center" wrapText="1"/>
      <protection/>
    </xf>
    <xf numFmtId="0" fontId="2" fillId="34" borderId="48" xfId="42" applyNumberFormat="1" applyFont="1" applyFill="1" applyBorder="1" applyAlignment="1" applyProtection="1">
      <alignment horizontal="center" vertical="center" wrapText="1"/>
      <protection/>
    </xf>
    <xf numFmtId="49" fontId="5" fillId="0" borderId="49" xfId="0" applyNumberFormat="1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45" xfId="42" applyFont="1" applyBorder="1" applyAlignment="1" applyProtection="1">
      <alignment horizontal="center" vertical="center" wrapText="1"/>
      <protection/>
    </xf>
    <xf numFmtId="0" fontId="9" fillId="35" borderId="46" xfId="0" applyFont="1" applyFill="1" applyBorder="1" applyAlignment="1">
      <alignment horizontal="center" vertical="center"/>
    </xf>
    <xf numFmtId="0" fontId="9" fillId="35" borderId="48" xfId="0" applyFont="1" applyFill="1" applyBorder="1" applyAlignment="1">
      <alignment horizontal="center" vertical="center"/>
    </xf>
    <xf numFmtId="0" fontId="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7" fillId="36" borderId="28" xfId="0" applyFont="1" applyFill="1" applyBorder="1" applyAlignment="1">
      <alignment horizontal="center" vertical="center"/>
    </xf>
    <xf numFmtId="0" fontId="17" fillId="36" borderId="50" xfId="0" applyFont="1" applyFill="1" applyBorder="1" applyAlignment="1">
      <alignment horizontal="center" vertical="center"/>
    </xf>
    <xf numFmtId="0" fontId="17" fillId="36" borderId="31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4" fillId="37" borderId="46" xfId="42" applyFont="1" applyFill="1" applyBorder="1" applyAlignment="1" applyProtection="1">
      <alignment horizontal="center" vertical="center" wrapText="1"/>
      <protection/>
    </xf>
    <xf numFmtId="0" fontId="14" fillId="37" borderId="47" xfId="42" applyFont="1" applyFill="1" applyBorder="1" applyAlignment="1" applyProtection="1">
      <alignment horizontal="center" vertical="center" wrapText="1"/>
      <protection/>
    </xf>
    <xf numFmtId="0" fontId="14" fillId="37" borderId="48" xfId="42" applyFont="1" applyFill="1" applyBorder="1" applyAlignment="1" applyProtection="1">
      <alignment horizontal="center" vertical="center" wrapText="1"/>
      <protection/>
    </xf>
    <xf numFmtId="0" fontId="0" fillId="0" borderId="10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9" fillId="38" borderId="46" xfId="42" applyFont="1" applyFill="1" applyBorder="1" applyAlignment="1" applyProtection="1">
      <alignment horizontal="center" vertical="center"/>
      <protection/>
    </xf>
    <xf numFmtId="0" fontId="9" fillId="38" borderId="47" xfId="42" applyFont="1" applyFill="1" applyBorder="1" applyAlignment="1" applyProtection="1">
      <alignment horizontal="center" vertical="center"/>
      <protection/>
    </xf>
    <xf numFmtId="0" fontId="9" fillId="38" borderId="48" xfId="42" applyFont="1" applyFill="1" applyBorder="1" applyAlignment="1" applyProtection="1">
      <alignment horizontal="center" vertical="center"/>
      <protection/>
    </xf>
    <xf numFmtId="0" fontId="17" fillId="38" borderId="28" xfId="0" applyFont="1" applyFill="1" applyBorder="1" applyAlignment="1">
      <alignment horizontal="center" vertical="center"/>
    </xf>
    <xf numFmtId="0" fontId="17" fillId="38" borderId="50" xfId="0" applyFont="1" applyFill="1" applyBorder="1" applyAlignment="1">
      <alignment horizontal="center" vertical="center"/>
    </xf>
    <xf numFmtId="0" fontId="17" fillId="38" borderId="31" xfId="0" applyFont="1" applyFill="1" applyBorder="1" applyAlignment="1">
      <alignment horizontal="center" vertical="center"/>
    </xf>
    <xf numFmtId="0" fontId="17" fillId="39" borderId="28" xfId="0" applyFont="1" applyFill="1" applyBorder="1" applyAlignment="1">
      <alignment horizontal="center" vertical="center"/>
    </xf>
    <xf numFmtId="0" fontId="17" fillId="39" borderId="50" xfId="0" applyFont="1" applyFill="1" applyBorder="1" applyAlignment="1">
      <alignment horizontal="center" vertical="center"/>
    </xf>
    <xf numFmtId="0" fontId="17" fillId="39" borderId="31" xfId="0" applyFont="1" applyFill="1" applyBorder="1" applyAlignment="1">
      <alignment horizontal="center" vertical="center"/>
    </xf>
    <xf numFmtId="0" fontId="0" fillId="0" borderId="16" xfId="42" applyFont="1" applyBorder="1" applyAlignment="1" applyProtection="1">
      <alignment horizontal="center" vertical="center" wrapText="1"/>
      <protection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9" fillId="35" borderId="47" xfId="0" applyFont="1" applyFill="1" applyBorder="1" applyAlignment="1">
      <alignment horizontal="center" vertical="center"/>
    </xf>
    <xf numFmtId="0" fontId="0" fillId="0" borderId="53" xfId="0" applyNumberFormat="1" applyFont="1" applyBorder="1" applyAlignment="1">
      <alignment horizontal="center" vertical="center" wrapText="1"/>
    </xf>
    <xf numFmtId="0" fontId="1" fillId="0" borderId="54" xfId="0" applyNumberFormat="1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1" fillId="0" borderId="55" xfId="0" applyNumberFormat="1" applyFont="1" applyBorder="1" applyAlignment="1">
      <alignment horizontal="center" vertical="center" wrapText="1"/>
    </xf>
    <xf numFmtId="0" fontId="1" fillId="0" borderId="5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9" fillId="34" borderId="46" xfId="42" applyNumberFormat="1" applyFont="1" applyFill="1" applyBorder="1" applyAlignment="1" applyProtection="1">
      <alignment horizontal="center" vertical="center" wrapText="1"/>
      <protection/>
    </xf>
    <xf numFmtId="0" fontId="19" fillId="34" borderId="47" xfId="42" applyNumberFormat="1" applyFont="1" applyFill="1" applyBorder="1" applyAlignment="1" applyProtection="1">
      <alignment horizontal="center" vertical="center" wrapText="1"/>
      <protection/>
    </xf>
    <xf numFmtId="0" fontId="19" fillId="34" borderId="48" xfId="42" applyNumberFormat="1" applyFont="1" applyFill="1" applyBorder="1" applyAlignment="1" applyProtection="1">
      <alignment horizontal="center" vertical="center" wrapText="1"/>
      <protection/>
    </xf>
    <xf numFmtId="0" fontId="1" fillId="0" borderId="54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0" fillId="0" borderId="65" xfId="42" applyFont="1" applyBorder="1" applyAlignment="1" applyProtection="1">
      <alignment horizontal="left" vertical="center" wrapText="1"/>
      <protection/>
    </xf>
    <xf numFmtId="0" fontId="5" fillId="0" borderId="51" xfId="0" applyFont="1" applyBorder="1" applyAlignment="1">
      <alignment horizontal="left" vertical="center" wrapText="1"/>
    </xf>
    <xf numFmtId="0" fontId="0" fillId="0" borderId="57" xfId="42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20" fillId="0" borderId="66" xfId="42" applyFont="1" applyBorder="1" applyAlignment="1" applyProtection="1">
      <alignment horizontal="left" vertical="center" wrapText="1"/>
      <protection/>
    </xf>
    <xf numFmtId="0" fontId="21" fillId="0" borderId="24" xfId="0" applyFont="1" applyBorder="1" applyAlignment="1">
      <alignment horizontal="left" vertical="center" wrapText="1"/>
    </xf>
    <xf numFmtId="0" fontId="0" fillId="0" borderId="56" xfId="42" applyFont="1" applyBorder="1" applyAlignment="1" applyProtection="1">
      <alignment horizontal="left" vertical="center" wrapText="1"/>
      <protection/>
    </xf>
    <xf numFmtId="0" fontId="5" fillId="0" borderId="56" xfId="0" applyFont="1" applyBorder="1" applyAlignment="1">
      <alignment horizontal="left" vertical="center" wrapText="1"/>
    </xf>
    <xf numFmtId="0" fontId="20" fillId="0" borderId="60" xfId="42" applyFont="1" applyBorder="1" applyAlignment="1" applyProtection="1">
      <alignment horizontal="left" vertical="center" wrapText="1"/>
      <protection/>
    </xf>
    <xf numFmtId="0" fontId="21" fillId="0" borderId="6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0" fillId="0" borderId="21" xfId="42" applyFont="1" applyBorder="1" applyAlignment="1" applyProtection="1">
      <alignment horizontal="left" vertical="center" wrapText="1"/>
      <protection/>
    </xf>
    <xf numFmtId="0" fontId="21" fillId="0" borderId="61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0" fontId="3" fillId="0" borderId="56" xfId="42" applyFont="1" applyBorder="1" applyAlignment="1" applyProtection="1">
      <alignment horizontal="left" vertical="center" wrapText="1"/>
      <protection/>
    </xf>
    <xf numFmtId="0" fontId="1" fillId="0" borderId="52" xfId="0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left" vertical="center" wrapText="1"/>
      <protection/>
    </xf>
    <xf numFmtId="0" fontId="5" fillId="0" borderId="52" xfId="0" applyFont="1" applyBorder="1" applyAlignment="1">
      <alignment horizontal="left" vertical="center" wrapText="1"/>
    </xf>
    <xf numFmtId="0" fontId="0" fillId="0" borderId="68" xfId="42" applyFont="1" applyBorder="1" applyAlignment="1" applyProtection="1">
      <alignment horizontal="left" vertical="center" wrapText="1"/>
      <protection/>
    </xf>
    <xf numFmtId="0" fontId="5" fillId="0" borderId="59" xfId="0" applyFont="1" applyBorder="1" applyAlignment="1">
      <alignment horizontal="left" vertical="center" wrapText="1"/>
    </xf>
    <xf numFmtId="0" fontId="3" fillId="0" borderId="57" xfId="42" applyFont="1" applyBorder="1" applyAlignment="1" applyProtection="1">
      <alignment horizontal="left" vertical="center" wrapText="1"/>
      <protection/>
    </xf>
    <xf numFmtId="0" fontId="1" fillId="0" borderId="53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0" fillId="0" borderId="59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62" xfId="0" applyFont="1" applyBorder="1" applyAlignment="1">
      <alignment horizontal="left" vertical="center" wrapText="1"/>
    </xf>
    <xf numFmtId="0" fontId="0" fillId="0" borderId="68" xfId="0" applyFont="1" applyBorder="1" applyAlignment="1">
      <alignment horizontal="left" vertical="center" wrapText="1"/>
    </xf>
    <xf numFmtId="0" fontId="6" fillId="0" borderId="68" xfId="0" applyFont="1" applyBorder="1" applyAlignment="1">
      <alignment horizontal="left" vertical="center" wrapText="1"/>
    </xf>
    <xf numFmtId="0" fontId="6" fillId="0" borderId="69" xfId="0" applyFont="1" applyBorder="1" applyAlignment="1">
      <alignment horizontal="left" vertical="center" wrapText="1"/>
    </xf>
    <xf numFmtId="49" fontId="0" fillId="0" borderId="0" xfId="0" applyNumberFormat="1" applyAlignment="1">
      <alignment horizontal="center"/>
    </xf>
    <xf numFmtId="0" fontId="6" fillId="0" borderId="67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center" vertical="center" wrapText="1"/>
    </xf>
    <xf numFmtId="0" fontId="0" fillId="0" borderId="49" xfId="42" applyFont="1" applyFill="1" applyBorder="1" applyAlignment="1" applyProtection="1">
      <alignment horizontal="left" vertical="center" wrapText="1"/>
      <protection/>
    </xf>
    <xf numFmtId="0" fontId="5" fillId="0" borderId="49" xfId="0" applyFont="1" applyBorder="1" applyAlignment="1">
      <alignment horizontal="center" vertical="center" wrapText="1"/>
    </xf>
    <xf numFmtId="0" fontId="3" fillId="38" borderId="49" xfId="0" applyFont="1" applyFill="1" applyBorder="1" applyAlignment="1">
      <alignment horizontal="center" vertical="center" wrapText="1"/>
    </xf>
    <xf numFmtId="0" fontId="3" fillId="39" borderId="49" xfId="0" applyFont="1" applyFill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center" vertical="center" wrapText="1"/>
      <protection/>
    </xf>
    <xf numFmtId="0" fontId="0" fillId="0" borderId="49" xfId="42" applyFont="1" applyFill="1" applyBorder="1" applyAlignment="1" applyProtection="1">
      <alignment horizontal="center" vertical="center" wrapText="1"/>
      <protection/>
    </xf>
    <xf numFmtId="0" fontId="8" fillId="0" borderId="53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9" fontId="0" fillId="0" borderId="36" xfId="0" applyNumberFormat="1" applyBorder="1" applyAlignment="1">
      <alignment horizontal="center" vertical="center" wrapText="1"/>
    </xf>
    <xf numFmtId="49" fontId="0" fillId="0" borderId="37" xfId="0" applyNumberForma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left" vertical="center" wrapText="1"/>
    </xf>
    <xf numFmtId="0" fontId="3" fillId="0" borderId="40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40" borderId="15" xfId="0" applyNumberFormat="1" applyFont="1" applyFill="1" applyBorder="1" applyAlignment="1">
      <alignment horizontal="center" vertical="center" wrapText="1"/>
    </xf>
    <xf numFmtId="0" fontId="3" fillId="40" borderId="13" xfId="0" applyNumberFormat="1" applyFont="1" applyFill="1" applyBorder="1" applyAlignment="1">
      <alignment horizontal="center" vertical="center" wrapText="1"/>
    </xf>
    <xf numFmtId="0" fontId="3" fillId="40" borderId="39" xfId="0" applyNumberFormat="1" applyFont="1" applyFill="1" applyBorder="1" applyAlignment="1">
      <alignment horizontal="left" vertical="center" wrapText="1"/>
    </xf>
    <xf numFmtId="0" fontId="3" fillId="40" borderId="4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2" fillId="0" borderId="0" xfId="42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5" xfId="42" applyFont="1" applyBorder="1" applyAlignment="1" applyProtection="1">
      <alignment horizontal="left" vertical="center" wrapText="1"/>
      <protection/>
    </xf>
    <xf numFmtId="0" fontId="3" fillId="0" borderId="13" xfId="42" applyFont="1" applyBorder="1" applyAlignment="1" applyProtection="1">
      <alignment horizontal="left" vertical="center" wrapText="1"/>
      <protection/>
    </xf>
    <xf numFmtId="0" fontId="3" fillId="0" borderId="11" xfId="42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42" applyFont="1" applyBorder="1" applyAlignment="1" applyProtection="1">
      <alignment horizontal="left" vertical="center" wrapText="1"/>
      <protection/>
    </xf>
    <xf numFmtId="0" fontId="3" fillId="0" borderId="70" xfId="0" applyFont="1" applyBorder="1" applyAlignment="1">
      <alignment horizontal="center" vertical="center" wrapText="1"/>
    </xf>
    <xf numFmtId="0" fontId="3" fillId="0" borderId="49" xfId="42" applyFont="1" applyBorder="1" applyAlignment="1" applyProtection="1">
      <alignment horizontal="left" vertical="center" wrapText="1"/>
      <protection/>
    </xf>
    <xf numFmtId="0" fontId="5" fillId="0" borderId="49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left" vertical="center" wrapText="1"/>
    </xf>
    <xf numFmtId="0" fontId="0" fillId="0" borderId="49" xfId="0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142875</xdr:rowOff>
    </xdr:from>
    <xdr:to>
      <xdr:col>1</xdr:col>
      <xdr:colOff>85725</xdr:colOff>
      <xdr:row>2</xdr:row>
      <xdr:rowOff>66675</xdr:rowOff>
    </xdr:to>
    <xdr:pic>
      <xdr:nvPicPr>
        <xdr:cNvPr id="1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38</xdr:row>
      <xdr:rowOff>0</xdr:rowOff>
    </xdr:from>
    <xdr:to>
      <xdr:col>10</xdr:col>
      <xdr:colOff>171450</xdr:colOff>
      <xdr:row>38</xdr:row>
      <xdr:rowOff>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7353300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38100</xdr:rowOff>
    </xdr:from>
    <xdr:to>
      <xdr:col>1</xdr:col>
      <xdr:colOff>352425</xdr:colOff>
      <xdr:row>1</xdr:row>
      <xdr:rowOff>314325</xdr:rowOff>
    </xdr:to>
    <xdr:pic>
      <xdr:nvPicPr>
        <xdr:cNvPr id="2" name="Picture 1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63;&#1077;&#1084;&#1087;%20&#1056;&#1086;&#1089;&#1089;&#1080;&#1080;%20&#1078;%202011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63;&#1077;&#1084;&#1087;%20&#1056;&#1086;&#1089;&#1089;&#1080;&#1080;%20&#1078;%202011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14-17 июня 2011 г.       г. Краснокамск</v>
          </cell>
        </row>
        <row r="6">
          <cell r="A6" t="str">
            <v>Гл. судья, судья МК</v>
          </cell>
          <cell r="G6" t="str">
            <v>Е.А. Борков</v>
          </cell>
        </row>
        <row r="7">
          <cell r="G7" t="str">
            <v>/г. Москва/</v>
          </cell>
        </row>
        <row r="8">
          <cell r="G8" t="str">
            <v>Р.М. Закиров</v>
          </cell>
        </row>
        <row r="9">
          <cell r="G9" t="str">
            <v>/г. Пермь/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T51"/>
  <sheetViews>
    <sheetView zoomScalePageLayoutView="0" workbookViewId="0" topLeftCell="A10">
      <selection activeCell="A40" sqref="A1:G40"/>
    </sheetView>
  </sheetViews>
  <sheetFormatPr defaultColWidth="9.140625" defaultRowHeight="12.75"/>
  <cols>
    <col min="1" max="1" width="10.140625" style="0" customWidth="1"/>
    <col min="2" max="2" width="7.28125" style="0" customWidth="1"/>
    <col min="3" max="3" width="27.28125" style="0" customWidth="1"/>
    <col min="5" max="5" width="17.57421875" style="0" customWidth="1"/>
    <col min="7" max="7" width="17.57421875" style="0" customWidth="1"/>
  </cols>
  <sheetData>
    <row r="1" spans="1:20" ht="27" customHeight="1" thickBot="1">
      <c r="A1" s="160" t="s">
        <v>39</v>
      </c>
      <c r="B1" s="160"/>
      <c r="C1" s="160"/>
      <c r="D1" s="160"/>
      <c r="E1" s="160"/>
      <c r="F1" s="160"/>
      <c r="G1" s="160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</row>
    <row r="2" spans="1:10" ht="33" customHeight="1" thickBot="1">
      <c r="A2" s="161" t="s">
        <v>38</v>
      </c>
      <c r="B2" s="161"/>
      <c r="C2" s="162"/>
      <c r="D2" s="163" t="str">
        <f>HYPERLINK('[2]реквизиты'!$A$2)</f>
        <v>Чемпионат России по САМБО среди женщин</v>
      </c>
      <c r="E2" s="164"/>
      <c r="F2" s="164"/>
      <c r="G2" s="165"/>
      <c r="I2" s="41"/>
      <c r="J2" s="41"/>
    </row>
    <row r="3" spans="1:7" ht="12.75" customHeight="1" thickBot="1">
      <c r="A3" s="126"/>
      <c r="B3" s="126"/>
      <c r="C3" s="126"/>
      <c r="D3" s="127"/>
      <c r="E3" s="127"/>
      <c r="F3" s="128"/>
      <c r="G3" s="129"/>
    </row>
    <row r="4" spans="1:7" ht="24" customHeight="1" thickBot="1">
      <c r="A4" s="172" t="str">
        <f>HYPERLINK('[2]реквизиты'!$A$3)</f>
        <v>14-17 июня 2011 г.       г. Краснокамск</v>
      </c>
      <c r="B4" s="172"/>
      <c r="C4" s="172"/>
      <c r="D4" s="172"/>
      <c r="E4" s="173"/>
      <c r="F4" s="174" t="str">
        <f>'пр.взвешивания'!E3</f>
        <v>в.к.    64     кг.</v>
      </c>
      <c r="G4" s="175"/>
    </row>
    <row r="5" spans="1:7" ht="12.75">
      <c r="A5" s="176"/>
      <c r="B5" s="177"/>
      <c r="C5" s="177"/>
      <c r="D5" s="177"/>
      <c r="E5" s="177"/>
      <c r="F5" s="177"/>
      <c r="G5" s="177"/>
    </row>
    <row r="6" spans="1:7" ht="12.75">
      <c r="A6" s="170" t="s">
        <v>30</v>
      </c>
      <c r="B6" s="170" t="s">
        <v>0</v>
      </c>
      <c r="C6" s="170" t="s">
        <v>1</v>
      </c>
      <c r="D6" s="170" t="s">
        <v>21</v>
      </c>
      <c r="E6" s="170" t="s">
        <v>22</v>
      </c>
      <c r="F6" s="170" t="s">
        <v>23</v>
      </c>
      <c r="G6" s="170" t="s">
        <v>24</v>
      </c>
    </row>
    <row r="7" spans="1:7" ht="12.75">
      <c r="A7" s="171"/>
      <c r="B7" s="171"/>
      <c r="C7" s="171"/>
      <c r="D7" s="171"/>
      <c r="E7" s="171"/>
      <c r="F7" s="171"/>
      <c r="G7" s="171"/>
    </row>
    <row r="8" spans="1:7" ht="12.75">
      <c r="A8" s="166" t="s">
        <v>40</v>
      </c>
      <c r="B8" s="167">
        <v>8</v>
      </c>
      <c r="C8" s="169" t="str">
        <f>VLOOKUP(B8,'пр.взвешивания'!B6:G65,2,FALSE)</f>
        <v>УСОЛЬЦЕВА Ольга Михайловна</v>
      </c>
      <c r="D8" s="169" t="str">
        <f>VLOOKUP(B8,'пр.взвешивания'!B6:H65,3,FALSE)</f>
        <v>24.09.84 змс</v>
      </c>
      <c r="E8" s="169" t="str">
        <f>VLOOKUP(B8,'пр.взвешивания'!B6:I65,4,FALSE)</f>
        <v>ЦФО Рязанская Рязань Д</v>
      </c>
      <c r="F8" s="169" t="str">
        <f>VLOOKUP(B8,'пр.взвешивания'!B6:J65,5,FALSE)</f>
        <v>000428  6109596372.</v>
      </c>
      <c r="G8" s="169" t="str">
        <f>VLOOKUP(B8,'пр.взвешивания'!B6:K65,6,FALSE)</f>
        <v>Глушкова НЮ Гаврюшин ЮА</v>
      </c>
    </row>
    <row r="9" spans="1:7" ht="12.75">
      <c r="A9" s="166"/>
      <c r="B9" s="168"/>
      <c r="C9" s="169"/>
      <c r="D9" s="169"/>
      <c r="E9" s="169"/>
      <c r="F9" s="169"/>
      <c r="G9" s="169"/>
    </row>
    <row r="10" spans="1:7" ht="12.75">
      <c r="A10" s="166" t="s">
        <v>41</v>
      </c>
      <c r="B10" s="167">
        <v>6</v>
      </c>
      <c r="C10" s="169" t="str">
        <f>VLOOKUP(B10,'пр.взвешивания'!B3:G67,2,FALSE)</f>
        <v>ГРОМОВА Ирина Владимировна</v>
      </c>
      <c r="D10" s="169" t="str">
        <f>VLOOKUP(B10,'пр.взвешивания'!B4:H67,3,FALSE)</f>
        <v>23.07.85  мсмк</v>
      </c>
      <c r="E10" s="169" t="str">
        <f>VLOOKUP(B10,'пр.взвешивания'!B3:I67,4,FALSE)</f>
        <v>СФО Алтайский Барнаул Д</v>
      </c>
      <c r="F10" s="169" t="str">
        <f>VLOOKUP(B10,'пр.взвешивания'!B3:J67,5,FALSE)</f>
        <v>0105760762</v>
      </c>
      <c r="G10" s="169" t="str">
        <f>VLOOKUP(B10,'пр.взвешивания'!B3:K67,6,FALSE)</f>
        <v>Зайцев ОВ  </v>
      </c>
    </row>
    <row r="11" spans="1:7" ht="12.75">
      <c r="A11" s="166"/>
      <c r="B11" s="168"/>
      <c r="C11" s="169"/>
      <c r="D11" s="169"/>
      <c r="E11" s="169"/>
      <c r="F11" s="169"/>
      <c r="G11" s="169"/>
    </row>
    <row r="12" spans="1:7" ht="12.75">
      <c r="A12" s="166" t="s">
        <v>33</v>
      </c>
      <c r="B12" s="167">
        <v>11</v>
      </c>
      <c r="C12" s="169" t="str">
        <f>VLOOKUP(B12,'пр.взвешивания'!B1:G69,2,FALSE)</f>
        <v>СЕМЕНОВА Юлия Юрьевна</v>
      </c>
      <c r="D12" s="169" t="str">
        <f>VLOOKUP(B12,'пр.взвешивания'!B1:H69,3,FALSE)</f>
        <v>08.09.76 змс</v>
      </c>
      <c r="E12" s="169" t="str">
        <f>VLOOKUP(B12,'пр.взвешивания'!B1:I69,4,FALSE)</f>
        <v>ЦФО Калужская Калуга ВС</v>
      </c>
      <c r="F12" s="169">
        <f>VLOOKUP(B12,'пр.взвешивания'!B1:J69,5,FALSE)</f>
        <v>0</v>
      </c>
      <c r="G12" s="169" t="str">
        <f>VLOOKUP(B12,'пр.взвешивания'!B1:K69,6,FALSE)</f>
        <v>Кутьин ВГ</v>
      </c>
    </row>
    <row r="13" spans="1:7" ht="12.75">
      <c r="A13" s="166"/>
      <c r="B13" s="168"/>
      <c r="C13" s="169"/>
      <c r="D13" s="169"/>
      <c r="E13" s="169"/>
      <c r="F13" s="169"/>
      <c r="G13" s="169"/>
    </row>
    <row r="14" spans="1:7" ht="12.75">
      <c r="A14" s="166" t="s">
        <v>33</v>
      </c>
      <c r="B14" s="167">
        <v>3</v>
      </c>
      <c r="C14" s="169" t="str">
        <f>VLOOKUP(B14,'пр.взвешивания'!B1:G71,2,FALSE)</f>
        <v>БУЛАВИНА Анна Аркадьевна</v>
      </c>
      <c r="D14" s="169" t="str">
        <f>VLOOKUP(B14,'пр.взвешивания'!B1:H71,3,FALSE)</f>
        <v>07.06.88 мс</v>
      </c>
      <c r="E14" s="169" t="str">
        <f>VLOOKUP(B14,'пр.взвешивания'!B1:I71,4,FALSE)</f>
        <v>С.Петербург ВС</v>
      </c>
      <c r="F14" s="169" t="str">
        <f>VLOOKUP(B14,'пр.взвешивания'!B1:J71,5,FALSE)</f>
        <v>000539</v>
      </c>
      <c r="G14" s="169" t="str">
        <f>VLOOKUP(B14,'пр.взвешивания'!B1:K71,6,FALSE)</f>
        <v>Платонов АП</v>
      </c>
    </row>
    <row r="15" spans="1:7" ht="12.75">
      <c r="A15" s="166"/>
      <c r="B15" s="168"/>
      <c r="C15" s="169"/>
      <c r="D15" s="169"/>
      <c r="E15" s="169"/>
      <c r="F15" s="169"/>
      <c r="G15" s="169"/>
    </row>
    <row r="16" spans="1:7" ht="12.75">
      <c r="A16" s="166" t="s">
        <v>132</v>
      </c>
      <c r="B16" s="167">
        <v>4</v>
      </c>
      <c r="C16" s="169" t="str">
        <f>VLOOKUP(B16,'пр.взвешивания'!B1:G73,2,FALSE)</f>
        <v>ТЕЛЬКАНОВА Мария Сергеевна</v>
      </c>
      <c r="D16" s="169" t="str">
        <f>VLOOKUP(B16,'пр.взвешивания'!B1:H73,3,FALSE)</f>
        <v>11.02.90 мс</v>
      </c>
      <c r="E16" s="169" t="str">
        <f>VLOOKUP(B16,'пр.взвешивания'!B1:I73,4,FALSE)</f>
        <v>ПФО Пермский   МО</v>
      </c>
      <c r="F16" s="169" t="str">
        <f>VLOOKUP(B16,'пр.взвешивания'!B1:J73,5,FALSE)</f>
        <v>00917</v>
      </c>
      <c r="G16" s="169" t="str">
        <f>VLOOKUP(B16,'пр.взвешивания'!B1:K73,6,FALSE)</f>
        <v>Ахметзянов АЗ, Хасанов РЗ</v>
      </c>
    </row>
    <row r="17" spans="1:7" ht="12.75">
      <c r="A17" s="166"/>
      <c r="B17" s="168"/>
      <c r="C17" s="169"/>
      <c r="D17" s="169"/>
      <c r="E17" s="169"/>
      <c r="F17" s="169"/>
      <c r="G17" s="169"/>
    </row>
    <row r="18" spans="1:7" ht="12.75">
      <c r="A18" s="166" t="s">
        <v>132</v>
      </c>
      <c r="B18" s="167">
        <v>12</v>
      </c>
      <c r="C18" s="169" t="str">
        <f>VLOOKUP(B18,'пр.взвешивания'!B1:G75,2,FALSE)</f>
        <v>РЫЖОВА Ольга Юрьеавна</v>
      </c>
      <c r="D18" s="169" t="str">
        <f>VLOOKUP(B18,'пр.взвешивания'!B1:H75,3,FALSE)</f>
        <v>12.09.84 мс</v>
      </c>
      <c r="E18" s="169" t="str">
        <f>VLOOKUP(B18,'пр.взвешивания'!B1:I75,4,FALSE)</f>
        <v>МОСКВА  С-70 Д </v>
      </c>
      <c r="F18" s="169" t="str">
        <f>VLOOKUP(B18,'пр.взвешивания'!B1:J75,5,FALSE)</f>
        <v>68041854326.</v>
      </c>
      <c r="G18" s="169" t="str">
        <f>VLOOKUP(B18,'пр.взвешивания'!B1:K75,6,FALSE)</f>
        <v>Доровских С. Ходырев АН</v>
      </c>
    </row>
    <row r="19" spans="1:7" ht="12.75">
      <c r="A19" s="166"/>
      <c r="B19" s="168"/>
      <c r="C19" s="169"/>
      <c r="D19" s="169"/>
      <c r="E19" s="169"/>
      <c r="F19" s="169"/>
      <c r="G19" s="169"/>
    </row>
    <row r="20" spans="1:7" ht="12.75">
      <c r="A20" s="166" t="s">
        <v>133</v>
      </c>
      <c r="B20" s="167">
        <v>1</v>
      </c>
      <c r="C20" s="169" t="str">
        <f>VLOOKUP(B20,'пр.взвешивания'!B1:G77,2,FALSE)</f>
        <v>СУЛЕМИНА Любовь Владимировна</v>
      </c>
      <c r="D20" s="169" t="str">
        <f>VLOOKUP(B20,'пр.взвешивания'!B1:H77,3,FALSE)</f>
        <v>10.11.85 мс</v>
      </c>
      <c r="E20" s="169" t="str">
        <f>VLOOKUP(B20,'пр.взвешивания'!B1:I77,4,FALSE)</f>
        <v>СФО Иркутская Ангарск Россспорт</v>
      </c>
      <c r="F20" s="169" t="str">
        <f>VLOOKUP(B20,'пр.взвешивания'!B1:J77,5,FALSE)</f>
        <v>000416   2505584640.</v>
      </c>
      <c r="G20" s="169" t="str">
        <f>VLOOKUP(B20,'пр.взвешивания'!B1:K77,6,FALSE)</f>
        <v>Сулемин ВН Ефимов НН</v>
      </c>
    </row>
    <row r="21" spans="1:7" ht="12.75">
      <c r="A21" s="166"/>
      <c r="B21" s="168"/>
      <c r="C21" s="169"/>
      <c r="D21" s="169"/>
      <c r="E21" s="169"/>
      <c r="F21" s="169"/>
      <c r="G21" s="169"/>
    </row>
    <row r="22" spans="1:7" ht="12.75">
      <c r="A22" s="166" t="s">
        <v>133</v>
      </c>
      <c r="B22" s="167">
        <v>9</v>
      </c>
      <c r="C22" s="169" t="str">
        <f>VLOOKUP(B22,'пр.взвешивания'!B2:G79,2,FALSE)</f>
        <v>МЕЛЬНИКОВА Наталья Валентиновна</v>
      </c>
      <c r="D22" s="169" t="str">
        <f>VLOOKUP(B22,'пр.взвешивания'!B2:H79,3,FALSE)</f>
        <v>02.07.77 мсмк</v>
      </c>
      <c r="E22" s="169" t="str">
        <f>VLOOKUP(B22,'пр.взвешивания'!B2:I79,4,FALSE)</f>
        <v>ЦФО Брянская Брянск ЛОК</v>
      </c>
      <c r="F22" s="169">
        <f>VLOOKUP(B22,'пр.взвешивания'!B2:J79,5,FALSE)</f>
        <v>1902798643</v>
      </c>
      <c r="G22" s="169" t="str">
        <f>VLOOKUP(B22,'пр.взвешивания'!B2:K79,6,FALSE)</f>
        <v>Кацанашвили ОМ, Моторкин АВ </v>
      </c>
    </row>
    <row r="23" spans="1:7" ht="12.75">
      <c r="A23" s="166"/>
      <c r="B23" s="168"/>
      <c r="C23" s="169"/>
      <c r="D23" s="169"/>
      <c r="E23" s="169"/>
      <c r="F23" s="169"/>
      <c r="G23" s="169"/>
    </row>
    <row r="24" spans="1:7" ht="12.75">
      <c r="A24" s="166" t="s">
        <v>134</v>
      </c>
      <c r="B24" s="167">
        <v>2</v>
      </c>
      <c r="C24" s="169" t="str">
        <f>VLOOKUP(B24,'пр.взвешивания'!B2:G81,2,FALSE)</f>
        <v>ШЛЯХТИНА Марина Андреевна</v>
      </c>
      <c r="D24" s="169" t="str">
        <f>VLOOKUP(B24,'пр.взвешивания'!B2:H81,3,FALSE)</f>
        <v>04.05.90 мс</v>
      </c>
      <c r="E24" s="169" t="str">
        <f>VLOOKUP(B24,'пр.взвешивания'!B2:I81,4,FALSE)</f>
        <v>ЦФО Брянская Брянск Д</v>
      </c>
      <c r="F24" s="169" t="str">
        <f>VLOOKUP(B24,'пр.взвешивания'!B2:J81,5,FALSE)</f>
        <v>003981   2909380326.</v>
      </c>
      <c r="G24" s="169" t="str">
        <f>VLOOKUP(B24,'пр.взвешивания'!B2:K81,6,FALSE)</f>
        <v>Терешок АА</v>
      </c>
    </row>
    <row r="25" spans="1:7" ht="12.75">
      <c r="A25" s="166"/>
      <c r="B25" s="168"/>
      <c r="C25" s="169"/>
      <c r="D25" s="169"/>
      <c r="E25" s="169"/>
      <c r="F25" s="169"/>
      <c r="G25" s="169"/>
    </row>
    <row r="26" spans="1:7" ht="12.75">
      <c r="A26" s="166" t="s">
        <v>134</v>
      </c>
      <c r="B26" s="167">
        <v>5</v>
      </c>
      <c r="C26" s="169" t="str">
        <f>VLOOKUP(B26,'пр.взвешивания'!B2:G83,2,FALSE)</f>
        <v>НОВИЦКАЯ Дарья Владимировна</v>
      </c>
      <c r="D26" s="169" t="str">
        <f>VLOOKUP(B26,'пр.взвешивания'!B2:H83,3,FALSE)</f>
        <v>09.11.91 кмс</v>
      </c>
      <c r="E26" s="169" t="str">
        <f>VLOOKUP(B26,'пр.взвешивания'!B2:I83,4,FALSE)</f>
        <v>Москва Самбо-70  </v>
      </c>
      <c r="F26" s="169">
        <f>VLOOKUP(B26,'пр.взвешивания'!B2:J83,5,FALSE)</f>
        <v>0</v>
      </c>
      <c r="G26" s="169" t="str">
        <f>VLOOKUP(B26,'пр.взвешивания'!B2:K83,6,FALSE)</f>
        <v>Кондрашкин СА, Некрасова АС</v>
      </c>
    </row>
    <row r="27" spans="1:7" ht="12.75">
      <c r="A27" s="166"/>
      <c r="B27" s="168"/>
      <c r="C27" s="169"/>
      <c r="D27" s="169"/>
      <c r="E27" s="169"/>
      <c r="F27" s="169"/>
      <c r="G27" s="169"/>
    </row>
    <row r="28" spans="1:7" ht="12.75">
      <c r="A28" s="166" t="s">
        <v>134</v>
      </c>
      <c r="B28" s="167">
        <v>7</v>
      </c>
      <c r="C28" s="169" t="str">
        <f>VLOOKUP(B28,'пр.взвешивания'!B2:G85,2,FALSE)</f>
        <v>ЯКУНИНА Кристина Андреевна</v>
      </c>
      <c r="D28" s="169" t="str">
        <f>VLOOKUP(B28,'пр.взвешивания'!B2:H85,3,FALSE)</f>
        <v>07.07.89 мс</v>
      </c>
      <c r="E28" s="169" t="str">
        <f>VLOOKUP(B28,'пр.взвешивания'!B2:I85,4,FALSE)</f>
        <v>ПФО Пермский Чайковский МО</v>
      </c>
      <c r="F28" s="169" t="str">
        <f>VLOOKUP(B28,'пр.взвешивания'!B2:J85,5,FALSE)</f>
        <v> </v>
      </c>
      <c r="G28" s="169" t="str">
        <f>VLOOKUP(B28,'пр.взвешивания'!B2:K85,6,FALSE)</f>
        <v>Митреев СВ, Судаков ВА</v>
      </c>
    </row>
    <row r="29" spans="1:7" ht="12.75">
      <c r="A29" s="166"/>
      <c r="B29" s="168"/>
      <c r="C29" s="169"/>
      <c r="D29" s="169"/>
      <c r="E29" s="169"/>
      <c r="F29" s="169"/>
      <c r="G29" s="169"/>
    </row>
    <row r="30" spans="1:7" ht="12.75">
      <c r="A30" s="166" t="s">
        <v>134</v>
      </c>
      <c r="B30" s="167">
        <v>10</v>
      </c>
      <c r="C30" s="169" t="str">
        <f>VLOOKUP(B30,'пр.взвешивания'!B2:G87,2,FALSE)</f>
        <v>КАМНЕВА Екатерина Анатольевна</v>
      </c>
      <c r="D30" s="169" t="str">
        <f>VLOOKUP(B30,'пр.взвешивания'!B2:H87,3,FALSE)</f>
        <v>17.11.86 кмс</v>
      </c>
      <c r="E30" s="169" t="str">
        <f>VLOOKUP(B30,'пр.взвешивания'!B2:I87,4,FALSE)</f>
        <v>ЦФО Тульская Тула  </v>
      </c>
      <c r="F30" s="169" t="str">
        <f>VLOOKUP(B30,'пр.взвешивания'!B2:J87,5,FALSE)</f>
        <v>000467    7006892264.</v>
      </c>
      <c r="G30" s="169" t="str">
        <f>VLOOKUP(B30,'пр.взвешивания'!B2:K87,6,FALSE)</f>
        <v>Афонина ИП Варфоломеев ВП</v>
      </c>
    </row>
    <row r="31" spans="1:7" ht="12.75">
      <c r="A31" s="166"/>
      <c r="B31" s="168"/>
      <c r="C31" s="169"/>
      <c r="D31" s="169"/>
      <c r="E31" s="169"/>
      <c r="F31" s="169"/>
      <c r="G31" s="169"/>
    </row>
    <row r="35" spans="1:7" ht="12.75">
      <c r="A35" s="31"/>
      <c r="B35" s="31"/>
      <c r="C35" s="31"/>
      <c r="D35" s="31"/>
      <c r="E35" s="31"/>
      <c r="F35" s="31"/>
      <c r="G35" s="31"/>
    </row>
    <row r="36" spans="1:8" ht="15.75">
      <c r="A36" s="121" t="str">
        <f>HYPERLINK('[2]реквизиты'!$A$6)</f>
        <v>Гл. судья, судья МК</v>
      </c>
      <c r="B36" s="122"/>
      <c r="C36" s="132"/>
      <c r="D36" s="35"/>
      <c r="E36" s="133"/>
      <c r="F36" s="133"/>
      <c r="G36" s="144" t="str">
        <f>HYPERLINK('[2]реквизиты'!$G$6)</f>
        <v>Е.А. Борков</v>
      </c>
      <c r="H36" s="31"/>
    </row>
    <row r="37" spans="1:8" ht="15.75">
      <c r="A37" s="122"/>
      <c r="B37" s="122"/>
      <c r="C37" s="132"/>
      <c r="D37" s="35"/>
      <c r="E37" s="133"/>
      <c r="F37" s="133"/>
      <c r="G37" s="145" t="str">
        <f>HYPERLINK('[2]реквизиты'!$G$7)</f>
        <v>/г. Москва/</v>
      </c>
      <c r="H37" s="31"/>
    </row>
    <row r="38" spans="1:8" ht="12.75">
      <c r="A38" s="124"/>
      <c r="B38" s="124"/>
      <c r="C38" s="125"/>
      <c r="D38" s="35"/>
      <c r="E38" s="35"/>
      <c r="F38" s="35"/>
      <c r="G38" s="35"/>
      <c r="H38" s="31"/>
    </row>
    <row r="39" spans="1:8" ht="15.75">
      <c r="A39" s="121" t="str">
        <f>HYPERLINK('[3]реквизиты'!$A$22)</f>
        <v>Гл. секретарь, судья МК</v>
      </c>
      <c r="B39" s="122"/>
      <c r="C39" s="132"/>
      <c r="D39" s="35"/>
      <c r="E39" s="133"/>
      <c r="F39" s="133"/>
      <c r="G39" s="144" t="str">
        <f>HYPERLINK('[2]реквизиты'!$G$8)</f>
        <v>Р.М. Закиров</v>
      </c>
      <c r="H39" s="31"/>
    </row>
    <row r="40" spans="1:8" ht="12.75">
      <c r="A40" s="124"/>
      <c r="B40" s="124"/>
      <c r="C40" s="125"/>
      <c r="D40" s="35"/>
      <c r="E40" s="35"/>
      <c r="F40" s="35"/>
      <c r="G40" s="145" t="str">
        <f>HYPERLINK('[2]реквизиты'!$G$9)</f>
        <v>/г. Пермь/</v>
      </c>
      <c r="H40" s="31"/>
    </row>
    <row r="41" spans="3:7" ht="12.75">
      <c r="C41" s="1"/>
      <c r="D41" s="1"/>
      <c r="E41" s="1"/>
      <c r="F41" s="1"/>
      <c r="G41" s="1"/>
    </row>
    <row r="42" spans="3:7" ht="12.75">
      <c r="C42" s="1"/>
      <c r="D42" s="1"/>
      <c r="E42" s="1"/>
      <c r="F42" s="1"/>
      <c r="G42" s="1"/>
    </row>
    <row r="43" spans="3:7" ht="12.75">
      <c r="C43" s="1"/>
      <c r="D43" s="1"/>
      <c r="E43" s="1"/>
      <c r="F43" s="1"/>
      <c r="G43" s="1"/>
    </row>
    <row r="44" spans="3:7" ht="12.75">
      <c r="C44" s="1"/>
      <c r="D44" s="1"/>
      <c r="E44" s="1"/>
      <c r="F44" s="1"/>
      <c r="G44" s="1"/>
    </row>
    <row r="45" spans="3:7" ht="12.75">
      <c r="C45" s="1"/>
      <c r="D45" s="1"/>
      <c r="E45" s="1"/>
      <c r="F45" s="1"/>
      <c r="G45" s="1"/>
    </row>
    <row r="46" spans="3:7" ht="12.75">
      <c r="C46" s="1"/>
      <c r="D46" s="1"/>
      <c r="E46" s="1"/>
      <c r="F46" s="1"/>
      <c r="G46" s="1"/>
    </row>
    <row r="47" spans="3:7" ht="12.75">
      <c r="C47" s="1"/>
      <c r="D47" s="1"/>
      <c r="E47" s="1"/>
      <c r="F47" s="1"/>
      <c r="G47" s="1"/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</sheetData>
  <sheetProtection/>
  <mergeCells count="97">
    <mergeCell ref="A10:A11"/>
    <mergeCell ref="B10:B11"/>
    <mergeCell ref="C10:C11"/>
    <mergeCell ref="D10:D11"/>
    <mergeCell ref="A6:A7"/>
    <mergeCell ref="B6:B7"/>
    <mergeCell ref="C6:C7"/>
    <mergeCell ref="D6:D7"/>
    <mergeCell ref="D22:D23"/>
    <mergeCell ref="A18:A19"/>
    <mergeCell ref="B18:B19"/>
    <mergeCell ref="C18:C19"/>
    <mergeCell ref="D18:D19"/>
    <mergeCell ref="A14:A15"/>
    <mergeCell ref="B14:B15"/>
    <mergeCell ref="C14:C15"/>
    <mergeCell ref="D14:D15"/>
    <mergeCell ref="A4:E4"/>
    <mergeCell ref="F4:G4"/>
    <mergeCell ref="A5:G5"/>
    <mergeCell ref="A26:A27"/>
    <mergeCell ref="B26:B27"/>
    <mergeCell ref="C26:C27"/>
    <mergeCell ref="D26:D27"/>
    <mergeCell ref="A22:A23"/>
    <mergeCell ref="B22:B23"/>
    <mergeCell ref="C22:C23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1:G1"/>
    <mergeCell ref="A2:C2"/>
    <mergeCell ref="D2:G2"/>
    <mergeCell ref="A30:A31"/>
    <mergeCell ref="B30:B31"/>
    <mergeCell ref="C30:C31"/>
    <mergeCell ref="D30:D31"/>
    <mergeCell ref="E30:E31"/>
    <mergeCell ref="F30:F31"/>
    <mergeCell ref="G30:G31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zoomScalePageLayoutView="0" workbookViewId="0" topLeftCell="A1">
      <selection activeCell="A38" sqref="A1:I38"/>
    </sheetView>
  </sheetViews>
  <sheetFormatPr defaultColWidth="9.140625" defaultRowHeight="12.75"/>
  <sheetData>
    <row r="1" spans="1:8" ht="15.75" thickBot="1">
      <c r="A1" s="193" t="str">
        <f>'[2]реквизиты'!$A$2</f>
        <v>Чемпионат России по САМБО среди женщин</v>
      </c>
      <c r="B1" s="194"/>
      <c r="C1" s="194"/>
      <c r="D1" s="194"/>
      <c r="E1" s="194"/>
      <c r="F1" s="194"/>
      <c r="G1" s="194"/>
      <c r="H1" s="195"/>
    </row>
    <row r="2" spans="1:8" ht="12.75">
      <c r="A2" s="196" t="str">
        <f>'[2]реквизиты'!$A$3</f>
        <v>14-17 июня 2011 г.       г. Краснокамск</v>
      </c>
      <c r="B2" s="196"/>
      <c r="C2" s="196"/>
      <c r="D2" s="196"/>
      <c r="E2" s="196"/>
      <c r="F2" s="196"/>
      <c r="G2" s="196"/>
      <c r="H2" s="196"/>
    </row>
    <row r="3" spans="1:8" ht="18.75" thickBot="1">
      <c r="A3" s="197" t="s">
        <v>50</v>
      </c>
      <c r="B3" s="197"/>
      <c r="C3" s="197"/>
      <c r="D3" s="197"/>
      <c r="E3" s="197"/>
      <c r="F3" s="197"/>
      <c r="G3" s="197"/>
      <c r="H3" s="197"/>
    </row>
    <row r="4" spans="2:8" ht="18.75" thickBot="1">
      <c r="B4" s="135"/>
      <c r="C4" s="136"/>
      <c r="D4" s="198" t="str">
        <f>'пр.взвешивания'!E3</f>
        <v>в.к.    64     кг.</v>
      </c>
      <c r="E4" s="199"/>
      <c r="F4" s="200"/>
      <c r="G4" s="136"/>
      <c r="H4" s="136"/>
    </row>
    <row r="5" spans="1:8" ht="18.75" thickBot="1">
      <c r="A5" s="136"/>
      <c r="B5" s="136"/>
      <c r="C5" s="136"/>
      <c r="D5" s="136"/>
      <c r="E5" s="136"/>
      <c r="F5" s="136"/>
      <c r="G5" s="136"/>
      <c r="H5" s="136"/>
    </row>
    <row r="6" spans="1:10" ht="18">
      <c r="A6" s="204" t="s">
        <v>51</v>
      </c>
      <c r="B6" s="191" t="str">
        <f>VLOOKUP(J6,'пр.взвешивания'!B6:G71,2,FALSE)</f>
        <v>УСОЛЬЦЕВА Ольга Михайловна</v>
      </c>
      <c r="C6" s="191"/>
      <c r="D6" s="191"/>
      <c r="E6" s="191"/>
      <c r="F6" s="191"/>
      <c r="G6" s="191"/>
      <c r="H6" s="182" t="str">
        <f>VLOOKUP(J6,'пр.взвешивания'!B6:G71,3,FALSE)</f>
        <v>24.09.84 змс</v>
      </c>
      <c r="I6" s="136"/>
      <c r="J6" s="137">
        <v>8</v>
      </c>
    </row>
    <row r="7" spans="1:10" ht="18">
      <c r="A7" s="205"/>
      <c r="B7" s="192"/>
      <c r="C7" s="192"/>
      <c r="D7" s="192"/>
      <c r="E7" s="192"/>
      <c r="F7" s="192"/>
      <c r="G7" s="192"/>
      <c r="H7" s="183"/>
      <c r="I7" s="136"/>
      <c r="J7" s="137"/>
    </row>
    <row r="8" spans="1:10" ht="18">
      <c r="A8" s="205"/>
      <c r="B8" s="178" t="str">
        <f>VLOOKUP(J6,'пр.взвешивания'!B6:G71,4,FALSE)</f>
        <v>ЦФО Рязанская Рязань Д</v>
      </c>
      <c r="C8" s="178"/>
      <c r="D8" s="178"/>
      <c r="E8" s="178"/>
      <c r="F8" s="178"/>
      <c r="G8" s="178"/>
      <c r="H8" s="179"/>
      <c r="I8" s="136"/>
      <c r="J8" s="137"/>
    </row>
    <row r="9" spans="1:10" ht="18.75" thickBot="1">
      <c r="A9" s="206"/>
      <c r="B9" s="180"/>
      <c r="C9" s="180"/>
      <c r="D9" s="180"/>
      <c r="E9" s="180"/>
      <c r="F9" s="180"/>
      <c r="G9" s="180"/>
      <c r="H9" s="181"/>
      <c r="I9" s="136"/>
      <c r="J9" s="137"/>
    </row>
    <row r="10" spans="1:10" ht="18.75" thickBot="1">
      <c r="A10" s="136"/>
      <c r="B10" s="136"/>
      <c r="C10" s="136"/>
      <c r="D10" s="136"/>
      <c r="E10" s="136"/>
      <c r="F10" s="136"/>
      <c r="G10" s="136"/>
      <c r="H10" s="136"/>
      <c r="I10" s="136"/>
      <c r="J10" s="137"/>
    </row>
    <row r="11" spans="1:10" ht="18" customHeight="1">
      <c r="A11" s="201" t="s">
        <v>52</v>
      </c>
      <c r="B11" s="191" t="str">
        <f>VLOOKUP(J11,'пр.взвешивания'!B1:G76,2,FALSE)</f>
        <v>ГРОМОВА Ирина Владимировна</v>
      </c>
      <c r="C11" s="191"/>
      <c r="D11" s="191"/>
      <c r="E11" s="191"/>
      <c r="F11" s="191"/>
      <c r="G11" s="191"/>
      <c r="H11" s="182" t="str">
        <f>VLOOKUP(J11,'пр.взвешивания'!B1:G76,3,FALSE)</f>
        <v>23.07.85  мсмк</v>
      </c>
      <c r="I11" s="136"/>
      <c r="J11" s="137">
        <v>6</v>
      </c>
    </row>
    <row r="12" spans="1:10" ht="18" customHeight="1">
      <c r="A12" s="202"/>
      <c r="B12" s="192"/>
      <c r="C12" s="192"/>
      <c r="D12" s="192"/>
      <c r="E12" s="192"/>
      <c r="F12" s="192"/>
      <c r="G12" s="192"/>
      <c r="H12" s="183"/>
      <c r="I12" s="136"/>
      <c r="J12" s="137"/>
    </row>
    <row r="13" spans="1:10" ht="18">
      <c r="A13" s="202"/>
      <c r="B13" s="178" t="str">
        <f>VLOOKUP(J11,'пр.взвешивания'!B1:G76,4,FALSE)</f>
        <v>СФО Алтайский Барнаул Д</v>
      </c>
      <c r="C13" s="178"/>
      <c r="D13" s="178"/>
      <c r="E13" s="178"/>
      <c r="F13" s="178"/>
      <c r="G13" s="178"/>
      <c r="H13" s="179"/>
      <c r="I13" s="136"/>
      <c r="J13" s="137"/>
    </row>
    <row r="14" spans="1:10" ht="18.75" thickBot="1">
      <c r="A14" s="203"/>
      <c r="B14" s="180"/>
      <c r="C14" s="180"/>
      <c r="D14" s="180"/>
      <c r="E14" s="180"/>
      <c r="F14" s="180"/>
      <c r="G14" s="180"/>
      <c r="H14" s="181"/>
      <c r="I14" s="136"/>
      <c r="J14" s="137"/>
    </row>
    <row r="15" spans="1:10" ht="18.75" thickBot="1">
      <c r="A15" s="136"/>
      <c r="B15" s="136"/>
      <c r="C15" s="136"/>
      <c r="D15" s="136"/>
      <c r="E15" s="136"/>
      <c r="F15" s="136"/>
      <c r="G15" s="136"/>
      <c r="H15" s="136"/>
      <c r="I15" s="136"/>
      <c r="J15" s="137"/>
    </row>
    <row r="16" spans="1:10" ht="18" customHeight="1">
      <c r="A16" s="188" t="s">
        <v>53</v>
      </c>
      <c r="B16" s="191" t="str">
        <f>VLOOKUP(J16,'пр.взвешивания'!B6:G81,2,FALSE)</f>
        <v>СЕМЕНОВА Юлия Юрьевна</v>
      </c>
      <c r="C16" s="191"/>
      <c r="D16" s="191"/>
      <c r="E16" s="191"/>
      <c r="F16" s="191"/>
      <c r="G16" s="191"/>
      <c r="H16" s="182" t="str">
        <f>VLOOKUP(J16,'пр.взвешивания'!B6:G81,3,FALSE)</f>
        <v>08.09.76 змс</v>
      </c>
      <c r="I16" s="136"/>
      <c r="J16" s="137">
        <v>11</v>
      </c>
    </row>
    <row r="17" spans="1:10" ht="18" customHeight="1">
      <c r="A17" s="189"/>
      <c r="B17" s="192"/>
      <c r="C17" s="192"/>
      <c r="D17" s="192"/>
      <c r="E17" s="192"/>
      <c r="F17" s="192"/>
      <c r="G17" s="192"/>
      <c r="H17" s="183"/>
      <c r="I17" s="136"/>
      <c r="J17" s="137"/>
    </row>
    <row r="18" spans="1:10" ht="18">
      <c r="A18" s="189"/>
      <c r="B18" s="178" t="str">
        <f>VLOOKUP(J16,'пр.взвешивания'!B6:G81,4,FALSE)</f>
        <v>ЦФО Калужская Калуга ВС</v>
      </c>
      <c r="C18" s="178"/>
      <c r="D18" s="178"/>
      <c r="E18" s="178"/>
      <c r="F18" s="178"/>
      <c r="G18" s="178"/>
      <c r="H18" s="179"/>
      <c r="I18" s="136"/>
      <c r="J18" s="137"/>
    </row>
    <row r="19" spans="1:10" ht="18.75" thickBot="1">
      <c r="A19" s="190"/>
      <c r="B19" s="180"/>
      <c r="C19" s="180"/>
      <c r="D19" s="180"/>
      <c r="E19" s="180"/>
      <c r="F19" s="180"/>
      <c r="G19" s="180"/>
      <c r="H19" s="181"/>
      <c r="I19" s="136"/>
      <c r="J19" s="137"/>
    </row>
    <row r="20" spans="1:10" ht="18.75" thickBot="1">
      <c r="A20" s="136"/>
      <c r="B20" s="136"/>
      <c r="C20" s="136"/>
      <c r="D20" s="136"/>
      <c r="E20" s="136"/>
      <c r="F20" s="136"/>
      <c r="G20" s="136"/>
      <c r="H20" s="136"/>
      <c r="I20" s="136"/>
      <c r="J20" s="137"/>
    </row>
    <row r="21" spans="1:10" ht="18" customHeight="1">
      <c r="A21" s="188" t="s">
        <v>53</v>
      </c>
      <c r="B21" s="191" t="str">
        <f>VLOOKUP(J21,'пр.взвешивания'!B1:G86,2,FALSE)</f>
        <v>БУЛАВИНА Анна Аркадьевна</v>
      </c>
      <c r="C21" s="191"/>
      <c r="D21" s="191"/>
      <c r="E21" s="191"/>
      <c r="F21" s="191"/>
      <c r="G21" s="191"/>
      <c r="H21" s="182" t="str">
        <f>VLOOKUP(J21,'пр.взвешивания'!B1:G86,3,FALSE)</f>
        <v>07.06.88 мс</v>
      </c>
      <c r="I21" s="136"/>
      <c r="J21" s="137">
        <v>3</v>
      </c>
    </row>
    <row r="22" spans="1:10" ht="18" customHeight="1">
      <c r="A22" s="189"/>
      <c r="B22" s="192"/>
      <c r="C22" s="192"/>
      <c r="D22" s="192"/>
      <c r="E22" s="192"/>
      <c r="F22" s="192"/>
      <c r="G22" s="192"/>
      <c r="H22" s="183"/>
      <c r="I22" s="136"/>
      <c r="J22" s="137"/>
    </row>
    <row r="23" spans="1:9" ht="18">
      <c r="A23" s="189"/>
      <c r="B23" s="178" t="str">
        <f>VLOOKUP(J21,'пр.взвешивания'!B1:G86,4,FALSE)</f>
        <v>С.Петербург ВС</v>
      </c>
      <c r="C23" s="178"/>
      <c r="D23" s="178"/>
      <c r="E23" s="178"/>
      <c r="F23" s="178"/>
      <c r="G23" s="178"/>
      <c r="H23" s="179"/>
      <c r="I23" s="136"/>
    </row>
    <row r="24" spans="1:9" ht="18.75" thickBot="1">
      <c r="A24" s="190"/>
      <c r="B24" s="180"/>
      <c r="C24" s="180"/>
      <c r="D24" s="180"/>
      <c r="E24" s="180"/>
      <c r="F24" s="180"/>
      <c r="G24" s="180"/>
      <c r="H24" s="181"/>
      <c r="I24" s="136"/>
    </row>
    <row r="25" spans="1:8" ht="18">
      <c r="A25" s="136"/>
      <c r="B25" s="136"/>
      <c r="C25" s="136"/>
      <c r="D25" s="136"/>
      <c r="E25" s="136"/>
      <c r="F25" s="136"/>
      <c r="G25" s="136"/>
      <c r="H25" s="136"/>
    </row>
    <row r="26" spans="1:8" ht="18">
      <c r="A26" s="136" t="s">
        <v>54</v>
      </c>
      <c r="B26" s="136"/>
      <c r="C26" s="136"/>
      <c r="D26" s="136"/>
      <c r="E26" s="136"/>
      <c r="F26" s="136"/>
      <c r="G26" s="136"/>
      <c r="H26" s="136"/>
    </row>
    <row r="27" ht="13.5" thickBot="1"/>
    <row r="28" spans="1:10" ht="12.75">
      <c r="A28" s="184" t="str">
        <f>VLOOKUP(J28,'пр.взвешивания'!B6:G71,6,FALSE)</f>
        <v>Глушкова НЮ Гаврюшин ЮА</v>
      </c>
      <c r="B28" s="185"/>
      <c r="C28" s="185"/>
      <c r="D28" s="185"/>
      <c r="E28" s="185"/>
      <c r="F28" s="185"/>
      <c r="G28" s="185"/>
      <c r="H28" s="186"/>
      <c r="J28">
        <v>8</v>
      </c>
    </row>
    <row r="29" spans="1:8" ht="13.5" thickBot="1">
      <c r="A29" s="187"/>
      <c r="B29" s="180"/>
      <c r="C29" s="180"/>
      <c r="D29" s="180"/>
      <c r="E29" s="180"/>
      <c r="F29" s="180"/>
      <c r="G29" s="180"/>
      <c r="H29" s="181"/>
    </row>
    <row r="32" spans="1:8" ht="18">
      <c r="A32" s="136" t="s">
        <v>55</v>
      </c>
      <c r="B32" s="136"/>
      <c r="C32" s="136"/>
      <c r="D32" s="136"/>
      <c r="E32" s="136"/>
      <c r="F32" s="136"/>
      <c r="G32" s="136"/>
      <c r="H32" s="136"/>
    </row>
    <row r="33" spans="1:8" ht="18">
      <c r="A33" s="136"/>
      <c r="B33" s="136"/>
      <c r="C33" s="136"/>
      <c r="D33" s="136"/>
      <c r="E33" s="136"/>
      <c r="F33" s="136"/>
      <c r="G33" s="136"/>
      <c r="H33" s="136"/>
    </row>
    <row r="34" spans="1:8" ht="18">
      <c r="A34" s="136"/>
      <c r="B34" s="136"/>
      <c r="C34" s="136"/>
      <c r="D34" s="136"/>
      <c r="E34" s="136"/>
      <c r="F34" s="136"/>
      <c r="G34" s="136"/>
      <c r="H34" s="136"/>
    </row>
    <row r="35" spans="1:8" ht="18">
      <c r="A35" s="138"/>
      <c r="B35" s="138"/>
      <c r="C35" s="138"/>
      <c r="D35" s="138"/>
      <c r="E35" s="138"/>
      <c r="F35" s="138"/>
      <c r="G35" s="138"/>
      <c r="H35" s="138"/>
    </row>
    <row r="36" spans="1:8" ht="18">
      <c r="A36" s="139"/>
      <c r="B36" s="139"/>
      <c r="C36" s="139"/>
      <c r="D36" s="139"/>
      <c r="E36" s="139"/>
      <c r="F36" s="139"/>
      <c r="G36" s="139"/>
      <c r="H36" s="139"/>
    </row>
    <row r="37" spans="1:8" ht="18">
      <c r="A37" s="138"/>
      <c r="B37" s="138"/>
      <c r="C37" s="138"/>
      <c r="D37" s="138"/>
      <c r="E37" s="138"/>
      <c r="F37" s="138"/>
      <c r="G37" s="138"/>
      <c r="H37" s="138"/>
    </row>
    <row r="38" spans="1:8" ht="18">
      <c r="A38" s="140"/>
      <c r="B38" s="140"/>
      <c r="C38" s="140"/>
      <c r="D38" s="140"/>
      <c r="E38" s="140"/>
      <c r="F38" s="140"/>
      <c r="G38" s="140"/>
      <c r="H38" s="140"/>
    </row>
    <row r="39" spans="1:8" ht="18">
      <c r="A39" s="138"/>
      <c r="B39" s="138"/>
      <c r="C39" s="138"/>
      <c r="D39" s="138"/>
      <c r="E39" s="138"/>
      <c r="F39" s="138"/>
      <c r="G39" s="138"/>
      <c r="H39" s="138"/>
    </row>
  </sheetData>
  <sheetProtection/>
  <mergeCells count="21">
    <mergeCell ref="B6:G7"/>
    <mergeCell ref="H16:H17"/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18:H19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tabSelected="1" zoomScalePageLayoutView="0" workbookViewId="0" topLeftCell="A13">
      <selection activeCell="A38" sqref="A1:T38"/>
    </sheetView>
  </sheetViews>
  <sheetFormatPr defaultColWidth="9.140625" defaultRowHeight="12.75"/>
  <cols>
    <col min="1" max="1" width="5.421875" style="0" customWidth="1"/>
    <col min="2" max="2" width="20.7109375" style="0" customWidth="1"/>
    <col min="3" max="3" width="7.7109375" style="0" customWidth="1"/>
    <col min="4" max="4" width="9.421875" style="0" customWidth="1"/>
    <col min="5" max="8" width="4.7109375" style="0" customWidth="1"/>
    <col min="9" max="9" width="5.57421875" style="0" customWidth="1"/>
    <col min="10" max="10" width="1.8515625" style="0" customWidth="1"/>
    <col min="11" max="11" width="5.421875" style="0" customWidth="1"/>
    <col min="12" max="12" width="19.57421875" style="0" customWidth="1"/>
    <col min="15" max="19" width="4.7109375" style="0" customWidth="1"/>
    <col min="20" max="20" width="5.57421875" style="0" customWidth="1"/>
  </cols>
  <sheetData>
    <row r="1" spans="1:20" ht="32.25" customHeight="1" thickBot="1">
      <c r="A1" s="160" t="s">
        <v>39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</row>
    <row r="2" spans="1:20" ht="42" customHeight="1" thickBot="1">
      <c r="A2" s="111"/>
      <c r="B2" s="221" t="s">
        <v>37</v>
      </c>
      <c r="C2" s="221"/>
      <c r="D2" s="221"/>
      <c r="E2" s="221"/>
      <c r="F2" s="221"/>
      <c r="G2" s="221"/>
      <c r="H2" s="221"/>
      <c r="I2" s="221"/>
      <c r="L2" s="222" t="str">
        <f>HYPERLINK('[2]реквизиты'!$A$2)</f>
        <v>Чемпионат России по САМБО среди женщин</v>
      </c>
      <c r="M2" s="223"/>
      <c r="N2" s="223"/>
      <c r="O2" s="223"/>
      <c r="P2" s="223"/>
      <c r="Q2" s="223"/>
      <c r="R2" s="223"/>
      <c r="S2" s="223"/>
      <c r="T2" s="224"/>
    </row>
    <row r="3" spans="11:20" ht="13.5" customHeight="1" thickBot="1">
      <c r="K3" s="210"/>
      <c r="L3" s="210"/>
      <c r="M3" s="210"/>
      <c r="N3" s="210"/>
      <c r="O3" s="210"/>
      <c r="P3" s="210"/>
      <c r="Q3" s="210"/>
      <c r="R3" s="210"/>
      <c r="S3" s="210"/>
      <c r="T3" s="210"/>
    </row>
    <row r="4" spans="1:20" ht="18.75" customHeight="1" thickBot="1">
      <c r="A4" s="2" t="s">
        <v>9</v>
      </c>
      <c r="C4" s="207" t="str">
        <f>HYPERLINK('[2]реквизиты'!$A$3)</f>
        <v>14-17 июня 2011 г.       г. Краснокамск</v>
      </c>
      <c r="D4" s="207"/>
      <c r="E4" s="207"/>
      <c r="F4" s="207"/>
      <c r="G4" s="207"/>
      <c r="H4" s="207"/>
      <c r="I4" s="207"/>
      <c r="J4" s="146"/>
      <c r="K4" s="143" t="s">
        <v>7</v>
      </c>
      <c r="L4" s="146"/>
      <c r="M4" s="146"/>
      <c r="N4" s="146"/>
      <c r="O4" s="2"/>
      <c r="Q4" s="174" t="str">
        <f>'пр.взвешивания'!E3</f>
        <v>в.к.    64     кг.</v>
      </c>
      <c r="R4" s="211"/>
      <c r="S4" s="211"/>
      <c r="T4" s="175"/>
    </row>
    <row r="5" spans="1:20" ht="13.5" thickBot="1">
      <c r="A5" s="235" t="s">
        <v>0</v>
      </c>
      <c r="B5" s="235" t="s">
        <v>1</v>
      </c>
      <c r="C5" s="235" t="s">
        <v>2</v>
      </c>
      <c r="D5" s="235" t="s">
        <v>3</v>
      </c>
      <c r="E5" s="243" t="s">
        <v>4</v>
      </c>
      <c r="F5" s="244"/>
      <c r="G5" s="245"/>
      <c r="H5" s="235" t="s">
        <v>5</v>
      </c>
      <c r="I5" s="235" t="s">
        <v>6</v>
      </c>
      <c r="K5" s="235" t="s">
        <v>0</v>
      </c>
      <c r="L5" s="235" t="s">
        <v>1</v>
      </c>
      <c r="M5" s="235" t="s">
        <v>2</v>
      </c>
      <c r="N5" s="235" t="s">
        <v>3</v>
      </c>
      <c r="O5" s="243" t="s">
        <v>4</v>
      </c>
      <c r="P5" s="244"/>
      <c r="Q5" s="244"/>
      <c r="R5" s="245"/>
      <c r="S5" s="235" t="s">
        <v>5</v>
      </c>
      <c r="T5" s="235" t="s">
        <v>6</v>
      </c>
    </row>
    <row r="6" spans="1:20" ht="13.5" thickBot="1">
      <c r="A6" s="236"/>
      <c r="B6" s="236"/>
      <c r="C6" s="236"/>
      <c r="D6" s="236"/>
      <c r="E6" s="72">
        <v>1</v>
      </c>
      <c r="F6" s="73">
        <v>2</v>
      </c>
      <c r="G6" s="74">
        <v>3</v>
      </c>
      <c r="H6" s="236"/>
      <c r="I6" s="236"/>
      <c r="K6" s="236"/>
      <c r="L6" s="236"/>
      <c r="M6" s="236"/>
      <c r="N6" s="258"/>
      <c r="O6" s="72">
        <v>1</v>
      </c>
      <c r="P6" s="73">
        <v>2</v>
      </c>
      <c r="Q6" s="73">
        <v>3</v>
      </c>
      <c r="R6" s="74">
        <v>4</v>
      </c>
      <c r="S6" s="256"/>
      <c r="T6" s="236"/>
    </row>
    <row r="7" spans="1:20" ht="12.75" customHeight="1">
      <c r="A7" s="237">
        <v>1</v>
      </c>
      <c r="B7" s="239" t="str">
        <f>VLOOKUP(A7,'пр.взвешивания'!B6:E29,2,FALSE)</f>
        <v>СУЛЕМИНА Любовь Владимировна</v>
      </c>
      <c r="C7" s="241" t="str">
        <f>VLOOKUP(A7,'пр.взвешивания'!B6:F29,3,FALSE)</f>
        <v>10.11.85 мс</v>
      </c>
      <c r="D7" s="246" t="str">
        <f>VLOOKUP(A7,'пр.взвешивания'!B6:G29,4,FALSE)</f>
        <v>СФО Иркутская Ангарск Россспорт</v>
      </c>
      <c r="E7" s="86"/>
      <c r="F7" s="87">
        <v>2</v>
      </c>
      <c r="G7" s="88">
        <v>0</v>
      </c>
      <c r="H7" s="212">
        <f>SUM(E7:G7)</f>
        <v>2</v>
      </c>
      <c r="I7" s="219">
        <v>2</v>
      </c>
      <c r="K7" s="237">
        <v>3</v>
      </c>
      <c r="L7" s="261" t="str">
        <f>VLOOKUP(K7,'пр.взвешивания'!B6:C29,2,FALSE)</f>
        <v>БУЛАВИНА Анна Аркадьевна</v>
      </c>
      <c r="M7" s="232" t="str">
        <f>VLOOKUP(K7,'пр.взвешивания'!B6:D29,3,FALSE)</f>
        <v>07.06.88 мс</v>
      </c>
      <c r="N7" s="232" t="str">
        <f>VLOOKUP(L7,'пр.взвешивания'!C6:E29,3,FALSE)</f>
        <v>С.Петербург ВС</v>
      </c>
      <c r="O7" s="42"/>
      <c r="P7" s="65">
        <v>0</v>
      </c>
      <c r="Q7" s="66">
        <v>3</v>
      </c>
      <c r="R7" s="104">
        <v>3</v>
      </c>
      <c r="S7" s="257">
        <f>SUM(O7:R7)</f>
        <v>6</v>
      </c>
      <c r="T7" s="214">
        <v>2</v>
      </c>
    </row>
    <row r="8" spans="1:20" ht="14.25" customHeight="1">
      <c r="A8" s="238"/>
      <c r="B8" s="240"/>
      <c r="C8" s="242"/>
      <c r="D8" s="247"/>
      <c r="E8" s="96"/>
      <c r="F8" s="97">
        <f>HYPERLINK(круги!H5)</f>
      </c>
      <c r="G8" s="98">
        <f>HYPERLINK(круги!H12)</f>
      </c>
      <c r="H8" s="212"/>
      <c r="I8" s="213"/>
      <c r="K8" s="238"/>
      <c r="L8" s="259"/>
      <c r="M8" s="233"/>
      <c r="N8" s="233"/>
      <c r="O8" s="50"/>
      <c r="P8" s="58"/>
      <c r="Q8" s="59"/>
      <c r="R8" s="105"/>
      <c r="S8" s="230"/>
      <c r="T8" s="215"/>
    </row>
    <row r="9" spans="1:20" ht="12.75">
      <c r="A9" s="238">
        <v>2</v>
      </c>
      <c r="B9" s="264" t="str">
        <f>VLOOKUP(A9,'пр.взвешивания'!B8:E31,2,FALSE)</f>
        <v>ШЛЯХТИНА Марина Андреевна</v>
      </c>
      <c r="C9" s="248" t="str">
        <f>VLOOKUP(A9,'пр.взвешивания'!B8:F31,3,FALSE)</f>
        <v>04.05.90 мс</v>
      </c>
      <c r="D9" s="250" t="str">
        <f>VLOOKUP(A9,'пр.взвешивания'!B8:G31,4,FALSE)</f>
        <v>ЦФО Брянская Брянск Д</v>
      </c>
      <c r="E9" s="99">
        <v>0</v>
      </c>
      <c r="F9" s="90"/>
      <c r="G9" s="100">
        <v>0</v>
      </c>
      <c r="H9" s="212">
        <f>SUM(E9:G9)</f>
        <v>0</v>
      </c>
      <c r="I9" s="213">
        <v>3</v>
      </c>
      <c r="K9" s="238">
        <v>6</v>
      </c>
      <c r="L9" s="259" t="str">
        <f>VLOOKUP(K9,'пр.взвешивания'!B8:C31,2,FALSE)</f>
        <v>ГРОМОВА Ирина Владимировна</v>
      </c>
      <c r="M9" s="216" t="str">
        <f>VLOOKUP(K9,'пр.взвешивания'!B3:D31,3,FALSE)</f>
        <v>23.07.85  мсмк</v>
      </c>
      <c r="N9" s="216" t="str">
        <f>VLOOKUP(L9,'пр.взвешивания'!C3:E31,3,FALSE)</f>
        <v>СФО Алтайский Барнаул Д</v>
      </c>
      <c r="O9" s="44">
        <v>3</v>
      </c>
      <c r="P9" s="45"/>
      <c r="Q9" s="46">
        <v>3</v>
      </c>
      <c r="R9" s="106">
        <v>4</v>
      </c>
      <c r="S9" s="230">
        <f>SUM(O9:R9)</f>
        <v>10</v>
      </c>
      <c r="T9" s="215">
        <v>1</v>
      </c>
    </row>
    <row r="10" spans="1:20" ht="12.75">
      <c r="A10" s="238"/>
      <c r="B10" s="240"/>
      <c r="C10" s="249"/>
      <c r="D10" s="251"/>
      <c r="E10" s="101">
        <f>HYPERLINK(круги!H7)</f>
      </c>
      <c r="F10" s="91"/>
      <c r="G10" s="102" t="s">
        <v>125</v>
      </c>
      <c r="H10" s="212"/>
      <c r="I10" s="213"/>
      <c r="K10" s="238"/>
      <c r="L10" s="259"/>
      <c r="M10" s="216"/>
      <c r="N10" s="216"/>
      <c r="O10" s="59"/>
      <c r="P10" s="52"/>
      <c r="Q10" s="53"/>
      <c r="R10" s="107"/>
      <c r="S10" s="230"/>
      <c r="T10" s="215"/>
    </row>
    <row r="11" spans="1:20" ht="12.75">
      <c r="A11" s="238">
        <v>3</v>
      </c>
      <c r="B11" s="264" t="str">
        <f>VLOOKUP(A11,'пр.взвешивания'!B10:E33,2,FALSE)</f>
        <v>БУЛАВИНА Анна Аркадьевна</v>
      </c>
      <c r="C11" s="266" t="str">
        <f>VLOOKUP(A11,'пр.взвешивания'!B10:F33,3,FALSE)</f>
        <v>07.06.88 мс</v>
      </c>
      <c r="D11" s="254" t="str">
        <f>VLOOKUP(A11,'пр.взвешивания'!B10:G33,4,FALSE)</f>
        <v>С.Петербург ВС</v>
      </c>
      <c r="E11" s="89">
        <v>3</v>
      </c>
      <c r="F11" s="92">
        <v>4</v>
      </c>
      <c r="G11" s="93"/>
      <c r="H11" s="212">
        <f>SUM(E11:G11)</f>
        <v>7</v>
      </c>
      <c r="I11" s="213">
        <v>1</v>
      </c>
      <c r="K11" s="208">
        <v>4</v>
      </c>
      <c r="L11" s="259" t="str">
        <f>VLOOKUP(K11,'пр.взвешивания'!B6:C29,2,FALSE)</f>
        <v>ТЕЛЬКАНОВА Мария Сергеевна</v>
      </c>
      <c r="M11" s="216" t="str">
        <f>VLOOKUP(K11,'пр.взвешивания'!B1:D33,3,FALSE)</f>
        <v>11.02.90 мс</v>
      </c>
      <c r="N11" s="216" t="str">
        <f>VLOOKUP(L11,'пр.взвешивания'!C1:E33,3,FALSE)</f>
        <v>ПФО Пермский   МО</v>
      </c>
      <c r="O11" s="47">
        <v>0</v>
      </c>
      <c r="P11" s="48">
        <v>1</v>
      </c>
      <c r="Q11" s="49"/>
      <c r="R11" s="108">
        <v>4</v>
      </c>
      <c r="S11" s="230">
        <f>SUM(O11:R11)</f>
        <v>5</v>
      </c>
      <c r="T11" s="225">
        <v>3</v>
      </c>
    </row>
    <row r="12" spans="1:20" ht="13.5" thickBot="1">
      <c r="A12" s="263"/>
      <c r="B12" s="265"/>
      <c r="C12" s="267"/>
      <c r="D12" s="255"/>
      <c r="E12" s="94">
        <f>HYPERLINK(круги!H14)</f>
      </c>
      <c r="F12" s="152" t="s">
        <v>124</v>
      </c>
      <c r="G12" s="95"/>
      <c r="H12" s="212"/>
      <c r="I12" s="220"/>
      <c r="K12" s="208"/>
      <c r="L12" s="259"/>
      <c r="M12" s="216"/>
      <c r="N12" s="216"/>
      <c r="O12" s="61"/>
      <c r="P12" s="54"/>
      <c r="Q12" s="50"/>
      <c r="R12" s="154" t="s">
        <v>129</v>
      </c>
      <c r="S12" s="230"/>
      <c r="T12" s="225"/>
    </row>
    <row r="13" spans="1:20" ht="16.5" thickBot="1">
      <c r="A13" s="2" t="s">
        <v>10</v>
      </c>
      <c r="B13" s="5"/>
      <c r="C13" s="5"/>
      <c r="D13" s="150"/>
      <c r="E13" s="19"/>
      <c r="F13" s="19"/>
      <c r="G13" s="19"/>
      <c r="H13" s="151"/>
      <c r="I13" s="85"/>
      <c r="K13" s="208">
        <v>1</v>
      </c>
      <c r="L13" s="259" t="str">
        <f>VLOOKUP(K13,'пр.взвешивания'!B6:C29,2,FALSE)</f>
        <v>СУЛЕМИНА Любовь Владимировна</v>
      </c>
      <c r="M13" s="216" t="str">
        <f>VLOOKUP(K13,'пр.взвешивания'!B1:D35,3,FALSE)</f>
        <v>10.11.85 мс</v>
      </c>
      <c r="N13" s="228" t="str">
        <f>VLOOKUP(K13,'пр.взвешивания'!B6:G59,4,FALSE)</f>
        <v>СФО Иркутская Ангарск Россспорт</v>
      </c>
      <c r="O13" s="69">
        <v>0</v>
      </c>
      <c r="P13" s="70">
        <v>0</v>
      </c>
      <c r="Q13" s="71">
        <v>0</v>
      </c>
      <c r="R13" s="109"/>
      <c r="S13" s="230">
        <f>SUM(O13:R13)</f>
        <v>0</v>
      </c>
      <c r="T13" s="225">
        <v>4</v>
      </c>
    </row>
    <row r="14" spans="1:20" ht="13.5" thickBot="1">
      <c r="A14" s="237">
        <v>4</v>
      </c>
      <c r="B14" s="268" t="str">
        <f>VLOOKUP(A14,'пр.взвешивания'!B6:E29,2,FALSE)</f>
        <v>ТЕЛЬКАНОВА Мария Сергеевна</v>
      </c>
      <c r="C14" s="241" t="str">
        <f>VLOOKUP(A14,'пр.взвешивания'!B1:F36,3,FALSE)</f>
        <v>11.02.90 мс</v>
      </c>
      <c r="D14" s="246" t="str">
        <f>VLOOKUP(A14,'пр.взвешивания'!B1:G36,4,FALSE)</f>
        <v>ПФО Пермский   МО</v>
      </c>
      <c r="E14" s="6"/>
      <c r="F14" s="87">
        <v>4</v>
      </c>
      <c r="G14" s="8" t="s">
        <v>40</v>
      </c>
      <c r="H14" s="212">
        <f>SUM(E14:G14)</f>
        <v>4</v>
      </c>
      <c r="I14" s="219">
        <v>2</v>
      </c>
      <c r="K14" s="209"/>
      <c r="L14" s="260"/>
      <c r="M14" s="227"/>
      <c r="N14" s="229"/>
      <c r="O14" s="56"/>
      <c r="P14" s="63"/>
      <c r="Q14" s="155" t="s">
        <v>129</v>
      </c>
      <c r="R14" s="110"/>
      <c r="S14" s="231"/>
      <c r="T14" s="226"/>
    </row>
    <row r="15" spans="1:19" ht="14.25" customHeight="1">
      <c r="A15" s="238"/>
      <c r="B15" s="249"/>
      <c r="C15" s="242"/>
      <c r="D15" s="247"/>
      <c r="E15" s="9"/>
      <c r="F15" s="10" t="s">
        <v>122</v>
      </c>
      <c r="G15" s="11">
        <f>HYPERLINK(круги!H36)</f>
      </c>
      <c r="H15" s="212"/>
      <c r="I15" s="213"/>
      <c r="K15" s="252" t="s">
        <v>8</v>
      </c>
      <c r="M15" s="149"/>
      <c r="N15" s="149"/>
      <c r="S15" s="148"/>
    </row>
    <row r="16" spans="1:19" ht="13.5" thickBot="1">
      <c r="A16" s="238">
        <v>5</v>
      </c>
      <c r="B16" s="262" t="str">
        <f>VLOOKUP(A16,'пр.взвешивания'!B8:E31,2,FALSE)</f>
        <v>НОВИЦКАЯ Дарья Владимировна</v>
      </c>
      <c r="C16" s="248" t="str">
        <f>VLOOKUP(A16,'пр.взвешивания'!B1:F38,3,FALSE)</f>
        <v>09.11.91 кмс</v>
      </c>
      <c r="D16" s="250" t="str">
        <f>VLOOKUP(A16,'пр.взвешивания'!B1:G38,4,FALSE)</f>
        <v>Москва Самбо-70  </v>
      </c>
      <c r="E16" s="12" t="s">
        <v>121</v>
      </c>
      <c r="F16" s="13"/>
      <c r="G16" s="100">
        <v>0</v>
      </c>
      <c r="H16" s="212">
        <f>SUM(E16:G16)</f>
        <v>0</v>
      </c>
      <c r="I16" s="213">
        <v>3</v>
      </c>
      <c r="K16" s="253"/>
      <c r="M16" s="149"/>
      <c r="N16" s="149"/>
      <c r="S16" s="148"/>
    </row>
    <row r="17" spans="1:20" ht="12.75">
      <c r="A17" s="238"/>
      <c r="B17" s="249"/>
      <c r="C17" s="249"/>
      <c r="D17" s="251"/>
      <c r="E17" s="14" t="s">
        <v>122</v>
      </c>
      <c r="F17" s="15"/>
      <c r="G17" s="153" t="s">
        <v>127</v>
      </c>
      <c r="H17" s="212"/>
      <c r="I17" s="213"/>
      <c r="K17" s="237">
        <v>8</v>
      </c>
      <c r="L17" s="217" t="str">
        <f>VLOOKUP(K17,'пр.взвешивания'!B6:C29,2,FALSE)</f>
        <v>УСОЛЬЦЕВА Ольга Михайловна</v>
      </c>
      <c r="M17" s="232" t="str">
        <f>VLOOKUP(K17,'пр.взвешивания'!B1:D39,3,FALSE)</f>
        <v>24.09.84 змс</v>
      </c>
      <c r="N17" s="232" t="str">
        <f>VLOOKUP(K17,'пр.взвешивания'!B6:G177,4,FALSE)</f>
        <v>ЦФО Рязанская Рязань Д</v>
      </c>
      <c r="O17" s="75"/>
      <c r="P17" s="76">
        <v>2</v>
      </c>
      <c r="Q17" s="77">
        <v>2</v>
      </c>
      <c r="R17" s="43">
        <v>3</v>
      </c>
      <c r="S17" s="257">
        <f aca="true" t="shared" si="0" ref="S17:S23">SUM(O17:R17)</f>
        <v>7</v>
      </c>
      <c r="T17" s="257">
        <v>1</v>
      </c>
    </row>
    <row r="18" spans="1:20" ht="12.75">
      <c r="A18" s="238">
        <v>6</v>
      </c>
      <c r="B18" s="262" t="str">
        <f>VLOOKUP(A18,'пр.взвешивания'!B10:E33,2,FALSE)</f>
        <v>ГРОМОВА Ирина Владимировна</v>
      </c>
      <c r="C18" s="266" t="str">
        <f>VLOOKUP(A18,'пр.взвешивания'!B1:F40,3,FALSE)</f>
        <v>23.07.85  мсмк</v>
      </c>
      <c r="D18" s="254" t="str">
        <f>VLOOKUP(A18,'пр.взвешивания'!B1:G40,4,FALSE)</f>
        <v>СФО Алтайский Барнаул Д</v>
      </c>
      <c r="E18" s="89">
        <v>3</v>
      </c>
      <c r="F18" s="92">
        <v>4</v>
      </c>
      <c r="G18" s="16"/>
      <c r="H18" s="212">
        <f>SUM(E18:G18)</f>
        <v>7</v>
      </c>
      <c r="I18" s="213">
        <v>1</v>
      </c>
      <c r="K18" s="238"/>
      <c r="L18" s="218"/>
      <c r="M18" s="233"/>
      <c r="N18" s="233"/>
      <c r="O18" s="78"/>
      <c r="P18" s="58"/>
      <c r="Q18" s="59"/>
      <c r="R18" s="51"/>
      <c r="S18" s="230"/>
      <c r="T18" s="230"/>
    </row>
    <row r="19" spans="1:20" ht="13.5" thickBot="1">
      <c r="A19" s="263"/>
      <c r="B19" s="267"/>
      <c r="C19" s="267"/>
      <c r="D19" s="255"/>
      <c r="E19" s="17">
        <f>HYPERLINK(круги!H38)</f>
      </c>
      <c r="F19" s="152" t="s">
        <v>126</v>
      </c>
      <c r="G19" s="18"/>
      <c r="H19" s="212"/>
      <c r="I19" s="220"/>
      <c r="K19" s="238">
        <v>11</v>
      </c>
      <c r="L19" s="218" t="str">
        <f>VLOOKUP(K19,'пр.взвешивания'!B8:C31,2,FALSE)</f>
        <v>СЕМЕНОВА Юлия Юрьевна</v>
      </c>
      <c r="M19" s="216" t="str">
        <f>VLOOKUP(K19,'пр.взвешивания'!B1:D41,3,FALSE)</f>
        <v>08.09.76 змс</v>
      </c>
      <c r="N19" s="228" t="str">
        <f>VLOOKUP(K19,'пр.взвешивания'!B6:G47,4,FALSE)</f>
        <v>ЦФО Калужская Калуга ВС</v>
      </c>
      <c r="O19" s="79">
        <v>0</v>
      </c>
      <c r="P19" s="45"/>
      <c r="Q19" s="46">
        <v>3</v>
      </c>
      <c r="R19" s="67">
        <v>3</v>
      </c>
      <c r="S19" s="230">
        <f t="shared" si="0"/>
        <v>6</v>
      </c>
      <c r="T19" s="230">
        <v>2</v>
      </c>
    </row>
    <row r="20" spans="1:20" ht="16.5" thickBot="1">
      <c r="A20" s="2" t="s">
        <v>11</v>
      </c>
      <c r="B20" s="5"/>
      <c r="C20" s="5"/>
      <c r="D20" s="150"/>
      <c r="E20" s="19"/>
      <c r="F20" s="19"/>
      <c r="G20" s="19"/>
      <c r="H20" s="147"/>
      <c r="I20" s="85"/>
      <c r="K20" s="238"/>
      <c r="L20" s="218"/>
      <c r="M20" s="216"/>
      <c r="N20" s="228"/>
      <c r="O20" s="80"/>
      <c r="P20" s="52"/>
      <c r="Q20" s="53"/>
      <c r="R20" s="60"/>
      <c r="S20" s="230"/>
      <c r="T20" s="230"/>
    </row>
    <row r="21" spans="1:20" ht="12.75">
      <c r="A21" s="237">
        <v>7</v>
      </c>
      <c r="B21" s="268" t="str">
        <f>VLOOKUP(A21,'пр.взвешивания'!B6:E29,2,FALSE)</f>
        <v>ЯКУНИНА Кристина Андреевна</v>
      </c>
      <c r="C21" s="241" t="str">
        <f>VLOOKUP(A21,'пр.взвешивания'!B2:F43,3,FALSE)</f>
        <v>07.07.89 мс</v>
      </c>
      <c r="D21" s="246" t="str">
        <f>VLOOKUP(A21,'пр.взвешивания'!B2:G43,4,FALSE)</f>
        <v>ПФО Пермский Чайковский МО</v>
      </c>
      <c r="E21" s="6"/>
      <c r="F21" s="7" t="s">
        <v>121</v>
      </c>
      <c r="G21" s="8" t="s">
        <v>121</v>
      </c>
      <c r="H21" s="212">
        <f>SUM(E21:G21)</f>
        <v>0</v>
      </c>
      <c r="I21" s="219">
        <v>3</v>
      </c>
      <c r="K21" s="208">
        <v>12</v>
      </c>
      <c r="L21" s="218" t="str">
        <f>VLOOKUP(K21,'пр.взвешивания'!B10:C33,2,FALSE)</f>
        <v>РЫЖОВА Ольга Юрьеавна</v>
      </c>
      <c r="M21" s="216" t="str">
        <f>VLOOKUP(K21,'пр.взвешивания'!B2:D43,3,FALSE)</f>
        <v>12.09.84 мс</v>
      </c>
      <c r="N21" s="228" t="str">
        <f>VLOOKUP(K21,'пр.взвешивания'!B6:G188,4,FALSE)</f>
        <v>МОСКВА  С-70 Д </v>
      </c>
      <c r="O21" s="81">
        <v>0</v>
      </c>
      <c r="P21" s="48">
        <v>0</v>
      </c>
      <c r="Q21" s="49"/>
      <c r="R21" s="68">
        <v>3</v>
      </c>
      <c r="S21" s="230">
        <f t="shared" si="0"/>
        <v>3</v>
      </c>
      <c r="T21" s="269">
        <v>3</v>
      </c>
    </row>
    <row r="22" spans="1:20" ht="17.25" customHeight="1">
      <c r="A22" s="238"/>
      <c r="B22" s="249"/>
      <c r="C22" s="242"/>
      <c r="D22" s="247"/>
      <c r="E22" s="9"/>
      <c r="F22" s="10">
        <f>HYPERLINK(круги!P5)</f>
      </c>
      <c r="G22" s="11">
        <f>HYPERLINK(круги!P12)</f>
      </c>
      <c r="H22" s="212"/>
      <c r="I22" s="213"/>
      <c r="K22" s="208"/>
      <c r="L22" s="218"/>
      <c r="M22" s="216"/>
      <c r="N22" s="228"/>
      <c r="O22" s="82"/>
      <c r="P22" s="54"/>
      <c r="Q22" s="50"/>
      <c r="R22" s="62"/>
      <c r="S22" s="230"/>
      <c r="T22" s="269"/>
    </row>
    <row r="23" spans="1:20" ht="12.75">
      <c r="A23" s="238">
        <v>8</v>
      </c>
      <c r="B23" s="262" t="str">
        <f>VLOOKUP(A23,'пр.взвешивания'!B8:E31,2,FALSE)</f>
        <v>УСОЛЬЦЕВА Ольга Михайловна</v>
      </c>
      <c r="C23" s="248" t="str">
        <f>VLOOKUP(A23,'пр.взвешивания'!B2:F45,3,FALSE)</f>
        <v>24.09.84 змс</v>
      </c>
      <c r="D23" s="250" t="str">
        <f>VLOOKUP(A23,'пр.взвешивания'!B2:G45,4,FALSE)</f>
        <v>ЦФО Рязанская Рязань Д</v>
      </c>
      <c r="E23" s="89">
        <v>3.5</v>
      </c>
      <c r="F23" s="13"/>
      <c r="G23" s="100">
        <v>3</v>
      </c>
      <c r="H23" s="212">
        <f>SUM(E23:G23)</f>
        <v>6.5</v>
      </c>
      <c r="I23" s="213">
        <v>1</v>
      </c>
      <c r="K23" s="208">
        <v>9</v>
      </c>
      <c r="L23" s="218" t="str">
        <f>VLOOKUP(K23,'пр.взвешивания'!B12:C35,2,FALSE)</f>
        <v>МЕЛЬНИКОВА Наталья Валентиновна</v>
      </c>
      <c r="M23" s="216" t="str">
        <f>VLOOKUP(K23,'пр.взвешивания'!B2:D45,3,FALSE)</f>
        <v>02.07.77 мсмк</v>
      </c>
      <c r="N23" s="228" t="str">
        <f>VLOOKUP(K23,'пр.взвешивания'!B1:G69,4,FALSE)</f>
        <v>ЦФО Брянская Брянск ЛОК</v>
      </c>
      <c r="O23" s="83">
        <v>0</v>
      </c>
      <c r="P23" s="70">
        <v>0</v>
      </c>
      <c r="Q23" s="71">
        <v>0</v>
      </c>
      <c r="R23" s="55"/>
      <c r="S23" s="230">
        <f t="shared" si="0"/>
        <v>0</v>
      </c>
      <c r="T23" s="269">
        <v>4</v>
      </c>
    </row>
    <row r="24" spans="1:20" ht="13.5" thickBot="1">
      <c r="A24" s="238"/>
      <c r="B24" s="249"/>
      <c r="C24" s="249"/>
      <c r="D24" s="251"/>
      <c r="E24" s="14">
        <f>HYPERLINK(круги!P7)</f>
      </c>
      <c r="F24" s="15"/>
      <c r="G24" s="102">
        <f>HYPERLINK(круги!P21)</f>
      </c>
      <c r="H24" s="212"/>
      <c r="I24" s="213"/>
      <c r="K24" s="209"/>
      <c r="L24" s="271"/>
      <c r="M24" s="227"/>
      <c r="N24" s="229"/>
      <c r="O24" s="84"/>
      <c r="P24" s="63"/>
      <c r="Q24" s="64"/>
      <c r="R24" s="57"/>
      <c r="S24" s="231"/>
      <c r="T24" s="270"/>
    </row>
    <row r="25" spans="1:14" ht="12.75">
      <c r="A25" s="238">
        <v>9</v>
      </c>
      <c r="B25" s="262" t="str">
        <f>VLOOKUP(A25,'пр.взвешивания'!B10:E33,2,FALSE)</f>
        <v>МЕЛЬНИКОВА Наталья Валентиновна</v>
      </c>
      <c r="C25" s="266" t="str">
        <f>VLOOKUP(A25,'пр.взвешивания'!B2:F47,3,FALSE)</f>
        <v>02.07.77 мсмк</v>
      </c>
      <c r="D25" s="254" t="str">
        <f>VLOOKUP(A25,'пр.взвешивания'!B2:G47,4,FALSE)</f>
        <v>ЦФО Брянская Брянск ЛОК</v>
      </c>
      <c r="E25" s="89">
        <v>3</v>
      </c>
      <c r="F25" s="92">
        <v>0</v>
      </c>
      <c r="G25" s="16"/>
      <c r="H25" s="212">
        <f>SUM(E25:G25)</f>
        <v>3</v>
      </c>
      <c r="I25" s="213">
        <v>2</v>
      </c>
      <c r="M25" s="149"/>
      <c r="N25" s="149"/>
    </row>
    <row r="26" spans="1:14" ht="13.5" thickBot="1">
      <c r="A26" s="263"/>
      <c r="B26" s="267"/>
      <c r="C26" s="267"/>
      <c r="D26" s="255"/>
      <c r="E26" s="17">
        <f>HYPERLINK(круги!O14)</f>
      </c>
      <c r="F26" s="103">
        <f>HYPERLINK(круги!P19)</f>
      </c>
      <c r="G26" s="18"/>
      <c r="H26" s="212"/>
      <c r="I26" s="220"/>
      <c r="M26" s="149"/>
      <c r="N26" s="149"/>
    </row>
    <row r="27" spans="1:16" ht="16.5" thickBot="1">
      <c r="A27" s="2" t="s">
        <v>12</v>
      </c>
      <c r="B27" s="5"/>
      <c r="C27" s="5"/>
      <c r="D27" s="150"/>
      <c r="E27" s="19"/>
      <c r="F27" s="19"/>
      <c r="G27" s="19"/>
      <c r="H27" s="37"/>
      <c r="I27" s="5"/>
      <c r="L27" t="s">
        <v>35</v>
      </c>
      <c r="M27" s="149"/>
      <c r="N27" s="149"/>
      <c r="O27" s="277" t="s">
        <v>29</v>
      </c>
      <c r="P27" s="277"/>
    </row>
    <row r="28" spans="1:16" ht="13.5" thickBot="1">
      <c r="A28" s="237">
        <v>10</v>
      </c>
      <c r="B28" s="268" t="str">
        <f>VLOOKUP(A28,'пр.взвешивания'!B6:E29,2,FALSE)</f>
        <v>КАМНЕВА Екатерина Анатольевна</v>
      </c>
      <c r="C28" s="241" t="str">
        <f>VLOOKUP(A28,'пр.взвешивания'!B2:F50,3,FALSE)</f>
        <v>17.11.86 кмс</v>
      </c>
      <c r="D28" s="246" t="str">
        <f>VLOOKUP(A28,'пр.взвешивания'!B2:G50,4,FALSE)</f>
        <v>ЦФО Тульская Тула  </v>
      </c>
      <c r="E28" s="6"/>
      <c r="F28" s="7" t="s">
        <v>121</v>
      </c>
      <c r="G28" s="8" t="s">
        <v>121</v>
      </c>
      <c r="H28" s="212">
        <f>SUM(E28:G28)</f>
        <v>0</v>
      </c>
      <c r="I28" s="214">
        <v>3</v>
      </c>
      <c r="M28" s="149"/>
      <c r="N28" s="149"/>
      <c r="O28" s="34"/>
      <c r="P28" s="34"/>
    </row>
    <row r="29" spans="1:19" ht="13.5" thickBot="1">
      <c r="A29" s="238"/>
      <c r="B29" s="249"/>
      <c r="C29" s="242"/>
      <c r="D29" s="247"/>
      <c r="E29" s="9"/>
      <c r="F29" s="10" t="s">
        <v>123</v>
      </c>
      <c r="G29" s="11">
        <f>HYPERLINK(круги!P36)</f>
      </c>
      <c r="H29" s="212"/>
      <c r="I29" s="215"/>
      <c r="K29" s="237">
        <v>6</v>
      </c>
      <c r="L29" s="217" t="str">
        <f>VLOOKUP(K29,'пр.взвешивания'!B6:E29,2,FALSE)</f>
        <v>ГРОМОВА Ирина Владимировна</v>
      </c>
      <c r="M29" s="232" t="str">
        <f>VLOOKUP(K29,'пр.взвешивания'!B6:F29,3,FALSE)</f>
        <v>23.07.85  мсмк</v>
      </c>
      <c r="N29" s="278" t="str">
        <f>VLOOKUP(K29,'пр.взвешивания'!B6:G29,4,FALSE)</f>
        <v>СФО Алтайский Барнаул Д</v>
      </c>
      <c r="O29" s="112"/>
      <c r="P29" s="112"/>
      <c r="Q29" s="113"/>
      <c r="R29" s="113"/>
      <c r="S29" s="113"/>
    </row>
    <row r="30" spans="1:19" ht="12.75">
      <c r="A30" s="238">
        <v>11</v>
      </c>
      <c r="B30" s="262" t="str">
        <f>VLOOKUP(A30,'пр.взвешивания'!B8:E31,2,FALSE)</f>
        <v>СЕМЕНОВА Юлия Юрьевна</v>
      </c>
      <c r="C30" s="248" t="str">
        <f>VLOOKUP(A30,'пр.взвешивания'!B2:F52,3,FALSE)</f>
        <v>08.09.76 змс</v>
      </c>
      <c r="D30" s="250" t="str">
        <f>VLOOKUP(A30,'пр.взвешивания'!B2:G52,4,FALSE)</f>
        <v>ЦФО Калужская Калуга ВС</v>
      </c>
      <c r="E30" s="89">
        <v>4</v>
      </c>
      <c r="F30" s="13"/>
      <c r="G30" s="100">
        <v>3</v>
      </c>
      <c r="H30" s="212">
        <f>SUM(E30:G30)</f>
        <v>7</v>
      </c>
      <c r="I30" s="215">
        <v>1</v>
      </c>
      <c r="K30" s="238"/>
      <c r="L30" s="218"/>
      <c r="M30" s="216"/>
      <c r="N30" s="272"/>
      <c r="O30" s="130">
        <v>6</v>
      </c>
      <c r="P30" s="112"/>
      <c r="Q30" s="113"/>
      <c r="R30" s="113"/>
      <c r="S30" s="113"/>
    </row>
    <row r="31" spans="1:19" ht="13.5" thickBot="1">
      <c r="A31" s="238"/>
      <c r="B31" s="249"/>
      <c r="C31" s="249"/>
      <c r="D31" s="251"/>
      <c r="E31" s="14" t="s">
        <v>123</v>
      </c>
      <c r="F31" s="15"/>
      <c r="G31" s="102" t="s">
        <v>95</v>
      </c>
      <c r="H31" s="212"/>
      <c r="I31" s="215"/>
      <c r="K31" s="208">
        <v>11</v>
      </c>
      <c r="L31" s="218" t="str">
        <f>VLOOKUP(K31,'пр.взвешивания'!B6:E29,2,FALSE)</f>
        <v>СЕМЕНОВА Юлия Юрьевна</v>
      </c>
      <c r="M31" s="216" t="str">
        <f>VLOOKUP(K31,'пр.взвешивания'!B6:F29,3,FALSE)</f>
        <v>08.09.76 змс</v>
      </c>
      <c r="N31" s="216" t="str">
        <f>VLOOKUP(L31,'пр.взвешивания'!C6:G29,3,FALSE)</f>
        <v>ЦФО Калужская Калуга ВС</v>
      </c>
      <c r="O31" s="157" t="s">
        <v>131</v>
      </c>
      <c r="P31" s="114"/>
      <c r="Q31" s="115"/>
      <c r="R31" s="113"/>
      <c r="S31" s="113"/>
    </row>
    <row r="32" spans="1:19" ht="13.5" thickBot="1">
      <c r="A32" s="238">
        <v>12</v>
      </c>
      <c r="B32" s="262" t="str">
        <f>VLOOKUP(A32,'пр.взвешивания'!B10:E33,2,FALSE)</f>
        <v>РЫЖОВА Ольга Юрьеавна</v>
      </c>
      <c r="C32" s="266" t="str">
        <f>VLOOKUP(A32,'пр.взвешивания'!B3:F54,3,FALSE)</f>
        <v>12.09.84 мс</v>
      </c>
      <c r="D32" s="254" t="str">
        <f>VLOOKUP(A32,'пр.взвешивания'!B3:G54,4,FALSE)</f>
        <v>МОСКВА  С-70 Д </v>
      </c>
      <c r="E32" s="89">
        <v>3</v>
      </c>
      <c r="F32" s="92">
        <v>0</v>
      </c>
      <c r="G32" s="16"/>
      <c r="H32" s="212">
        <f>SUM(E32:G32)</f>
        <v>3</v>
      </c>
      <c r="I32" s="215">
        <v>2</v>
      </c>
      <c r="K32" s="209"/>
      <c r="L32" s="271"/>
      <c r="M32" s="227"/>
      <c r="N32" s="227"/>
      <c r="O32" s="112"/>
      <c r="P32" s="116"/>
      <c r="Q32" s="117"/>
      <c r="R32" s="158">
        <v>8</v>
      </c>
      <c r="S32" s="113"/>
    </row>
    <row r="33" spans="1:19" ht="13.5" thickBot="1">
      <c r="A33" s="263"/>
      <c r="B33" s="267"/>
      <c r="C33" s="267"/>
      <c r="D33" s="255"/>
      <c r="E33" s="17">
        <f>HYPERLINK(круги!P38)</f>
      </c>
      <c r="F33" s="103">
        <f>HYPERLINK(круги!P43)</f>
      </c>
      <c r="G33" s="18"/>
      <c r="H33" s="212"/>
      <c r="I33" s="234"/>
      <c r="K33" s="237">
        <v>8</v>
      </c>
      <c r="L33" s="274" t="str">
        <f>VLOOKUP(K33,'пр.взвешивания'!B6:E29,2,FALSE)</f>
        <v>УСОЛЬЦЕВА Ольга Михайловна</v>
      </c>
      <c r="M33" s="275" t="str">
        <f>VLOOKUP(K33,'пр.взвешивания'!B6:F29,3,FALSE)</f>
        <v>24.09.84 змс</v>
      </c>
      <c r="N33" s="276" t="str">
        <f>VLOOKUP(K33,'пр.взвешивания'!B6:G29,4,FALSE)</f>
        <v>ЦФО Рязанская Рязань Д</v>
      </c>
      <c r="O33" s="112"/>
      <c r="P33" s="118"/>
      <c r="Q33" s="117"/>
      <c r="R33" s="159" t="s">
        <v>135</v>
      </c>
      <c r="S33" s="113"/>
    </row>
    <row r="34" spans="9:19" ht="12.75">
      <c r="I34" s="5"/>
      <c r="K34" s="238"/>
      <c r="L34" s="218"/>
      <c r="M34" s="216"/>
      <c r="N34" s="272"/>
      <c r="O34" s="130">
        <v>8</v>
      </c>
      <c r="P34" s="119"/>
      <c r="Q34" s="120"/>
      <c r="R34" s="113"/>
      <c r="S34" s="113"/>
    </row>
    <row r="35" spans="1:19" ht="16.5" thickBot="1">
      <c r="A35" s="121" t="str">
        <f>HYPERLINK('[2]реквизиты'!$A$6)</f>
        <v>Гл. судья, судья МК</v>
      </c>
      <c r="B35" s="122"/>
      <c r="C35" s="122"/>
      <c r="D35" s="31"/>
      <c r="E35" s="29"/>
      <c r="F35" s="29"/>
      <c r="G35" s="123" t="str">
        <f>HYPERLINK('[2]реквизиты'!$G$6)</f>
        <v>Е.А. Борков</v>
      </c>
      <c r="H35" s="31"/>
      <c r="K35" s="208">
        <v>3</v>
      </c>
      <c r="L35" s="218" t="str">
        <f>VLOOKUP(K35,'пр.взвешивания'!B6:E29,2,FALSE)</f>
        <v>БУЛАВИНА Анна Аркадьевна</v>
      </c>
      <c r="M35" s="216" t="str">
        <f>VLOOKUP(K35,'пр.взвешивания'!B6:F29,3,FALSE)</f>
        <v>07.06.88 мс</v>
      </c>
      <c r="N35" s="272" t="str">
        <f>VLOOKUP(K35,'пр.взвешивания'!B6:G29,4,FALSE)</f>
        <v>С.Петербург ВС</v>
      </c>
      <c r="O35" s="156" t="s">
        <v>130</v>
      </c>
      <c r="P35" s="112"/>
      <c r="Q35" s="113"/>
      <c r="R35" s="113"/>
      <c r="S35" s="113"/>
    </row>
    <row r="36" spans="1:16" ht="16.5" thickBot="1">
      <c r="A36" s="122"/>
      <c r="B36" s="122"/>
      <c r="C36" s="132"/>
      <c r="D36" s="35"/>
      <c r="E36" s="133"/>
      <c r="F36" s="133"/>
      <c r="G36" s="30" t="str">
        <f>HYPERLINK('[2]реквизиты'!$G$7)</f>
        <v>/г. Москва/</v>
      </c>
      <c r="H36" s="31"/>
      <c r="K36" s="209"/>
      <c r="L36" s="271"/>
      <c r="M36" s="227"/>
      <c r="N36" s="273"/>
      <c r="O36" s="34"/>
      <c r="P36" s="34"/>
    </row>
    <row r="37" spans="1:8" ht="15.75">
      <c r="A37" s="121" t="str">
        <f>HYPERLINK('[3]реквизиты'!$A$22)</f>
        <v>Гл. секретарь, судья МК</v>
      </c>
      <c r="B37" s="122"/>
      <c r="C37" s="132"/>
      <c r="D37" s="35"/>
      <c r="E37" s="133"/>
      <c r="F37" s="133"/>
      <c r="G37" s="123" t="str">
        <f>HYPERLINK('[2]реквизиты'!$G$8)</f>
        <v>Р.М. Закиров</v>
      </c>
      <c r="H37" s="31"/>
    </row>
    <row r="38" spans="1:8" ht="12.75">
      <c r="A38" s="124"/>
      <c r="B38" s="124"/>
      <c r="C38" s="125"/>
      <c r="D38" s="35"/>
      <c r="E38" s="35"/>
      <c r="F38" s="35"/>
      <c r="G38" s="30" t="str">
        <f>HYPERLINK('[2]реквизиты'!$G$9)</f>
        <v>/г. Пермь/</v>
      </c>
      <c r="H38" s="31"/>
    </row>
    <row r="39" spans="1:9" ht="12.75">
      <c r="A39" s="5"/>
      <c r="B39" s="5"/>
      <c r="C39" s="134"/>
      <c r="D39" s="134"/>
      <c r="E39" s="134"/>
      <c r="F39" s="134"/>
      <c r="G39" s="5"/>
      <c r="H39" s="5"/>
      <c r="I39" s="5"/>
    </row>
    <row r="41" spans="1:9" ht="12.75">
      <c r="A41" s="5"/>
      <c r="B41" s="5"/>
      <c r="C41" s="134"/>
      <c r="D41" s="134"/>
      <c r="E41" s="134"/>
      <c r="F41" s="134"/>
      <c r="G41" s="5"/>
      <c r="H41" s="5"/>
      <c r="I41" s="5"/>
    </row>
    <row r="42" spans="1:9" ht="12.75">
      <c r="A42" s="5"/>
      <c r="B42" s="5"/>
      <c r="C42" s="5"/>
      <c r="D42" s="5"/>
      <c r="E42" s="5"/>
      <c r="F42" s="5"/>
      <c r="G42" s="5"/>
      <c r="H42" s="5"/>
      <c r="I42" s="5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19" ht="12.75">
      <c r="A48" s="5"/>
      <c r="B48" s="5"/>
      <c r="C48" s="5"/>
      <c r="D48" s="5"/>
      <c r="E48" s="5"/>
      <c r="F48" s="5"/>
      <c r="G48" s="5"/>
      <c r="H48" s="5"/>
      <c r="I48" s="5"/>
      <c r="J48" s="37"/>
      <c r="K48" s="37"/>
      <c r="L48" s="37"/>
      <c r="M48" s="37"/>
      <c r="N48" s="37"/>
      <c r="O48" s="37"/>
      <c r="P48" s="37"/>
      <c r="Q48" s="37"/>
      <c r="R48" s="37"/>
      <c r="S48" s="37"/>
    </row>
    <row r="49" spans="1:17" ht="12.75">
      <c r="A49" s="5"/>
      <c r="B49" s="5"/>
      <c r="C49" s="5"/>
      <c r="D49" s="5"/>
      <c r="E49" s="5"/>
      <c r="F49" s="5"/>
      <c r="G49" s="5"/>
      <c r="H49" s="5"/>
      <c r="I49" s="5"/>
      <c r="N49" s="38"/>
      <c r="O49" s="38"/>
      <c r="P49" s="38"/>
      <c r="Q49" s="38"/>
    </row>
    <row r="50" spans="1:17" ht="12.75">
      <c r="A50" s="5"/>
      <c r="B50" s="5"/>
      <c r="C50" s="5"/>
      <c r="D50" s="5"/>
      <c r="E50" s="5"/>
      <c r="F50" s="5"/>
      <c r="G50" s="5"/>
      <c r="H50" s="5"/>
      <c r="I50" s="5"/>
      <c r="P50" s="38"/>
      <c r="Q50" s="38"/>
    </row>
    <row r="51" spans="1:18" ht="12.75">
      <c r="A51" s="5"/>
      <c r="B51" s="5"/>
      <c r="C51" s="5"/>
      <c r="D51" s="5"/>
      <c r="E51" s="5"/>
      <c r="F51" s="5"/>
      <c r="G51" s="5"/>
      <c r="H51" s="5"/>
      <c r="I51" s="5"/>
      <c r="P51" s="34"/>
      <c r="Q51" s="34"/>
      <c r="R51" s="32"/>
    </row>
    <row r="52" spans="1:18" ht="12.75">
      <c r="A52" s="5"/>
      <c r="B52" s="5"/>
      <c r="C52" s="5"/>
      <c r="D52" s="5"/>
      <c r="E52" s="5"/>
      <c r="F52" s="5"/>
      <c r="G52" s="5"/>
      <c r="H52" s="5"/>
      <c r="I52" s="5"/>
      <c r="P52" s="34"/>
      <c r="Q52" s="39"/>
      <c r="R52" s="32"/>
    </row>
    <row r="53" spans="1:18" ht="12.75">
      <c r="A53" s="5"/>
      <c r="B53" s="5"/>
      <c r="C53" s="5"/>
      <c r="D53" s="5"/>
      <c r="E53" s="5"/>
      <c r="F53" s="5"/>
      <c r="G53" s="5"/>
      <c r="H53" s="5"/>
      <c r="I53" s="5"/>
      <c r="P53" s="33"/>
      <c r="Q53" s="34"/>
      <c r="R53" s="32"/>
    </row>
    <row r="54" spans="1:18" ht="12.75">
      <c r="A54" s="5"/>
      <c r="B54" s="5"/>
      <c r="C54" s="5"/>
      <c r="D54" s="5"/>
      <c r="E54" s="5"/>
      <c r="F54" s="5"/>
      <c r="G54" s="5"/>
      <c r="H54" s="5"/>
      <c r="I54" s="5"/>
      <c r="P54" s="33"/>
      <c r="Q54" s="34"/>
      <c r="R54" s="32"/>
    </row>
    <row r="55" spans="1:18" ht="15.75">
      <c r="A55" s="5"/>
      <c r="B55" s="5"/>
      <c r="C55" s="5"/>
      <c r="D55" s="5"/>
      <c r="E55" s="5"/>
      <c r="F55" s="5"/>
      <c r="G55" s="5"/>
      <c r="H55" s="5"/>
      <c r="I55" s="5"/>
      <c r="P55" s="40"/>
      <c r="Q55" s="34"/>
      <c r="R55" s="32"/>
    </row>
    <row r="56" spans="1:18" ht="12.75">
      <c r="A56" s="5"/>
      <c r="B56" s="5"/>
      <c r="C56" s="5"/>
      <c r="D56" s="5"/>
      <c r="E56" s="5"/>
      <c r="F56" s="5"/>
      <c r="G56" s="5"/>
      <c r="H56" s="5"/>
      <c r="I56" s="5"/>
      <c r="P56" s="33"/>
      <c r="Q56" s="34"/>
      <c r="R56" s="34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P57" s="33"/>
      <c r="Q57" s="39"/>
      <c r="R57" s="32"/>
    </row>
    <row r="58" spans="1:18" ht="12.75">
      <c r="A58" s="5"/>
      <c r="B58" s="5"/>
      <c r="C58" s="5"/>
      <c r="D58" s="5"/>
      <c r="E58" s="5"/>
      <c r="F58" s="5"/>
      <c r="G58" s="5"/>
      <c r="H58" s="5"/>
      <c r="I58" s="5"/>
      <c r="P58" s="33"/>
      <c r="Q58" s="39"/>
      <c r="R58" s="32"/>
    </row>
    <row r="59" spans="1:18" ht="12.75">
      <c r="A59" s="5"/>
      <c r="B59" s="5"/>
      <c r="C59" s="5"/>
      <c r="D59" s="5"/>
      <c r="E59" s="5"/>
      <c r="F59" s="5"/>
      <c r="G59" s="5"/>
      <c r="H59" s="5"/>
      <c r="I59" s="5"/>
      <c r="P59" s="34"/>
      <c r="Q59" s="39"/>
      <c r="R59" s="32"/>
    </row>
    <row r="60" spans="14:18" ht="12.75">
      <c r="N60" s="34"/>
      <c r="O60" s="34"/>
      <c r="P60" s="34"/>
      <c r="Q60" s="39"/>
      <c r="R60" s="32"/>
    </row>
  </sheetData>
  <sheetProtection/>
  <mergeCells count="158">
    <mergeCell ref="A1:T1"/>
    <mergeCell ref="K33:K34"/>
    <mergeCell ref="L33:L34"/>
    <mergeCell ref="M33:M34"/>
    <mergeCell ref="N33:N34"/>
    <mergeCell ref="O27:P27"/>
    <mergeCell ref="K29:K30"/>
    <mergeCell ref="L29:L30"/>
    <mergeCell ref="M29:M30"/>
    <mergeCell ref="N29:N30"/>
    <mergeCell ref="M23:M24"/>
    <mergeCell ref="N23:N24"/>
    <mergeCell ref="L35:L36"/>
    <mergeCell ref="M35:M36"/>
    <mergeCell ref="N35:N36"/>
    <mergeCell ref="M31:M32"/>
    <mergeCell ref="N31:N32"/>
    <mergeCell ref="L31:L32"/>
    <mergeCell ref="T21:T22"/>
    <mergeCell ref="S17:S18"/>
    <mergeCell ref="K31:K32"/>
    <mergeCell ref="S23:S24"/>
    <mergeCell ref="T23:T24"/>
    <mergeCell ref="K21:K22"/>
    <mergeCell ref="L21:L22"/>
    <mergeCell ref="M21:M22"/>
    <mergeCell ref="K23:K24"/>
    <mergeCell ref="L23:L24"/>
    <mergeCell ref="N21:N22"/>
    <mergeCell ref="T17:T18"/>
    <mergeCell ref="K19:K20"/>
    <mergeCell ref="L19:L20"/>
    <mergeCell ref="M19:M20"/>
    <mergeCell ref="N19:N20"/>
    <mergeCell ref="S19:S20"/>
    <mergeCell ref="T19:T20"/>
    <mergeCell ref="S21:S22"/>
    <mergeCell ref="N17:N18"/>
    <mergeCell ref="B30:B31"/>
    <mergeCell ref="C28:C29"/>
    <mergeCell ref="D28:D29"/>
    <mergeCell ref="C30:C31"/>
    <mergeCell ref="D30:D31"/>
    <mergeCell ref="C32:C33"/>
    <mergeCell ref="D32:D33"/>
    <mergeCell ref="I23:I24"/>
    <mergeCell ref="A25:A26"/>
    <mergeCell ref="A32:A33"/>
    <mergeCell ref="B32:B33"/>
    <mergeCell ref="A28:A29"/>
    <mergeCell ref="B28:B29"/>
    <mergeCell ref="B25:B26"/>
    <mergeCell ref="C25:C26"/>
    <mergeCell ref="D25:D26"/>
    <mergeCell ref="A30:A31"/>
    <mergeCell ref="A9:A10"/>
    <mergeCell ref="B9:B10"/>
    <mergeCell ref="C9:C10"/>
    <mergeCell ref="D9:D10"/>
    <mergeCell ref="H25:H26"/>
    <mergeCell ref="A23:A24"/>
    <mergeCell ref="A16:A17"/>
    <mergeCell ref="B16:B17"/>
    <mergeCell ref="A21:A22"/>
    <mergeCell ref="B21:B22"/>
    <mergeCell ref="A11:A12"/>
    <mergeCell ref="B11:B12"/>
    <mergeCell ref="C11:C12"/>
    <mergeCell ref="C23:C24"/>
    <mergeCell ref="A14:A15"/>
    <mergeCell ref="B14:B15"/>
    <mergeCell ref="C14:C15"/>
    <mergeCell ref="A18:A19"/>
    <mergeCell ref="B18:B19"/>
    <mergeCell ref="C18:C19"/>
    <mergeCell ref="B23:B24"/>
    <mergeCell ref="D11:D12"/>
    <mergeCell ref="H14:H15"/>
    <mergeCell ref="I14:I15"/>
    <mergeCell ref="H16:H17"/>
    <mergeCell ref="I16:I17"/>
    <mergeCell ref="H18:H19"/>
    <mergeCell ref="I18:I19"/>
    <mergeCell ref="C21:C22"/>
    <mergeCell ref="D21:D22"/>
    <mergeCell ref="S9:S10"/>
    <mergeCell ref="L13:L14"/>
    <mergeCell ref="L11:L12"/>
    <mergeCell ref="M7:M8"/>
    <mergeCell ref="L7:L8"/>
    <mergeCell ref="D23:D24"/>
    <mergeCell ref="K11:K12"/>
    <mergeCell ref="K13:K14"/>
    <mergeCell ref="H21:H22"/>
    <mergeCell ref="H23:H24"/>
    <mergeCell ref="L5:L6"/>
    <mergeCell ref="M5:M6"/>
    <mergeCell ref="N5:N6"/>
    <mergeCell ref="N11:N12"/>
    <mergeCell ref="L9:L10"/>
    <mergeCell ref="M9:M10"/>
    <mergeCell ref="T5:T6"/>
    <mergeCell ref="T7:T8"/>
    <mergeCell ref="S11:S12"/>
    <mergeCell ref="M11:M12"/>
    <mergeCell ref="O5:R5"/>
    <mergeCell ref="S5:S6"/>
    <mergeCell ref="N7:N8"/>
    <mergeCell ref="S7:S8"/>
    <mergeCell ref="T9:T10"/>
    <mergeCell ref="T11:T12"/>
    <mergeCell ref="K9:K10"/>
    <mergeCell ref="K5:K6"/>
    <mergeCell ref="K7:K8"/>
    <mergeCell ref="D7:D8"/>
    <mergeCell ref="C16:C17"/>
    <mergeCell ref="D16:D17"/>
    <mergeCell ref="K17:K18"/>
    <mergeCell ref="K15:K16"/>
    <mergeCell ref="D14:D15"/>
    <mergeCell ref="D18:D19"/>
    <mergeCell ref="C7:C8"/>
    <mergeCell ref="E5:G5"/>
    <mergeCell ref="H5:H6"/>
    <mergeCell ref="I5:I6"/>
    <mergeCell ref="B5:B6"/>
    <mergeCell ref="C5:C6"/>
    <mergeCell ref="D5:D6"/>
    <mergeCell ref="H32:H33"/>
    <mergeCell ref="I32:I33"/>
    <mergeCell ref="H30:H31"/>
    <mergeCell ref="I30:I31"/>
    <mergeCell ref="A5:A6"/>
    <mergeCell ref="I7:I8"/>
    <mergeCell ref="H11:H12"/>
    <mergeCell ref="I11:I12"/>
    <mergeCell ref="A7:A8"/>
    <mergeCell ref="B7:B8"/>
    <mergeCell ref="L17:L18"/>
    <mergeCell ref="I21:I22"/>
    <mergeCell ref="I25:I26"/>
    <mergeCell ref="B2:I2"/>
    <mergeCell ref="L2:T2"/>
    <mergeCell ref="T13:T14"/>
    <mergeCell ref="M13:M14"/>
    <mergeCell ref="N13:N14"/>
    <mergeCell ref="S13:S14"/>
    <mergeCell ref="M17:M18"/>
    <mergeCell ref="C4:I4"/>
    <mergeCell ref="K35:K36"/>
    <mergeCell ref="K3:T3"/>
    <mergeCell ref="Q4:T4"/>
    <mergeCell ref="H9:H10"/>
    <mergeCell ref="I9:I10"/>
    <mergeCell ref="H28:H29"/>
    <mergeCell ref="I28:I29"/>
    <mergeCell ref="N9:N10"/>
    <mergeCell ref="H7:H8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zoomScalePageLayoutView="0" workbookViewId="0" topLeftCell="A4">
      <selection activeCell="C35" sqref="C35"/>
    </sheetView>
  </sheetViews>
  <sheetFormatPr defaultColWidth="9.140625" defaultRowHeight="12.75"/>
  <cols>
    <col min="1" max="1" width="5.57421875" style="0" customWidth="1"/>
    <col min="3" max="3" width="21.57421875" style="0" customWidth="1"/>
    <col min="4" max="5" width="9.57421875" style="0" customWidth="1"/>
    <col min="6" max="6" width="25.28125" style="0" customWidth="1"/>
    <col min="7" max="7" width="7.7109375" style="0" customWidth="1"/>
    <col min="8" max="8" width="6.28125" style="0" customWidth="1"/>
    <col min="9" max="9" width="6.7109375" style="0" customWidth="1"/>
  </cols>
  <sheetData>
    <row r="1" ht="15.75">
      <c r="F1" s="23" t="s">
        <v>128</v>
      </c>
    </row>
    <row r="2" ht="12.75">
      <c r="C2" s="24" t="s">
        <v>25</v>
      </c>
    </row>
    <row r="3" ht="12.75">
      <c r="C3" s="25" t="s">
        <v>26</v>
      </c>
    </row>
    <row r="4" spans="1:9" ht="12.75">
      <c r="A4" s="279" t="s">
        <v>27</v>
      </c>
      <c r="B4" s="279" t="s">
        <v>0</v>
      </c>
      <c r="C4" s="171" t="s">
        <v>1</v>
      </c>
      <c r="D4" s="279" t="s">
        <v>2</v>
      </c>
      <c r="E4" s="279" t="s">
        <v>3</v>
      </c>
      <c r="F4" s="279" t="s">
        <v>13</v>
      </c>
      <c r="G4" s="279" t="s">
        <v>14</v>
      </c>
      <c r="H4" s="279" t="s">
        <v>15</v>
      </c>
      <c r="I4" s="279" t="s">
        <v>16</v>
      </c>
    </row>
    <row r="5" spans="1:9" ht="12.75">
      <c r="A5" s="170"/>
      <c r="B5" s="170"/>
      <c r="C5" s="170"/>
      <c r="D5" s="170"/>
      <c r="E5" s="170"/>
      <c r="F5" s="170"/>
      <c r="G5" s="170"/>
      <c r="H5" s="170"/>
      <c r="I5" s="170"/>
    </row>
    <row r="6" spans="1:9" ht="12.75">
      <c r="A6" s="283"/>
      <c r="B6" s="286">
        <v>6</v>
      </c>
      <c r="C6" s="280" t="str">
        <f>VLOOKUP(B6,'пр.взвешивания'!B6:D29,2,FALSE)</f>
        <v>ГРОМОВА Ирина Владимировна</v>
      </c>
      <c r="D6" s="287" t="str">
        <f>VLOOKUP(C6,'пр.взвешивания'!C6:E29,2,FALSE)</f>
        <v>23.07.85  мсмк</v>
      </c>
      <c r="E6" s="287" t="str">
        <f>VLOOKUP(D6,'пр.взвешивания'!D6:F29,2,FALSE)</f>
        <v>СФО Алтайский Барнаул Д</v>
      </c>
      <c r="F6" s="281"/>
      <c r="G6" s="284"/>
      <c r="H6" s="285"/>
      <c r="I6" s="279"/>
    </row>
    <row r="7" spans="1:9" ht="12.75">
      <c r="A7" s="283"/>
      <c r="B7" s="279"/>
      <c r="C7" s="280"/>
      <c r="D7" s="287"/>
      <c r="E7" s="287"/>
      <c r="F7" s="281"/>
      <c r="G7" s="281"/>
      <c r="H7" s="285"/>
      <c r="I7" s="279"/>
    </row>
    <row r="8" spans="1:9" ht="12.75">
      <c r="A8" s="282"/>
      <c r="B8" s="286">
        <v>11</v>
      </c>
      <c r="C8" s="280" t="str">
        <f>VLOOKUP(B8,'пр.взвешивания'!B8:D31,2,FALSE)</f>
        <v>СЕМЕНОВА Юлия Юрьевна</v>
      </c>
      <c r="D8" s="287" t="str">
        <f>VLOOKUP(C8,'пр.взвешивания'!C8:E31,2,FALSE)</f>
        <v>08.09.76 змс</v>
      </c>
      <c r="E8" s="287" t="str">
        <f>VLOOKUP(D8,'пр.взвешивания'!D8:F31,2,FALSE)</f>
        <v>ЦФО Калужская Калуга ВС</v>
      </c>
      <c r="F8" s="281"/>
      <c r="G8" s="281"/>
      <c r="H8" s="279"/>
      <c r="I8" s="279"/>
    </row>
    <row r="9" spans="1:9" ht="12.75">
      <c r="A9" s="282"/>
      <c r="B9" s="279"/>
      <c r="C9" s="280"/>
      <c r="D9" s="287"/>
      <c r="E9" s="287"/>
      <c r="F9" s="281"/>
      <c r="G9" s="281"/>
      <c r="H9" s="279"/>
      <c r="I9" s="279"/>
    </row>
    <row r="10" ht="24.75" customHeight="1">
      <c r="E10" s="26" t="s">
        <v>28</v>
      </c>
    </row>
    <row r="11" spans="5:9" ht="24.75" customHeight="1">
      <c r="E11" s="26" t="s">
        <v>7</v>
      </c>
      <c r="F11" s="27"/>
      <c r="G11" s="27"/>
      <c r="H11" s="27"/>
      <c r="I11" s="27"/>
    </row>
    <row r="12" spans="5:9" ht="24.75" customHeight="1">
      <c r="E12" s="26" t="s">
        <v>8</v>
      </c>
      <c r="F12" s="27"/>
      <c r="G12" s="27"/>
      <c r="H12" s="27"/>
      <c r="I12" s="27"/>
    </row>
    <row r="13" ht="24.75" customHeight="1"/>
    <row r="14" ht="24.75" customHeight="1"/>
    <row r="15" ht="12.75">
      <c r="C15" s="25" t="s">
        <v>26</v>
      </c>
    </row>
    <row r="16" spans="1:9" ht="12.75">
      <c r="A16" s="279" t="s">
        <v>27</v>
      </c>
      <c r="B16" s="279" t="s">
        <v>0</v>
      </c>
      <c r="C16" s="171" t="s">
        <v>1</v>
      </c>
      <c r="D16" s="279" t="s">
        <v>2</v>
      </c>
      <c r="E16" s="279" t="s">
        <v>3</v>
      </c>
      <c r="F16" s="279" t="s">
        <v>13</v>
      </c>
      <c r="G16" s="279" t="s">
        <v>14</v>
      </c>
      <c r="H16" s="279" t="s">
        <v>15</v>
      </c>
      <c r="I16" s="279" t="s">
        <v>16</v>
      </c>
    </row>
    <row r="17" spans="1:9" ht="12.75">
      <c r="A17" s="170"/>
      <c r="B17" s="170"/>
      <c r="C17" s="170"/>
      <c r="D17" s="170"/>
      <c r="E17" s="170"/>
      <c r="F17" s="170"/>
      <c r="G17" s="170"/>
      <c r="H17" s="170"/>
      <c r="I17" s="170"/>
    </row>
    <row r="18" spans="1:9" ht="12.75">
      <c r="A18" s="283"/>
      <c r="B18" s="286">
        <v>8</v>
      </c>
      <c r="C18" s="280" t="str">
        <f>VLOOKUP(B18,'пр.взвешивания'!B6:C29,2,FALSE)</f>
        <v>УСОЛЬЦЕВА Ольга Михайловна</v>
      </c>
      <c r="D18" s="287" t="str">
        <f>VLOOKUP(C18,'пр.взвешивания'!C6:D29,2,FALSE)</f>
        <v>24.09.84 змс</v>
      </c>
      <c r="E18" s="287" t="str">
        <f>VLOOKUP(D18,'пр.взвешивания'!D6:E29,2,FALSE)</f>
        <v>ЦФО Рязанская Рязань Д</v>
      </c>
      <c r="F18" s="281"/>
      <c r="G18" s="284"/>
      <c r="H18" s="285"/>
      <c r="I18" s="279"/>
    </row>
    <row r="19" spans="1:9" ht="12.75">
      <c r="A19" s="283"/>
      <c r="B19" s="279"/>
      <c r="C19" s="280"/>
      <c r="D19" s="287"/>
      <c r="E19" s="287"/>
      <c r="F19" s="281"/>
      <c r="G19" s="281"/>
      <c r="H19" s="285"/>
      <c r="I19" s="279"/>
    </row>
    <row r="20" spans="1:9" ht="12.75">
      <c r="A20" s="282"/>
      <c r="B20" s="286">
        <v>3</v>
      </c>
      <c r="C20" s="280" t="str">
        <f>VLOOKUP(B20,'пр.взвешивания'!B6:C29,2,FALSE)</f>
        <v>БУЛАВИНА Анна Аркадьевна</v>
      </c>
      <c r="D20" s="280" t="str">
        <f>VLOOKUP(C20,'пр.взвешивания'!C6:D29,2,FALSE)</f>
        <v>07.06.88 мс</v>
      </c>
      <c r="E20" s="280" t="str">
        <f>VLOOKUP(D20,'пр.взвешивания'!D6:E29,2,FALSE)</f>
        <v>С.Петербург ВС</v>
      </c>
      <c r="F20" s="281"/>
      <c r="G20" s="281"/>
      <c r="H20" s="279"/>
      <c r="I20" s="279"/>
    </row>
    <row r="21" spans="1:9" ht="12.75">
      <c r="A21" s="282"/>
      <c r="B21" s="279"/>
      <c r="C21" s="280"/>
      <c r="D21" s="280"/>
      <c r="E21" s="280"/>
      <c r="F21" s="281"/>
      <c r="G21" s="281"/>
      <c r="H21" s="279"/>
      <c r="I21" s="279"/>
    </row>
    <row r="22" ht="24.75" customHeight="1">
      <c r="E22" s="26" t="s">
        <v>28</v>
      </c>
    </row>
    <row r="23" spans="5:9" ht="24.75" customHeight="1">
      <c r="E23" s="26" t="s">
        <v>7</v>
      </c>
      <c r="F23" s="27"/>
      <c r="G23" s="27"/>
      <c r="H23" s="27"/>
      <c r="I23" s="27"/>
    </row>
    <row r="24" spans="5:9" ht="24.75" customHeight="1">
      <c r="E24" s="26" t="s">
        <v>8</v>
      </c>
      <c r="F24" s="27"/>
      <c r="G24" s="27"/>
      <c r="H24" s="27"/>
      <c r="I24" s="27"/>
    </row>
    <row r="25" ht="24.75" customHeight="1"/>
    <row r="26" ht="24.75" customHeight="1"/>
    <row r="27" spans="3:4" ht="28.5" customHeight="1">
      <c r="C27" s="28" t="s">
        <v>29</v>
      </c>
      <c r="D27" s="26" t="s">
        <v>36</v>
      </c>
    </row>
    <row r="28" spans="1:9" ht="12.75">
      <c r="A28" s="279" t="s">
        <v>27</v>
      </c>
      <c r="B28" s="279" t="s">
        <v>0</v>
      </c>
      <c r="C28" s="171" t="s">
        <v>1</v>
      </c>
      <c r="D28" s="279" t="s">
        <v>2</v>
      </c>
      <c r="E28" s="279" t="s">
        <v>3</v>
      </c>
      <c r="F28" s="279" t="s">
        <v>13</v>
      </c>
      <c r="G28" s="279" t="s">
        <v>14</v>
      </c>
      <c r="H28" s="279" t="s">
        <v>15</v>
      </c>
      <c r="I28" s="279" t="s">
        <v>16</v>
      </c>
    </row>
    <row r="29" spans="1:9" ht="12.75">
      <c r="A29" s="170"/>
      <c r="B29" s="170"/>
      <c r="C29" s="170"/>
      <c r="D29" s="170"/>
      <c r="E29" s="170"/>
      <c r="F29" s="170"/>
      <c r="G29" s="170"/>
      <c r="H29" s="170"/>
      <c r="I29" s="170"/>
    </row>
    <row r="30" spans="1:9" ht="12.75">
      <c r="A30" s="283"/>
      <c r="B30" s="279">
        <v>6</v>
      </c>
      <c r="C30" s="280" t="str">
        <f>VLOOKUP(B30,'пр.взвешивания'!B6:C29,2,FALSE)</f>
        <v>ГРОМОВА Ирина Владимировна</v>
      </c>
      <c r="D30" s="280" t="str">
        <f>VLOOKUP(C30,'пр.взвешивания'!C6:D29,2,FALSE)</f>
        <v>23.07.85  мсмк</v>
      </c>
      <c r="E30" s="280" t="str">
        <f>VLOOKUP(D30,'пр.взвешивания'!D6:E29,2,FALSE)</f>
        <v>СФО Алтайский Барнаул Д</v>
      </c>
      <c r="F30" s="281"/>
      <c r="G30" s="284"/>
      <c r="H30" s="285"/>
      <c r="I30" s="279"/>
    </row>
    <row r="31" spans="1:9" ht="12.75">
      <c r="A31" s="283"/>
      <c r="B31" s="279"/>
      <c r="C31" s="280"/>
      <c r="D31" s="280"/>
      <c r="E31" s="280"/>
      <c r="F31" s="281"/>
      <c r="G31" s="281"/>
      <c r="H31" s="285"/>
      <c r="I31" s="279"/>
    </row>
    <row r="32" spans="1:9" ht="12.75">
      <c r="A32" s="282"/>
      <c r="B32" s="279">
        <v>8</v>
      </c>
      <c r="C32" s="280" t="str">
        <f>VLOOKUP(B32,'пр.взвешивания'!B6:C29,2,FALSE)</f>
        <v>УСОЛЬЦЕВА Ольга Михайловна</v>
      </c>
      <c r="D32" s="280" t="str">
        <f>VLOOKUP(C32,'пр.взвешивания'!C6:D29,2,FALSE)</f>
        <v>24.09.84 змс</v>
      </c>
      <c r="E32" s="280" t="str">
        <f>VLOOKUP(D32,'пр.взвешивания'!D6:E29,2,FALSE)</f>
        <v>ЦФО Рязанская Рязань Д</v>
      </c>
      <c r="F32" s="281"/>
      <c r="G32" s="281"/>
      <c r="H32" s="279"/>
      <c r="I32" s="279"/>
    </row>
    <row r="33" spans="1:9" ht="12.75">
      <c r="A33" s="282"/>
      <c r="B33" s="279"/>
      <c r="C33" s="280"/>
      <c r="D33" s="280"/>
      <c r="E33" s="280"/>
      <c r="F33" s="281"/>
      <c r="G33" s="281"/>
      <c r="H33" s="279"/>
      <c r="I33" s="279"/>
    </row>
    <row r="34" ht="24.75" customHeight="1">
      <c r="E34" s="26" t="s">
        <v>28</v>
      </c>
    </row>
    <row r="35" spans="5:9" ht="24.75" customHeight="1">
      <c r="E35" s="26" t="s">
        <v>7</v>
      </c>
      <c r="F35" s="27"/>
      <c r="G35" s="27"/>
      <c r="H35" s="27"/>
      <c r="I35" s="27"/>
    </row>
    <row r="36" spans="5:9" ht="24.75" customHeight="1">
      <c r="E36" s="26" t="s">
        <v>8</v>
      </c>
      <c r="F36" s="27"/>
      <c r="G36" s="27"/>
      <c r="H36" s="27"/>
      <c r="I36" s="27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8:E29"/>
    <mergeCell ref="F28:F29"/>
    <mergeCell ref="G28:G29"/>
    <mergeCell ref="H28:H29"/>
    <mergeCell ref="A28:A29"/>
    <mergeCell ref="B28:B29"/>
    <mergeCell ref="C28:C29"/>
    <mergeCell ref="D28:D29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I32:I33"/>
    <mergeCell ref="E32:E33"/>
    <mergeCell ref="F32:F33"/>
    <mergeCell ref="G32:G33"/>
    <mergeCell ref="H32:H33"/>
    <mergeCell ref="A32:A33"/>
    <mergeCell ref="B32:B33"/>
    <mergeCell ref="C32:C33"/>
    <mergeCell ref="D32:D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104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6.75" customHeight="1">
      <c r="A1" s="303" t="str">
        <f>HYPERLINK('[2]реквизиты'!$A$2)</f>
        <v>Чемпионат России по САМБО среди женщин</v>
      </c>
      <c r="B1" s="304"/>
      <c r="C1" s="304"/>
      <c r="D1" s="304"/>
      <c r="E1" s="304"/>
      <c r="F1" s="304"/>
      <c r="G1" s="304"/>
    </row>
    <row r="2" spans="1:7" ht="20.25" customHeight="1">
      <c r="A2" s="210" t="str">
        <f>HYPERLINK('[2]реквизиты'!$A$3)</f>
        <v>14-17 июня 2011 г.       г. Краснокамск</v>
      </c>
      <c r="B2" s="210"/>
      <c r="C2" s="210"/>
      <c r="D2" s="210"/>
      <c r="E2" s="210"/>
      <c r="F2" s="210"/>
      <c r="G2" s="210"/>
    </row>
    <row r="3" spans="5:8" ht="21" customHeight="1">
      <c r="E3" s="142" t="s">
        <v>120</v>
      </c>
      <c r="F3" s="142"/>
      <c r="G3" s="142"/>
      <c r="H3" s="141"/>
    </row>
    <row r="4" spans="1:7" ht="12.75">
      <c r="A4" s="170" t="s">
        <v>20</v>
      </c>
      <c r="B4" s="170" t="s">
        <v>0</v>
      </c>
      <c r="C4" s="170" t="s">
        <v>1</v>
      </c>
      <c r="D4" s="170" t="s">
        <v>21</v>
      </c>
      <c r="E4" s="296" t="s">
        <v>22</v>
      </c>
      <c r="F4" s="296" t="s">
        <v>23</v>
      </c>
      <c r="G4" s="296" t="s">
        <v>24</v>
      </c>
    </row>
    <row r="5" spans="1:7" ht="12.75">
      <c r="A5" s="171"/>
      <c r="B5" s="171"/>
      <c r="C5" s="171"/>
      <c r="D5" s="171"/>
      <c r="E5" s="171"/>
      <c r="F5" s="171"/>
      <c r="G5" s="171"/>
    </row>
    <row r="6" spans="1:7" ht="12.75" customHeight="1">
      <c r="A6" s="290" t="s">
        <v>40</v>
      </c>
      <c r="B6" s="288">
        <v>1</v>
      </c>
      <c r="C6" s="292" t="s">
        <v>58</v>
      </c>
      <c r="D6" s="294" t="s">
        <v>59</v>
      </c>
      <c r="E6" s="294" t="s">
        <v>60</v>
      </c>
      <c r="F6" s="294" t="s">
        <v>61</v>
      </c>
      <c r="G6" s="294" t="s">
        <v>62</v>
      </c>
    </row>
    <row r="7" spans="1:7" ht="12.75">
      <c r="A7" s="291"/>
      <c r="B7" s="288"/>
      <c r="C7" s="293"/>
      <c r="D7" s="295"/>
      <c r="E7" s="295"/>
      <c r="F7" s="295"/>
      <c r="G7" s="295"/>
    </row>
    <row r="8" spans="1:7" ht="12.75">
      <c r="A8" s="290" t="s">
        <v>41</v>
      </c>
      <c r="B8" s="288">
        <v>2</v>
      </c>
      <c r="C8" s="292" t="s">
        <v>63</v>
      </c>
      <c r="D8" s="294" t="s">
        <v>64</v>
      </c>
      <c r="E8" s="294" t="s">
        <v>65</v>
      </c>
      <c r="F8" s="294" t="s">
        <v>66</v>
      </c>
      <c r="G8" s="294" t="s">
        <v>67</v>
      </c>
    </row>
    <row r="9" spans="1:7" ht="12.75">
      <c r="A9" s="291"/>
      <c r="B9" s="288"/>
      <c r="C9" s="293"/>
      <c r="D9" s="295"/>
      <c r="E9" s="295"/>
      <c r="F9" s="295"/>
      <c r="G9" s="295"/>
    </row>
    <row r="10" spans="1:7" ht="12.75">
      <c r="A10" s="290" t="s">
        <v>33</v>
      </c>
      <c r="B10" s="288">
        <v>3</v>
      </c>
      <c r="C10" s="292" t="s">
        <v>68</v>
      </c>
      <c r="D10" s="294" t="s">
        <v>69</v>
      </c>
      <c r="E10" s="294" t="s">
        <v>70</v>
      </c>
      <c r="F10" s="294" t="s">
        <v>71</v>
      </c>
      <c r="G10" s="294" t="s">
        <v>72</v>
      </c>
    </row>
    <row r="11" spans="1:7" ht="12.75">
      <c r="A11" s="291"/>
      <c r="B11" s="288"/>
      <c r="C11" s="293"/>
      <c r="D11" s="295"/>
      <c r="E11" s="295"/>
      <c r="F11" s="295"/>
      <c r="G11" s="295"/>
    </row>
    <row r="12" spans="1:7" ht="12.75">
      <c r="A12" s="290" t="s">
        <v>34</v>
      </c>
      <c r="B12" s="288">
        <v>4</v>
      </c>
      <c r="C12" s="292" t="s">
        <v>73</v>
      </c>
      <c r="D12" s="294" t="s">
        <v>74</v>
      </c>
      <c r="E12" s="294" t="s">
        <v>75</v>
      </c>
      <c r="F12" s="294" t="s">
        <v>76</v>
      </c>
      <c r="G12" s="294" t="s">
        <v>77</v>
      </c>
    </row>
    <row r="13" spans="1:7" ht="12.75">
      <c r="A13" s="291"/>
      <c r="B13" s="288"/>
      <c r="C13" s="293"/>
      <c r="D13" s="295"/>
      <c r="E13" s="295"/>
      <c r="F13" s="295"/>
      <c r="G13" s="295"/>
    </row>
    <row r="14" spans="1:7" ht="12.75">
      <c r="A14" s="290" t="s">
        <v>42</v>
      </c>
      <c r="B14" s="288">
        <v>5</v>
      </c>
      <c r="C14" s="292" t="s">
        <v>78</v>
      </c>
      <c r="D14" s="294" t="s">
        <v>79</v>
      </c>
      <c r="E14" s="294" t="s">
        <v>80</v>
      </c>
      <c r="F14" s="294"/>
      <c r="G14" s="294" t="s">
        <v>81</v>
      </c>
    </row>
    <row r="15" spans="1:7" ht="12.75">
      <c r="A15" s="291"/>
      <c r="B15" s="288"/>
      <c r="C15" s="293" t="s">
        <v>82</v>
      </c>
      <c r="D15" s="295" t="s">
        <v>83</v>
      </c>
      <c r="E15" s="295" t="s">
        <v>84</v>
      </c>
      <c r="F15" s="295" t="s">
        <v>85</v>
      </c>
      <c r="G15" s="295" t="s">
        <v>86</v>
      </c>
    </row>
    <row r="16" spans="1:7" ht="12.75">
      <c r="A16" s="290" t="s">
        <v>43</v>
      </c>
      <c r="B16" s="288">
        <v>6</v>
      </c>
      <c r="C16" s="292" t="s">
        <v>87</v>
      </c>
      <c r="D16" s="294" t="s">
        <v>88</v>
      </c>
      <c r="E16" s="294" t="s">
        <v>89</v>
      </c>
      <c r="F16" s="294" t="s">
        <v>90</v>
      </c>
      <c r="G16" s="294" t="s">
        <v>91</v>
      </c>
    </row>
    <row r="17" spans="1:7" ht="12.75">
      <c r="A17" s="291"/>
      <c r="B17" s="288"/>
      <c r="C17" s="293"/>
      <c r="D17" s="295"/>
      <c r="E17" s="295"/>
      <c r="F17" s="295"/>
      <c r="G17" s="295"/>
    </row>
    <row r="18" spans="1:7" ht="12.75">
      <c r="A18" s="290" t="s">
        <v>44</v>
      </c>
      <c r="B18" s="288">
        <v>7</v>
      </c>
      <c r="C18" s="292" t="s">
        <v>92</v>
      </c>
      <c r="D18" s="294" t="s">
        <v>93</v>
      </c>
      <c r="E18" s="294" t="s">
        <v>94</v>
      </c>
      <c r="F18" s="294" t="s">
        <v>95</v>
      </c>
      <c r="G18" s="294" t="s">
        <v>96</v>
      </c>
    </row>
    <row r="19" spans="1:7" ht="12.75">
      <c r="A19" s="291"/>
      <c r="B19" s="288"/>
      <c r="C19" s="293"/>
      <c r="D19" s="295"/>
      <c r="E19" s="295"/>
      <c r="F19" s="295"/>
      <c r="G19" s="295"/>
    </row>
    <row r="20" spans="1:7" ht="12.75">
      <c r="A20" s="290" t="s">
        <v>45</v>
      </c>
      <c r="B20" s="288">
        <v>8</v>
      </c>
      <c r="C20" s="292" t="s">
        <v>97</v>
      </c>
      <c r="D20" s="294" t="s">
        <v>98</v>
      </c>
      <c r="E20" s="294" t="s">
        <v>99</v>
      </c>
      <c r="F20" s="294" t="s">
        <v>100</v>
      </c>
      <c r="G20" s="294" t="s">
        <v>101</v>
      </c>
    </row>
    <row r="21" spans="1:7" ht="12.75">
      <c r="A21" s="291"/>
      <c r="B21" s="288"/>
      <c r="C21" s="293"/>
      <c r="D21" s="295"/>
      <c r="E21" s="295"/>
      <c r="F21" s="295"/>
      <c r="G21" s="295"/>
    </row>
    <row r="22" spans="1:7" ht="12.75">
      <c r="A22" s="290" t="s">
        <v>46</v>
      </c>
      <c r="B22" s="288">
        <v>9</v>
      </c>
      <c r="C22" s="292" t="s">
        <v>102</v>
      </c>
      <c r="D22" s="294" t="s">
        <v>103</v>
      </c>
      <c r="E22" s="294" t="s">
        <v>104</v>
      </c>
      <c r="F22" s="294">
        <v>1902798643</v>
      </c>
      <c r="G22" s="294" t="s">
        <v>105</v>
      </c>
    </row>
    <row r="23" spans="1:7" ht="12.75">
      <c r="A23" s="291"/>
      <c r="B23" s="288"/>
      <c r="C23" s="293"/>
      <c r="D23" s="295"/>
      <c r="E23" s="295"/>
      <c r="F23" s="295"/>
      <c r="G23" s="295"/>
    </row>
    <row r="24" spans="1:7" ht="12.75">
      <c r="A24" s="290" t="s">
        <v>47</v>
      </c>
      <c r="B24" s="288">
        <v>10</v>
      </c>
      <c r="C24" s="299" t="s">
        <v>106</v>
      </c>
      <c r="D24" s="297" t="s">
        <v>107</v>
      </c>
      <c r="E24" s="297" t="s">
        <v>108</v>
      </c>
      <c r="F24" s="297" t="s">
        <v>109</v>
      </c>
      <c r="G24" s="297" t="s">
        <v>110</v>
      </c>
    </row>
    <row r="25" spans="1:7" ht="12.75">
      <c r="A25" s="291"/>
      <c r="B25" s="288"/>
      <c r="C25" s="300"/>
      <c r="D25" s="298"/>
      <c r="E25" s="298"/>
      <c r="F25" s="298"/>
      <c r="G25" s="298"/>
    </row>
    <row r="26" spans="1:7" ht="12.75">
      <c r="A26" s="290" t="s">
        <v>48</v>
      </c>
      <c r="B26" s="288">
        <v>11</v>
      </c>
      <c r="C26" s="292" t="s">
        <v>111</v>
      </c>
      <c r="D26" s="294" t="s">
        <v>112</v>
      </c>
      <c r="E26" s="294" t="s">
        <v>113</v>
      </c>
      <c r="F26" s="294"/>
      <c r="G26" s="294" t="s">
        <v>114</v>
      </c>
    </row>
    <row r="27" spans="1:7" ht="12.75">
      <c r="A27" s="291"/>
      <c r="B27" s="288"/>
      <c r="C27" s="293"/>
      <c r="D27" s="295"/>
      <c r="E27" s="295"/>
      <c r="F27" s="295"/>
      <c r="G27" s="295"/>
    </row>
    <row r="28" spans="1:7" ht="12.75">
      <c r="A28" s="290" t="s">
        <v>49</v>
      </c>
      <c r="B28" s="288">
        <v>12</v>
      </c>
      <c r="C28" s="292" t="s">
        <v>115</v>
      </c>
      <c r="D28" s="294" t="s">
        <v>116</v>
      </c>
      <c r="E28" s="294" t="s">
        <v>117</v>
      </c>
      <c r="F28" s="294" t="s">
        <v>118</v>
      </c>
      <c r="G28" s="294" t="s">
        <v>119</v>
      </c>
    </row>
    <row r="29" spans="1:7" ht="12.75">
      <c r="A29" s="291"/>
      <c r="B29" s="288"/>
      <c r="C29" s="293"/>
      <c r="D29" s="295"/>
      <c r="E29" s="295"/>
      <c r="F29" s="295"/>
      <c r="G29" s="295"/>
    </row>
    <row r="30" spans="1:8" ht="12.75">
      <c r="A30" s="301"/>
      <c r="B30" s="301"/>
      <c r="C30" s="301"/>
      <c r="D30" s="301"/>
      <c r="E30" s="301"/>
      <c r="F30" s="301"/>
      <c r="G30" s="301"/>
      <c r="H30" s="1"/>
    </row>
    <row r="31" spans="1:8" ht="12.75">
      <c r="A31" s="301"/>
      <c r="B31" s="301"/>
      <c r="C31" s="301"/>
      <c r="D31" s="301"/>
      <c r="E31" s="301"/>
      <c r="F31" s="301"/>
      <c r="G31" s="301"/>
      <c r="H31" s="1"/>
    </row>
    <row r="32" spans="1:8" ht="12.75" customHeight="1">
      <c r="A32" s="301"/>
      <c r="B32" s="289"/>
      <c r="C32" s="289"/>
      <c r="D32" s="301"/>
      <c r="E32" s="301"/>
      <c r="F32" s="301"/>
      <c r="G32" s="302"/>
      <c r="H32" s="1"/>
    </row>
    <row r="33" spans="1:8" ht="12.75">
      <c r="A33" s="301"/>
      <c r="B33" s="289"/>
      <c r="C33" s="289"/>
      <c r="D33" s="301"/>
      <c r="E33" s="301"/>
      <c r="F33" s="301"/>
      <c r="G33" s="302"/>
      <c r="H33" s="1"/>
    </row>
    <row r="34" spans="1:8" ht="12.75">
      <c r="A34" s="301"/>
      <c r="B34" s="301"/>
      <c r="C34" s="301"/>
      <c r="D34" s="301"/>
      <c r="E34" s="301"/>
      <c r="F34" s="301"/>
      <c r="G34" s="301"/>
      <c r="H34" s="1"/>
    </row>
    <row r="35" spans="1:8" ht="12.75">
      <c r="A35" s="301"/>
      <c r="B35" s="301"/>
      <c r="C35" s="301"/>
      <c r="D35" s="301"/>
      <c r="E35" s="301"/>
      <c r="F35" s="301"/>
      <c r="G35" s="301"/>
      <c r="H35" s="1"/>
    </row>
    <row r="36" spans="1:8" ht="12.75">
      <c r="A36" s="301"/>
      <c r="B36" s="301"/>
      <c r="C36" s="301"/>
      <c r="D36" s="301"/>
      <c r="E36" s="301"/>
      <c r="F36" s="301"/>
      <c r="G36" s="302"/>
      <c r="H36" s="1"/>
    </row>
    <row r="37" spans="1:8" ht="12.75">
      <c r="A37" s="301"/>
      <c r="B37" s="301"/>
      <c r="C37" s="301"/>
      <c r="D37" s="301"/>
      <c r="E37" s="301"/>
      <c r="F37" s="301"/>
      <c r="G37" s="302"/>
      <c r="H37" s="1"/>
    </row>
    <row r="38" spans="1:8" ht="12.75">
      <c r="A38" s="301"/>
      <c r="B38" s="301"/>
      <c r="C38" s="301"/>
      <c r="D38" s="301"/>
      <c r="E38" s="301"/>
      <c r="F38" s="301"/>
      <c r="G38" s="301"/>
      <c r="H38" s="1"/>
    </row>
    <row r="39" spans="1:8" ht="12.75">
      <c r="A39" s="301"/>
      <c r="B39" s="301"/>
      <c r="C39" s="301"/>
      <c r="D39" s="301"/>
      <c r="E39" s="301"/>
      <c r="F39" s="301"/>
      <c r="G39" s="301"/>
      <c r="H39" s="1"/>
    </row>
    <row r="40" spans="1:8" ht="12.75">
      <c r="A40" s="301"/>
      <c r="B40" s="301"/>
      <c r="C40" s="301"/>
      <c r="D40" s="301"/>
      <c r="E40" s="301"/>
      <c r="F40" s="301"/>
      <c r="G40" s="302"/>
      <c r="H40" s="1"/>
    </row>
    <row r="41" spans="1:8" ht="12.75">
      <c r="A41" s="301"/>
      <c r="B41" s="301"/>
      <c r="C41" s="301"/>
      <c r="D41" s="301"/>
      <c r="E41" s="301"/>
      <c r="F41" s="301"/>
      <c r="G41" s="302"/>
      <c r="H41" s="1"/>
    </row>
    <row r="42" spans="1:8" ht="12.75">
      <c r="A42" s="301"/>
      <c r="B42" s="301"/>
      <c r="C42" s="301"/>
      <c r="D42" s="301"/>
      <c r="E42" s="301"/>
      <c r="F42" s="301"/>
      <c r="G42" s="301"/>
      <c r="H42" s="1"/>
    </row>
    <row r="43" spans="1:8" ht="12.75">
      <c r="A43" s="301"/>
      <c r="B43" s="301"/>
      <c r="C43" s="301"/>
      <c r="D43" s="301"/>
      <c r="E43" s="301"/>
      <c r="F43" s="301"/>
      <c r="G43" s="301"/>
      <c r="H43" s="1"/>
    </row>
    <row r="44" spans="1:8" ht="12.75">
      <c r="A44" s="301"/>
      <c r="B44" s="301"/>
      <c r="C44" s="301"/>
      <c r="D44" s="301"/>
      <c r="E44" s="301"/>
      <c r="F44" s="301"/>
      <c r="G44" s="302"/>
      <c r="H44" s="1"/>
    </row>
    <row r="45" spans="1:8" ht="12.75">
      <c r="A45" s="301"/>
      <c r="B45" s="301"/>
      <c r="C45" s="301"/>
      <c r="D45" s="301"/>
      <c r="E45" s="301"/>
      <c r="F45" s="301"/>
      <c r="G45" s="302"/>
      <c r="H45" s="1"/>
    </row>
    <row r="46" spans="1:8" ht="12.75">
      <c r="A46" s="301"/>
      <c r="B46" s="301"/>
      <c r="C46" s="301"/>
      <c r="D46" s="301"/>
      <c r="E46" s="301"/>
      <c r="F46" s="301"/>
      <c r="G46" s="301"/>
      <c r="H46" s="1"/>
    </row>
    <row r="47" spans="1:8" ht="12.75">
      <c r="A47" s="301"/>
      <c r="B47" s="301"/>
      <c r="C47" s="301"/>
      <c r="D47" s="301"/>
      <c r="E47" s="301"/>
      <c r="F47" s="301"/>
      <c r="G47" s="301"/>
      <c r="H47" s="1"/>
    </row>
    <row r="48" spans="1:8" ht="12.75">
      <c r="A48" s="301"/>
      <c r="B48" s="301"/>
      <c r="C48" s="301"/>
      <c r="D48" s="301"/>
      <c r="E48" s="301"/>
      <c r="F48" s="301"/>
      <c r="G48" s="302"/>
      <c r="H48" s="1"/>
    </row>
    <row r="49" spans="1:8" ht="12.75">
      <c r="A49" s="301"/>
      <c r="B49" s="301"/>
      <c r="C49" s="301"/>
      <c r="D49" s="301"/>
      <c r="E49" s="301"/>
      <c r="F49" s="301"/>
      <c r="G49" s="302"/>
      <c r="H49" s="1"/>
    </row>
    <row r="50" spans="1:8" ht="12.75">
      <c r="A50" s="301"/>
      <c r="B50" s="301"/>
      <c r="C50" s="301"/>
      <c r="D50" s="301"/>
      <c r="E50" s="301"/>
      <c r="F50" s="301"/>
      <c r="G50" s="301"/>
      <c r="H50" s="1"/>
    </row>
    <row r="51" spans="1:8" ht="12.75">
      <c r="A51" s="301"/>
      <c r="B51" s="301"/>
      <c r="C51" s="301"/>
      <c r="D51" s="301"/>
      <c r="E51" s="301"/>
      <c r="F51" s="301"/>
      <c r="G51" s="301"/>
      <c r="H51" s="1"/>
    </row>
    <row r="52" spans="1:8" ht="12.75">
      <c r="A52" s="301"/>
      <c r="B52" s="301"/>
      <c r="C52" s="301"/>
      <c r="D52" s="301"/>
      <c r="E52" s="301"/>
      <c r="F52" s="301"/>
      <c r="G52" s="302"/>
      <c r="H52" s="1"/>
    </row>
    <row r="53" spans="1:8" ht="12.75">
      <c r="A53" s="301"/>
      <c r="B53" s="301"/>
      <c r="C53" s="301"/>
      <c r="D53" s="301"/>
      <c r="E53" s="301"/>
      <c r="F53" s="301"/>
      <c r="G53" s="302"/>
      <c r="H53" s="1"/>
    </row>
    <row r="54" spans="1:8" ht="12.75">
      <c r="A54" s="301"/>
      <c r="B54" s="301"/>
      <c r="C54" s="301"/>
      <c r="D54" s="301"/>
      <c r="E54" s="301"/>
      <c r="F54" s="301"/>
      <c r="G54" s="301"/>
      <c r="H54" s="1"/>
    </row>
    <row r="55" spans="1:8" ht="12.75">
      <c r="A55" s="301"/>
      <c r="B55" s="301"/>
      <c r="C55" s="301"/>
      <c r="D55" s="301"/>
      <c r="E55" s="301"/>
      <c r="F55" s="301"/>
      <c r="G55" s="301"/>
      <c r="H55" s="1"/>
    </row>
    <row r="56" spans="1:8" ht="12.75">
      <c r="A56" s="301"/>
      <c r="B56" s="301"/>
      <c r="C56" s="301"/>
      <c r="D56" s="301"/>
      <c r="E56" s="301"/>
      <c r="F56" s="301"/>
      <c r="G56" s="302"/>
      <c r="H56" s="1"/>
    </row>
    <row r="57" spans="1:8" ht="12.75">
      <c r="A57" s="301"/>
      <c r="B57" s="301"/>
      <c r="C57" s="301"/>
      <c r="D57" s="301"/>
      <c r="E57" s="301"/>
      <c r="F57" s="301"/>
      <c r="G57" s="302"/>
      <c r="H57" s="1"/>
    </row>
    <row r="58" spans="1:8" ht="12.75">
      <c r="A58" s="301"/>
      <c r="B58" s="301"/>
      <c r="C58" s="301"/>
      <c r="D58" s="301"/>
      <c r="E58" s="301"/>
      <c r="F58" s="301"/>
      <c r="G58" s="301"/>
      <c r="H58" s="1"/>
    </row>
    <row r="59" spans="1:8" ht="12.75">
      <c r="A59" s="301"/>
      <c r="B59" s="301"/>
      <c r="C59" s="301"/>
      <c r="D59" s="301"/>
      <c r="E59" s="301"/>
      <c r="F59" s="301"/>
      <c r="G59" s="301"/>
      <c r="H59" s="1"/>
    </row>
    <row r="60" spans="1:8" ht="12.75">
      <c r="A60" s="301"/>
      <c r="B60" s="301"/>
      <c r="C60" s="301"/>
      <c r="D60" s="301"/>
      <c r="E60" s="301"/>
      <c r="F60" s="301"/>
      <c r="G60" s="302"/>
      <c r="H60" s="1"/>
    </row>
    <row r="61" spans="1:8" ht="12.75">
      <c r="A61" s="301"/>
      <c r="B61" s="301"/>
      <c r="C61" s="301"/>
      <c r="D61" s="301"/>
      <c r="E61" s="301"/>
      <c r="F61" s="301"/>
      <c r="G61" s="302"/>
      <c r="H61" s="1"/>
    </row>
    <row r="62" spans="1:8" ht="12.75">
      <c r="A62" s="301"/>
      <c r="B62" s="301"/>
      <c r="C62" s="301"/>
      <c r="D62" s="301"/>
      <c r="E62" s="301"/>
      <c r="F62" s="301"/>
      <c r="G62" s="301"/>
      <c r="H62" s="1"/>
    </row>
    <row r="63" spans="1:8" ht="12.75">
      <c r="A63" s="301"/>
      <c r="B63" s="301"/>
      <c r="C63" s="301"/>
      <c r="D63" s="301"/>
      <c r="E63" s="301"/>
      <c r="F63" s="301"/>
      <c r="G63" s="301"/>
      <c r="H63" s="1"/>
    </row>
    <row r="64" spans="1:8" ht="12.75">
      <c r="A64" s="301"/>
      <c r="B64" s="301"/>
      <c r="C64" s="301"/>
      <c r="D64" s="301"/>
      <c r="E64" s="301"/>
      <c r="F64" s="301"/>
      <c r="G64" s="302"/>
      <c r="H64" s="1"/>
    </row>
    <row r="65" spans="1:8" ht="12.75">
      <c r="A65" s="301"/>
      <c r="B65" s="301"/>
      <c r="C65" s="301"/>
      <c r="D65" s="301"/>
      <c r="E65" s="301"/>
      <c r="F65" s="301"/>
      <c r="G65" s="302"/>
      <c r="H65" s="1"/>
    </row>
    <row r="66" spans="1:8" ht="12.75">
      <c r="A66" s="301"/>
      <c r="B66" s="301"/>
      <c r="C66" s="301"/>
      <c r="D66" s="301"/>
      <c r="E66" s="301"/>
      <c r="F66" s="301"/>
      <c r="G66" s="301"/>
      <c r="H66" s="1"/>
    </row>
    <row r="67" spans="1:8" ht="12.75">
      <c r="A67" s="301"/>
      <c r="B67" s="301"/>
      <c r="C67" s="301"/>
      <c r="D67" s="301"/>
      <c r="E67" s="301"/>
      <c r="F67" s="301"/>
      <c r="G67" s="301"/>
      <c r="H67" s="1"/>
    </row>
    <row r="68" spans="1:8" ht="12.75">
      <c r="A68" s="301"/>
      <c r="B68" s="301"/>
      <c r="C68" s="301"/>
      <c r="D68" s="301"/>
      <c r="E68" s="301"/>
      <c r="F68" s="301"/>
      <c r="G68" s="302"/>
      <c r="H68" s="1"/>
    </row>
    <row r="69" spans="1:8" ht="12.75">
      <c r="A69" s="301"/>
      <c r="B69" s="301"/>
      <c r="C69" s="301"/>
      <c r="D69" s="301"/>
      <c r="E69" s="301"/>
      <c r="F69" s="301"/>
      <c r="G69" s="302"/>
      <c r="H69" s="1"/>
    </row>
    <row r="70" spans="1:8" ht="12.75">
      <c r="A70" s="301"/>
      <c r="B70" s="301"/>
      <c r="C70" s="301"/>
      <c r="D70" s="301"/>
      <c r="E70" s="301"/>
      <c r="F70" s="301"/>
      <c r="G70" s="301"/>
      <c r="H70" s="1"/>
    </row>
    <row r="71" spans="1:8" ht="12.75">
      <c r="A71" s="301"/>
      <c r="B71" s="301"/>
      <c r="C71" s="301"/>
      <c r="D71" s="301"/>
      <c r="E71" s="301"/>
      <c r="F71" s="301"/>
      <c r="G71" s="301"/>
      <c r="H71" s="1"/>
    </row>
    <row r="72" spans="1:8" ht="12.75">
      <c r="A72" s="301"/>
      <c r="B72" s="301"/>
      <c r="C72" s="301"/>
      <c r="D72" s="301"/>
      <c r="E72" s="301"/>
      <c r="F72" s="301"/>
      <c r="G72" s="302"/>
      <c r="H72" s="1"/>
    </row>
    <row r="73" spans="1:8" ht="12.75">
      <c r="A73" s="301"/>
      <c r="B73" s="301"/>
      <c r="C73" s="301"/>
      <c r="D73" s="301"/>
      <c r="E73" s="301"/>
      <c r="F73" s="301"/>
      <c r="G73" s="302"/>
      <c r="H73" s="1"/>
    </row>
    <row r="74" spans="1:8" ht="12.75">
      <c r="A74" s="301"/>
      <c r="B74" s="301"/>
      <c r="C74" s="301"/>
      <c r="D74" s="301"/>
      <c r="E74" s="301"/>
      <c r="F74" s="301"/>
      <c r="G74" s="301"/>
      <c r="H74" s="1"/>
    </row>
    <row r="75" spans="1:8" ht="12.75">
      <c r="A75" s="301"/>
      <c r="B75" s="301"/>
      <c r="C75" s="301"/>
      <c r="D75" s="301"/>
      <c r="E75" s="301"/>
      <c r="F75" s="301"/>
      <c r="G75" s="301"/>
      <c r="H75" s="1"/>
    </row>
    <row r="76" spans="1:8" ht="12.75">
      <c r="A76" s="301"/>
      <c r="B76" s="301"/>
      <c r="C76" s="301"/>
      <c r="D76" s="301"/>
      <c r="E76" s="301"/>
      <c r="F76" s="301"/>
      <c r="G76" s="302"/>
      <c r="H76" s="1"/>
    </row>
    <row r="77" spans="1:8" ht="12.75">
      <c r="A77" s="301"/>
      <c r="B77" s="301"/>
      <c r="C77" s="301"/>
      <c r="D77" s="301"/>
      <c r="E77" s="301"/>
      <c r="F77" s="301"/>
      <c r="G77" s="302"/>
      <c r="H77" s="1"/>
    </row>
    <row r="78" spans="1:8" ht="12.75">
      <c r="A78" s="301"/>
      <c r="B78" s="301"/>
      <c r="C78" s="301"/>
      <c r="D78" s="301"/>
      <c r="E78" s="301"/>
      <c r="F78" s="301"/>
      <c r="G78" s="301"/>
      <c r="H78" s="1"/>
    </row>
    <row r="79" spans="1:8" ht="12.75">
      <c r="A79" s="301"/>
      <c r="B79" s="301"/>
      <c r="C79" s="301"/>
      <c r="D79" s="301"/>
      <c r="E79" s="301"/>
      <c r="F79" s="301"/>
      <c r="G79" s="301"/>
      <c r="H79" s="1"/>
    </row>
    <row r="80" spans="1:8" ht="12.75">
      <c r="A80" s="301"/>
      <c r="B80" s="301"/>
      <c r="C80" s="301"/>
      <c r="D80" s="301"/>
      <c r="E80" s="301"/>
      <c r="F80" s="301"/>
      <c r="G80" s="302"/>
      <c r="H80" s="1"/>
    </row>
    <row r="81" spans="1:8" ht="12.75">
      <c r="A81" s="301"/>
      <c r="B81" s="301"/>
      <c r="C81" s="301"/>
      <c r="D81" s="301"/>
      <c r="E81" s="301"/>
      <c r="F81" s="301"/>
      <c r="G81" s="302"/>
      <c r="H81" s="1"/>
    </row>
    <row r="82" spans="1:8" ht="12.75">
      <c r="A82" s="301"/>
      <c r="B82" s="301"/>
      <c r="C82" s="301"/>
      <c r="D82" s="301"/>
      <c r="E82" s="301"/>
      <c r="F82" s="301"/>
      <c r="G82" s="301"/>
      <c r="H82" s="1"/>
    </row>
    <row r="83" spans="1:8" ht="12.75">
      <c r="A83" s="301"/>
      <c r="B83" s="301"/>
      <c r="C83" s="301"/>
      <c r="D83" s="301"/>
      <c r="E83" s="301"/>
      <c r="F83" s="301"/>
      <c r="G83" s="301"/>
      <c r="H83" s="1"/>
    </row>
    <row r="84" spans="1:8" ht="12.75">
      <c r="A84" s="301"/>
      <c r="B84" s="301"/>
      <c r="C84" s="301"/>
      <c r="D84" s="301"/>
      <c r="E84" s="301"/>
      <c r="F84" s="301"/>
      <c r="G84" s="302"/>
      <c r="H84" s="1"/>
    </row>
    <row r="85" spans="1:8" ht="12.75">
      <c r="A85" s="301"/>
      <c r="B85" s="301"/>
      <c r="C85" s="301"/>
      <c r="D85" s="301"/>
      <c r="E85" s="301"/>
      <c r="F85" s="301"/>
      <c r="G85" s="302"/>
      <c r="H85" s="1"/>
    </row>
    <row r="86" spans="1:8" ht="12.75">
      <c r="A86" s="301"/>
      <c r="B86" s="301"/>
      <c r="C86" s="301"/>
      <c r="D86" s="301"/>
      <c r="E86" s="301"/>
      <c r="F86" s="301"/>
      <c r="G86" s="301"/>
      <c r="H86" s="1"/>
    </row>
    <row r="87" spans="1:8" ht="12.75">
      <c r="A87" s="301"/>
      <c r="B87" s="301"/>
      <c r="C87" s="301"/>
      <c r="D87" s="301"/>
      <c r="E87" s="301"/>
      <c r="F87" s="301"/>
      <c r="G87" s="301"/>
      <c r="H87" s="1"/>
    </row>
    <row r="88" spans="1:8" ht="12.75">
      <c r="A88" s="301"/>
      <c r="B88" s="301"/>
      <c r="C88" s="301"/>
      <c r="D88" s="301"/>
      <c r="E88" s="301"/>
      <c r="F88" s="301"/>
      <c r="G88" s="302"/>
      <c r="H88" s="1"/>
    </row>
    <row r="89" spans="1:8" ht="12.75">
      <c r="A89" s="301"/>
      <c r="B89" s="301"/>
      <c r="C89" s="301"/>
      <c r="D89" s="301"/>
      <c r="E89" s="301"/>
      <c r="F89" s="301"/>
      <c r="G89" s="302"/>
      <c r="H89" s="1"/>
    </row>
    <row r="90" spans="1:8" ht="12.75">
      <c r="A90" s="301"/>
      <c r="B90" s="301"/>
      <c r="C90" s="301"/>
      <c r="D90" s="301"/>
      <c r="E90" s="301"/>
      <c r="F90" s="301"/>
      <c r="G90" s="301"/>
      <c r="H90" s="1"/>
    </row>
    <row r="91" spans="1:8" ht="12.75">
      <c r="A91" s="301"/>
      <c r="B91" s="301"/>
      <c r="C91" s="301"/>
      <c r="D91" s="301"/>
      <c r="E91" s="301"/>
      <c r="F91" s="301"/>
      <c r="G91" s="301"/>
      <c r="H91" s="1"/>
    </row>
    <row r="92" spans="1:8" ht="12.75">
      <c r="A92" s="301"/>
      <c r="B92" s="301"/>
      <c r="C92" s="301"/>
      <c r="D92" s="301"/>
      <c r="E92" s="301"/>
      <c r="F92" s="301"/>
      <c r="G92" s="302"/>
      <c r="H92" s="1"/>
    </row>
    <row r="93" spans="1:8" ht="12.75">
      <c r="A93" s="301"/>
      <c r="B93" s="301"/>
      <c r="C93" s="301"/>
      <c r="D93" s="301"/>
      <c r="E93" s="301"/>
      <c r="F93" s="301"/>
      <c r="G93" s="302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</sheetData>
  <sheetProtection/>
  <mergeCells count="316">
    <mergeCell ref="E92:E93"/>
    <mergeCell ref="F92:F93"/>
    <mergeCell ref="G92:G93"/>
    <mergeCell ref="A1:G1"/>
    <mergeCell ref="A92:A93"/>
    <mergeCell ref="B92:B93"/>
    <mergeCell ref="C92:C93"/>
    <mergeCell ref="D92:D93"/>
    <mergeCell ref="E88:E89"/>
    <mergeCell ref="F88:F89"/>
    <mergeCell ref="G88:G89"/>
    <mergeCell ref="A90:A91"/>
    <mergeCell ref="B90:B91"/>
    <mergeCell ref="C90:C91"/>
    <mergeCell ref="D90:D91"/>
    <mergeCell ref="E90:E91"/>
    <mergeCell ref="F90:F91"/>
    <mergeCell ref="G90:G91"/>
    <mergeCell ref="A88:A89"/>
    <mergeCell ref="B88:B89"/>
    <mergeCell ref="A82:A83"/>
    <mergeCell ref="C88:C89"/>
    <mergeCell ref="D88:D89"/>
    <mergeCell ref="E84:E85"/>
    <mergeCell ref="F84:F85"/>
    <mergeCell ref="C84:C85"/>
    <mergeCell ref="D84:D85"/>
    <mergeCell ref="E86:E87"/>
    <mergeCell ref="F86:F87"/>
    <mergeCell ref="G84:G85"/>
    <mergeCell ref="G86:G87"/>
    <mergeCell ref="A84:A85"/>
    <mergeCell ref="B84:B85"/>
    <mergeCell ref="A86:A87"/>
    <mergeCell ref="B86:B87"/>
    <mergeCell ref="C86:C87"/>
    <mergeCell ref="D86:D87"/>
    <mergeCell ref="B82:B83"/>
    <mergeCell ref="C82:C83"/>
    <mergeCell ref="D82:D83"/>
    <mergeCell ref="E82:E83"/>
    <mergeCell ref="F82:F83"/>
    <mergeCell ref="G78:G79"/>
    <mergeCell ref="G80:G81"/>
    <mergeCell ref="G82:G83"/>
    <mergeCell ref="A80:A81"/>
    <mergeCell ref="B80:B81"/>
    <mergeCell ref="C80:C81"/>
    <mergeCell ref="D80:D81"/>
    <mergeCell ref="E80:E81"/>
    <mergeCell ref="F80:F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E70:E71"/>
    <mergeCell ref="F70:F71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66:C67"/>
    <mergeCell ref="D66:D67"/>
    <mergeCell ref="E66:E67"/>
    <mergeCell ref="F66:F67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C62:C63"/>
    <mergeCell ref="D62:D63"/>
    <mergeCell ref="E62:E63"/>
    <mergeCell ref="F62:F6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8:E59"/>
    <mergeCell ref="F58:F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4:E55"/>
    <mergeCell ref="F54:F55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6:E47"/>
    <mergeCell ref="F46:F47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2:E43"/>
    <mergeCell ref="F42:F43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8:E39"/>
    <mergeCell ref="F38:F39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4:E35"/>
    <mergeCell ref="F34:F35"/>
    <mergeCell ref="G30:G31"/>
    <mergeCell ref="A32:A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E22:E23"/>
    <mergeCell ref="F22:F23"/>
    <mergeCell ref="C22:C23"/>
    <mergeCell ref="D22:D23"/>
    <mergeCell ref="E26:E27"/>
    <mergeCell ref="F26:F27"/>
    <mergeCell ref="C26:C27"/>
    <mergeCell ref="D26:D27"/>
    <mergeCell ref="G22:G23"/>
    <mergeCell ref="E24:E25"/>
    <mergeCell ref="F24:F25"/>
    <mergeCell ref="G24:G25"/>
    <mergeCell ref="A22:A23"/>
    <mergeCell ref="B22:B23"/>
    <mergeCell ref="A24:A25"/>
    <mergeCell ref="B24:B25"/>
    <mergeCell ref="C24:C25"/>
    <mergeCell ref="D24:D25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E14:E15"/>
    <mergeCell ref="F14:F15"/>
    <mergeCell ref="C14:C15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0:C11"/>
    <mergeCell ref="A10:A11"/>
    <mergeCell ref="D14:D15"/>
    <mergeCell ref="G10:G11"/>
    <mergeCell ref="C8:C9"/>
    <mergeCell ref="A12:A13"/>
    <mergeCell ref="B12:B13"/>
    <mergeCell ref="C12:C13"/>
    <mergeCell ref="D12:D13"/>
    <mergeCell ref="E12:E13"/>
    <mergeCell ref="F12:F13"/>
    <mergeCell ref="G12:G13"/>
    <mergeCell ref="A2:G2"/>
    <mergeCell ref="D4:D5"/>
    <mergeCell ref="E4:E5"/>
    <mergeCell ref="F4:F5"/>
    <mergeCell ref="G4:G5"/>
    <mergeCell ref="D10:D11"/>
    <mergeCell ref="E10:E11"/>
    <mergeCell ref="D8:D9"/>
    <mergeCell ref="E8:E9"/>
    <mergeCell ref="F10:F11"/>
    <mergeCell ref="F8:F9"/>
    <mergeCell ref="G8:G9"/>
    <mergeCell ref="D6:D7"/>
    <mergeCell ref="E6:E7"/>
    <mergeCell ref="F6:F7"/>
    <mergeCell ref="G6:G7"/>
    <mergeCell ref="B6:B7"/>
    <mergeCell ref="B32:C33"/>
    <mergeCell ref="A4:A5"/>
    <mergeCell ref="B4:B5"/>
    <mergeCell ref="C4:C5"/>
    <mergeCell ref="A6:A7"/>
    <mergeCell ref="C6:C7"/>
    <mergeCell ref="A8:A9"/>
    <mergeCell ref="B8:B9"/>
    <mergeCell ref="B10:B1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7"/>
  </sheetPr>
  <dimension ref="A1:S98"/>
  <sheetViews>
    <sheetView zoomScalePageLayoutView="0" workbookViewId="0" topLeftCell="A44">
      <selection activeCell="I80" sqref="I58:P81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305" t="s">
        <v>31</v>
      </c>
      <c r="B1" s="305"/>
      <c r="C1" s="305"/>
      <c r="D1" s="305"/>
      <c r="E1" s="305"/>
      <c r="F1" s="305"/>
      <c r="G1" s="305"/>
      <c r="H1" s="305"/>
      <c r="I1" s="305" t="s">
        <v>31</v>
      </c>
      <c r="J1" s="305"/>
      <c r="K1" s="305"/>
      <c r="L1" s="305"/>
      <c r="M1" s="305"/>
      <c r="N1" s="305"/>
      <c r="O1" s="305"/>
      <c r="P1" s="305"/>
      <c r="Q1" s="4"/>
    </row>
    <row r="2" spans="1:17" ht="25.5" customHeight="1">
      <c r="A2" s="3" t="s">
        <v>9</v>
      </c>
      <c r="B2" s="3" t="s">
        <v>17</v>
      </c>
      <c r="C2" s="3"/>
      <c r="D2" s="3"/>
      <c r="E2" s="36" t="str">
        <f>'пр.взвешивания'!E3</f>
        <v>в.к.    64     кг.</v>
      </c>
      <c r="F2" s="3"/>
      <c r="G2" s="3"/>
      <c r="H2" s="3"/>
      <c r="I2" s="3" t="s">
        <v>11</v>
      </c>
      <c r="J2" s="3" t="s">
        <v>17</v>
      </c>
      <c r="K2" s="3"/>
      <c r="L2" s="3"/>
      <c r="M2" s="36" t="str">
        <f>E2</f>
        <v>в.к.    64     кг.</v>
      </c>
      <c r="N2" s="3"/>
      <c r="O2" s="3"/>
      <c r="P2" s="3"/>
      <c r="Q2" s="4"/>
    </row>
    <row r="3" spans="1:17" ht="12.75" customHeight="1">
      <c r="A3" s="279" t="s">
        <v>0</v>
      </c>
      <c r="B3" s="279" t="s">
        <v>1</v>
      </c>
      <c r="C3" s="279" t="s">
        <v>2</v>
      </c>
      <c r="D3" s="279" t="s">
        <v>3</v>
      </c>
      <c r="E3" s="279" t="s">
        <v>13</v>
      </c>
      <c r="F3" s="279" t="s">
        <v>14</v>
      </c>
      <c r="G3" s="279" t="s">
        <v>15</v>
      </c>
      <c r="H3" s="279" t="s">
        <v>16</v>
      </c>
      <c r="I3" s="279" t="s">
        <v>0</v>
      </c>
      <c r="J3" s="279" t="s">
        <v>1</v>
      </c>
      <c r="K3" s="279" t="s">
        <v>2</v>
      </c>
      <c r="L3" s="279" t="s">
        <v>3</v>
      </c>
      <c r="M3" s="279" t="s">
        <v>13</v>
      </c>
      <c r="N3" s="279" t="s">
        <v>14</v>
      </c>
      <c r="O3" s="279" t="s">
        <v>15</v>
      </c>
      <c r="P3" s="279" t="s">
        <v>16</v>
      </c>
      <c r="Q3" s="4"/>
    </row>
    <row r="4" spans="1:17" ht="12.75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4"/>
    </row>
    <row r="5" spans="1:18" ht="12.75" customHeight="1">
      <c r="A5" s="279">
        <v>1</v>
      </c>
      <c r="B5" s="315" t="str">
        <f>VLOOKUP(A5,'пр.взвешивания'!B6:E29,2,FALSE)</f>
        <v>СУЛЕМИНА Любовь Владимировна</v>
      </c>
      <c r="C5" s="315" t="str">
        <f>VLOOKUP(B5,'пр.взвешивания'!C6:F29,2,FALSE)</f>
        <v>10.11.85 мс</v>
      </c>
      <c r="D5" s="315" t="str">
        <f>VLOOKUP(C5,'пр.взвешивания'!D6:G29,2,FALSE)</f>
        <v>СФО Иркутская Ангарск Россспорт</v>
      </c>
      <c r="E5" s="281"/>
      <c r="F5" s="284"/>
      <c r="G5" s="285"/>
      <c r="H5" s="279"/>
      <c r="I5" s="279">
        <v>7</v>
      </c>
      <c r="J5" s="315" t="str">
        <f>VLOOKUP(I5,'пр.взвешивания'!B6:E29,2,FALSE)</f>
        <v>ЯКУНИНА Кристина Андреевна</v>
      </c>
      <c r="K5" s="315" t="str">
        <f>VLOOKUP(J5,'пр.взвешивания'!C6:F29,2,FALSE)</f>
        <v>07.07.89 мс</v>
      </c>
      <c r="L5" s="315" t="str">
        <f>VLOOKUP(K5,'пр.взвешивания'!D6:G29,2,FALSE)</f>
        <v>ПФО Пермский Чайковский МО</v>
      </c>
      <c r="M5" s="279"/>
      <c r="N5" s="279"/>
      <c r="O5" s="279"/>
      <c r="P5" s="279"/>
      <c r="Q5" s="4"/>
      <c r="R5" s="5"/>
    </row>
    <row r="6" spans="1:18" ht="12.75">
      <c r="A6" s="279"/>
      <c r="B6" s="316"/>
      <c r="C6" s="316"/>
      <c r="D6" s="316"/>
      <c r="E6" s="281"/>
      <c r="F6" s="281"/>
      <c r="G6" s="285"/>
      <c r="H6" s="279"/>
      <c r="I6" s="279"/>
      <c r="J6" s="316"/>
      <c r="K6" s="316"/>
      <c r="L6" s="316"/>
      <c r="M6" s="279"/>
      <c r="N6" s="279"/>
      <c r="O6" s="279"/>
      <c r="P6" s="279"/>
      <c r="Q6" s="4"/>
      <c r="R6" s="5"/>
    </row>
    <row r="7" spans="1:18" ht="12.75" customHeight="1">
      <c r="A7" s="170">
        <v>2</v>
      </c>
      <c r="B7" s="315" t="str">
        <f>VLOOKUP(A7,'пр.взвешивания'!B8:E31,2,FALSE)</f>
        <v>ШЛЯХТИНА Марина Андреевна</v>
      </c>
      <c r="C7" s="315" t="str">
        <f>VLOOKUP(B7,'пр.взвешивания'!C8:F31,2,FALSE)</f>
        <v>04.05.90 мс</v>
      </c>
      <c r="D7" s="315" t="str">
        <f>VLOOKUP(C7,'пр.взвешивания'!D8:G31,2,FALSE)</f>
        <v>ЦФО Брянская Брянск Д</v>
      </c>
      <c r="E7" s="306"/>
      <c r="F7" s="306"/>
      <c r="G7" s="170"/>
      <c r="H7" s="170"/>
      <c r="I7" s="170">
        <v>8</v>
      </c>
      <c r="J7" s="315" t="str">
        <f>VLOOKUP(I7,'пр.взвешивания'!B8:E31,2,FALSE)</f>
        <v>УСОЛЬЦЕВА Ольга Михайловна</v>
      </c>
      <c r="K7" s="315" t="str">
        <f>VLOOKUP(J7,'пр.взвешивания'!C8:F31,2,FALSE)</f>
        <v>24.09.84 змс</v>
      </c>
      <c r="L7" s="315" t="str">
        <f>VLOOKUP(K7,'пр.взвешивания'!D8:G31,2,FALSE)</f>
        <v>ЦФО Рязанская Рязань Д</v>
      </c>
      <c r="M7" s="170"/>
      <c r="N7" s="170"/>
      <c r="O7" s="170"/>
      <c r="P7" s="170"/>
      <c r="Q7" s="4"/>
      <c r="R7" s="5"/>
    </row>
    <row r="8" spans="1:18" ht="13.5" thickBot="1">
      <c r="A8" s="312"/>
      <c r="B8" s="317"/>
      <c r="C8" s="317"/>
      <c r="D8" s="317"/>
      <c r="E8" s="311"/>
      <c r="F8" s="311"/>
      <c r="G8" s="312"/>
      <c r="H8" s="312"/>
      <c r="I8" s="312"/>
      <c r="J8" s="317"/>
      <c r="K8" s="317"/>
      <c r="L8" s="317"/>
      <c r="M8" s="312"/>
      <c r="N8" s="312"/>
      <c r="O8" s="312"/>
      <c r="P8" s="312"/>
      <c r="Q8" s="4"/>
      <c r="R8" s="5"/>
    </row>
    <row r="9" spans="1:18" ht="12.75" customHeight="1">
      <c r="A9" s="296">
        <v>3</v>
      </c>
      <c r="B9" s="309" t="str">
        <f>VLOOKUP(A9,'пр.взвешивания'!B10:E33,2,FALSE)</f>
        <v>БУЛАВИНА Анна Аркадьевна</v>
      </c>
      <c r="C9" s="309" t="str">
        <f>VLOOKUP(B9,'пр.взвешивания'!C10:F33,2,FALSE)</f>
        <v>07.06.88 мс</v>
      </c>
      <c r="D9" s="309" t="str">
        <f>VLOOKUP(C9,'пр.взвешивания'!D10:G33,2,FALSE)</f>
        <v>С.Петербург ВС</v>
      </c>
      <c r="E9" s="296" t="s">
        <v>32</v>
      </c>
      <c r="F9" s="319"/>
      <c r="G9" s="296"/>
      <c r="H9" s="296"/>
      <c r="I9" s="296">
        <v>9</v>
      </c>
      <c r="J9" s="309" t="str">
        <f>VLOOKUP(I9,'пр.взвешивания'!B10:E33,2,FALSE)</f>
        <v>МЕЛЬНИКОВА Наталья Валентиновна</v>
      </c>
      <c r="K9" s="309" t="str">
        <f>VLOOKUP(J9,'пр.взвешивания'!C10:F33,2,FALSE)</f>
        <v>02.07.77 мсмк</v>
      </c>
      <c r="L9" s="309" t="str">
        <f>VLOOKUP(K9,'пр.взвешивания'!D10:G33,2,FALSE)</f>
        <v>ЦФО Брянская Брянск ЛОК</v>
      </c>
      <c r="M9" s="296" t="s">
        <v>32</v>
      </c>
      <c r="N9" s="296"/>
      <c r="O9" s="296"/>
      <c r="P9" s="296"/>
      <c r="Q9" s="4"/>
      <c r="R9" s="5"/>
    </row>
    <row r="10" spans="1:18" ht="12.75">
      <c r="A10" s="171"/>
      <c r="B10" s="316"/>
      <c r="C10" s="316"/>
      <c r="D10" s="316"/>
      <c r="E10" s="171"/>
      <c r="F10" s="307"/>
      <c r="G10" s="171"/>
      <c r="H10" s="171"/>
      <c r="I10" s="171"/>
      <c r="J10" s="316"/>
      <c r="K10" s="316"/>
      <c r="L10" s="316"/>
      <c r="M10" s="171"/>
      <c r="N10" s="171"/>
      <c r="O10" s="171"/>
      <c r="P10" s="171"/>
      <c r="Q10" s="4"/>
      <c r="R10" s="5"/>
    </row>
    <row r="11" spans="1:18" ht="18" customHeight="1">
      <c r="A11" s="4"/>
      <c r="B11" s="3" t="s">
        <v>18</v>
      </c>
      <c r="C11" s="21"/>
      <c r="D11" s="21"/>
      <c r="E11" s="36" t="str">
        <f>E2</f>
        <v>в.к.    64     кг.</v>
      </c>
      <c r="F11" s="4"/>
      <c r="G11" s="4"/>
      <c r="H11" s="4"/>
      <c r="I11" s="4"/>
      <c r="J11" s="3" t="s">
        <v>18</v>
      </c>
      <c r="K11" s="22"/>
      <c r="L11" s="22"/>
      <c r="M11" s="36" t="str">
        <f>M2</f>
        <v>в.к.    64     кг.</v>
      </c>
      <c r="N11" s="4"/>
      <c r="O11" s="4"/>
      <c r="P11" s="4"/>
      <c r="Q11" s="4"/>
      <c r="R11" s="5"/>
    </row>
    <row r="12" spans="1:18" ht="12.75" customHeight="1">
      <c r="A12" s="279">
        <v>1</v>
      </c>
      <c r="B12" s="315" t="str">
        <f>VLOOKUP(A12,'пр.взвешивания'!B6:E29,2,FALSE)</f>
        <v>СУЛЕМИНА Любовь Владимировна</v>
      </c>
      <c r="C12" s="315" t="str">
        <f>VLOOKUP(B12,'пр.взвешивания'!C6:F29,2,FALSE)</f>
        <v>10.11.85 мс</v>
      </c>
      <c r="D12" s="315" t="str">
        <f>VLOOKUP(C12,'пр.взвешивания'!D6:G29,2,FALSE)</f>
        <v>СФО Иркутская Ангарск Россспорт</v>
      </c>
      <c r="E12" s="281"/>
      <c r="F12" s="281"/>
      <c r="G12" s="285"/>
      <c r="H12" s="279"/>
      <c r="I12" s="279">
        <v>7</v>
      </c>
      <c r="J12" s="315" t="str">
        <f>VLOOKUP(I12,'пр.взвешивания'!B6:E29,2,FALSE)</f>
        <v>ЯКУНИНА Кристина Андреевна</v>
      </c>
      <c r="K12" s="315" t="str">
        <f>VLOOKUP(J12,'пр.взвешивания'!C6:F29,2,FALSE)</f>
        <v>07.07.89 мс</v>
      </c>
      <c r="L12" s="315" t="str">
        <f>VLOOKUP(K12,'пр.взвешивания'!D6:G29,2,FALSE)</f>
        <v>ПФО Пермский Чайковский МО</v>
      </c>
      <c r="M12" s="279"/>
      <c r="N12" s="279"/>
      <c r="O12" s="279"/>
      <c r="P12" s="279"/>
      <c r="Q12" s="4"/>
      <c r="R12" s="5"/>
    </row>
    <row r="13" spans="1:18" ht="12.75">
      <c r="A13" s="279"/>
      <c r="B13" s="316"/>
      <c r="C13" s="316"/>
      <c r="D13" s="316"/>
      <c r="E13" s="281"/>
      <c r="F13" s="281"/>
      <c r="G13" s="285"/>
      <c r="H13" s="279"/>
      <c r="I13" s="279"/>
      <c r="J13" s="316"/>
      <c r="K13" s="316"/>
      <c r="L13" s="316"/>
      <c r="M13" s="279"/>
      <c r="N13" s="279"/>
      <c r="O13" s="279"/>
      <c r="P13" s="279"/>
      <c r="Q13" s="4"/>
      <c r="R13" s="5"/>
    </row>
    <row r="14" spans="1:18" ht="12.75" customHeight="1">
      <c r="A14" s="170">
        <v>3</v>
      </c>
      <c r="B14" s="315" t="str">
        <f>VLOOKUP(A14,'пр.взвешивания'!B8:E31,2,FALSE)</f>
        <v>БУЛАВИНА Анна Аркадьевна</v>
      </c>
      <c r="C14" s="315" t="str">
        <f>VLOOKUP(B14,'пр.взвешивания'!C8:F31,2,FALSE)</f>
        <v>07.06.88 мс</v>
      </c>
      <c r="D14" s="315" t="str">
        <f>VLOOKUP(C14,'пр.взвешивания'!D8:G31,2,FALSE)</f>
        <v>С.Петербург ВС</v>
      </c>
      <c r="E14" s="306"/>
      <c r="F14" s="306"/>
      <c r="G14" s="170"/>
      <c r="H14" s="170"/>
      <c r="I14" s="170">
        <v>9</v>
      </c>
      <c r="J14" s="315" t="str">
        <f>VLOOKUP(I14,'пр.взвешивания'!B8:E31,2,FALSE)</f>
        <v>МЕЛЬНИКОВА Наталья Валентиновна</v>
      </c>
      <c r="K14" s="315" t="str">
        <f>VLOOKUP(J14,'пр.взвешивания'!C8:F31,2,FALSE)</f>
        <v>02.07.77 мсмк</v>
      </c>
      <c r="L14" s="315" t="str">
        <f>VLOOKUP(K14,'пр.взвешивания'!D8:G31,2,FALSE)</f>
        <v>ЦФО Брянская Брянск ЛОК</v>
      </c>
      <c r="M14" s="170"/>
      <c r="N14" s="170"/>
      <c r="O14" s="170"/>
      <c r="P14" s="170"/>
      <c r="Q14" s="4"/>
      <c r="R14" s="5"/>
    </row>
    <row r="15" spans="1:18" ht="13.5" thickBot="1">
      <c r="A15" s="312"/>
      <c r="B15" s="317"/>
      <c r="C15" s="317"/>
      <c r="D15" s="317"/>
      <c r="E15" s="311"/>
      <c r="F15" s="311"/>
      <c r="G15" s="312"/>
      <c r="H15" s="312"/>
      <c r="I15" s="312"/>
      <c r="J15" s="317"/>
      <c r="K15" s="317"/>
      <c r="L15" s="317"/>
      <c r="M15" s="312"/>
      <c r="N15" s="312"/>
      <c r="O15" s="312"/>
      <c r="P15" s="312"/>
      <c r="Q15" s="4"/>
      <c r="R15" s="5"/>
    </row>
    <row r="16" spans="1:18" ht="12.75" customHeight="1">
      <c r="A16" s="296">
        <v>2</v>
      </c>
      <c r="B16" s="309" t="str">
        <f>VLOOKUP(A16,'пр.взвешивания'!B6:E29,2,FALSE)</f>
        <v>ШЛЯХТИНА Марина Андреевна</v>
      </c>
      <c r="C16" s="309" t="str">
        <f>VLOOKUP(B16,'пр.взвешивания'!C6:F29,2,FALSE)</f>
        <v>04.05.90 мс</v>
      </c>
      <c r="D16" s="309" t="str">
        <f>VLOOKUP(C16,'пр.взвешивания'!D6:G29,2,FALSE)</f>
        <v>ЦФО Брянская Брянск Д</v>
      </c>
      <c r="E16" s="296" t="s">
        <v>32</v>
      </c>
      <c r="F16" s="319"/>
      <c r="G16" s="296"/>
      <c r="H16" s="296"/>
      <c r="I16" s="296">
        <v>8</v>
      </c>
      <c r="J16" s="309" t="str">
        <f>VLOOKUP(I16,'пр.взвешивания'!B10:E33,2,FALSE)</f>
        <v>УСОЛЬЦЕВА Ольга Михайловна</v>
      </c>
      <c r="K16" s="309" t="str">
        <f>VLOOKUP(J16,'пр.взвешивания'!C10:F33,2,FALSE)</f>
        <v>24.09.84 змс</v>
      </c>
      <c r="L16" s="309" t="str">
        <f>VLOOKUP(K16,'пр.взвешивания'!D10:G33,2,FALSE)</f>
        <v>ЦФО Рязанская Рязань Д</v>
      </c>
      <c r="M16" s="296" t="s">
        <v>32</v>
      </c>
      <c r="N16" s="296"/>
      <c r="O16" s="296"/>
      <c r="P16" s="296"/>
      <c r="Q16" s="4"/>
      <c r="R16" s="5"/>
    </row>
    <row r="17" spans="1:18" ht="12.75">
      <c r="A17" s="171"/>
      <c r="B17" s="316"/>
      <c r="C17" s="316"/>
      <c r="D17" s="316"/>
      <c r="E17" s="171"/>
      <c r="F17" s="307"/>
      <c r="G17" s="171"/>
      <c r="H17" s="171"/>
      <c r="I17" s="171"/>
      <c r="J17" s="316"/>
      <c r="K17" s="316"/>
      <c r="L17" s="316"/>
      <c r="M17" s="171"/>
      <c r="N17" s="171"/>
      <c r="O17" s="171"/>
      <c r="P17" s="171"/>
      <c r="Q17" s="4"/>
      <c r="R17" s="5"/>
    </row>
    <row r="18" spans="1:18" ht="21" customHeight="1">
      <c r="A18" s="4"/>
      <c r="B18" s="3" t="s">
        <v>19</v>
      </c>
      <c r="C18" s="21"/>
      <c r="D18" s="21"/>
      <c r="E18" s="36" t="str">
        <f>E11</f>
        <v>в.к.    64     кг.</v>
      </c>
      <c r="F18" s="4"/>
      <c r="G18" s="4"/>
      <c r="H18" s="4"/>
      <c r="I18" s="4"/>
      <c r="J18" s="3" t="s">
        <v>19</v>
      </c>
      <c r="K18" s="22"/>
      <c r="L18" s="22"/>
      <c r="M18" s="36" t="str">
        <f>M11</f>
        <v>в.к.    64     кг.</v>
      </c>
      <c r="N18" s="4"/>
      <c r="O18" s="4"/>
      <c r="P18" s="4"/>
      <c r="Q18" s="4"/>
      <c r="R18" s="5"/>
    </row>
    <row r="19" spans="1:18" ht="12.75" customHeight="1">
      <c r="A19" s="279">
        <v>3</v>
      </c>
      <c r="B19" s="315" t="str">
        <f>VLOOKUP(A19,'пр.взвешивания'!B6:E29,2,FALSE)</f>
        <v>БУЛАВИНА Анна Аркадьевна</v>
      </c>
      <c r="C19" s="315" t="str">
        <f>VLOOKUP(B19,'пр.взвешивания'!C6:F29,2,FALSE)</f>
        <v>07.06.88 мс</v>
      </c>
      <c r="D19" s="315" t="str">
        <f>VLOOKUP(C19,'пр.взвешивания'!D6:G29,2,FALSE)</f>
        <v>С.Петербург ВС</v>
      </c>
      <c r="E19" s="281"/>
      <c r="F19" s="281"/>
      <c r="G19" s="279"/>
      <c r="H19" s="279"/>
      <c r="I19" s="279">
        <v>9</v>
      </c>
      <c r="J19" s="315" t="str">
        <f>VLOOKUP(I19,'пр.взвешивания'!B6:E29,2,FALSE)</f>
        <v>МЕЛЬНИКОВА Наталья Валентиновна</v>
      </c>
      <c r="K19" s="315" t="str">
        <f>VLOOKUP(J19,'пр.взвешивания'!C6:F29,2,FALSE)</f>
        <v>02.07.77 мсмк</v>
      </c>
      <c r="L19" s="315" t="str">
        <f>VLOOKUP(K19,'пр.взвешивания'!D6:G29,2,FALSE)</f>
        <v>ЦФО Брянская Брянск ЛОК</v>
      </c>
      <c r="M19" s="279"/>
      <c r="N19" s="279"/>
      <c r="O19" s="279"/>
      <c r="P19" s="279"/>
      <c r="Q19" s="4"/>
      <c r="R19" s="5"/>
    </row>
    <row r="20" spans="1:18" ht="12.75">
      <c r="A20" s="279"/>
      <c r="B20" s="316"/>
      <c r="C20" s="316"/>
      <c r="D20" s="316"/>
      <c r="E20" s="281"/>
      <c r="F20" s="281"/>
      <c r="G20" s="279"/>
      <c r="H20" s="279"/>
      <c r="I20" s="279"/>
      <c r="J20" s="316"/>
      <c r="K20" s="316"/>
      <c r="L20" s="316"/>
      <c r="M20" s="279"/>
      <c r="N20" s="279"/>
      <c r="O20" s="279"/>
      <c r="P20" s="279"/>
      <c r="Q20" s="4"/>
      <c r="R20" s="5"/>
    </row>
    <row r="21" spans="1:18" ht="12.75" customHeight="1">
      <c r="A21" s="170">
        <v>2</v>
      </c>
      <c r="B21" s="315" t="str">
        <f>VLOOKUP(A21,'пр.взвешивания'!B8:E31,2,FALSE)</f>
        <v>ШЛЯХТИНА Марина Андреевна</v>
      </c>
      <c r="C21" s="315" t="str">
        <f>VLOOKUP(B21,'пр.взвешивания'!C8:F31,2,FALSE)</f>
        <v>04.05.90 мс</v>
      </c>
      <c r="D21" s="315" t="str">
        <f>VLOOKUP(C21,'пр.взвешивания'!D8:G31,2,FALSE)</f>
        <v>ЦФО Брянская Брянск Д</v>
      </c>
      <c r="E21" s="306"/>
      <c r="F21" s="306"/>
      <c r="G21" s="170"/>
      <c r="H21" s="170"/>
      <c r="I21" s="170">
        <v>8</v>
      </c>
      <c r="J21" s="315" t="str">
        <f>VLOOKUP(I21,'пр.взвешивания'!B8:E31,2,FALSE)</f>
        <v>УСОЛЬЦЕВА Ольга Михайловна</v>
      </c>
      <c r="K21" s="315" t="str">
        <f>VLOOKUP(J21,'пр.взвешивания'!C8:F31,2,FALSE)</f>
        <v>24.09.84 змс</v>
      </c>
      <c r="L21" s="315" t="str">
        <f>VLOOKUP(K21,'пр.взвешивания'!D8:G31,2,FALSE)</f>
        <v>ЦФО Рязанская Рязань Д</v>
      </c>
      <c r="M21" s="170"/>
      <c r="N21" s="170"/>
      <c r="O21" s="170"/>
      <c r="P21" s="170"/>
      <c r="Q21" s="4"/>
      <c r="R21" s="5"/>
    </row>
    <row r="22" spans="1:18" ht="13.5" thickBot="1">
      <c r="A22" s="312"/>
      <c r="B22" s="317"/>
      <c r="C22" s="317"/>
      <c r="D22" s="317"/>
      <c r="E22" s="311"/>
      <c r="F22" s="311"/>
      <c r="G22" s="312"/>
      <c r="H22" s="312"/>
      <c r="I22" s="312"/>
      <c r="J22" s="317"/>
      <c r="K22" s="317"/>
      <c r="L22" s="317"/>
      <c r="M22" s="312"/>
      <c r="N22" s="312"/>
      <c r="O22" s="312"/>
      <c r="P22" s="312"/>
      <c r="Q22" s="4"/>
      <c r="R22" s="5"/>
    </row>
    <row r="23" spans="1:18" ht="12.75" customHeight="1">
      <c r="A23" s="296">
        <v>1</v>
      </c>
      <c r="B23" s="309" t="str">
        <f>VLOOKUP(A23,'пр.взвешивания'!B6:E29,2,FALSE)</f>
        <v>СУЛЕМИНА Любовь Владимировна</v>
      </c>
      <c r="C23" s="309" t="str">
        <f>VLOOKUP(B23,'пр.взвешивания'!C6:F29,2,FALSE)</f>
        <v>10.11.85 мс</v>
      </c>
      <c r="D23" s="309" t="str">
        <f>VLOOKUP(C23,'пр.взвешивания'!D6:G29,2,FALSE)</f>
        <v>СФО Иркутская Ангарск Россспорт</v>
      </c>
      <c r="E23" s="296" t="s">
        <v>32</v>
      </c>
      <c r="F23" s="319"/>
      <c r="G23" s="296"/>
      <c r="H23" s="296"/>
      <c r="I23" s="296">
        <v>7</v>
      </c>
      <c r="J23" s="309" t="str">
        <f>VLOOKUP(I23,'пр.взвешивания'!B10:E33,2,FALSE)</f>
        <v>ЯКУНИНА Кристина Андреевна</v>
      </c>
      <c r="K23" s="309" t="str">
        <f>VLOOKUP(J23,'пр.взвешивания'!C10:F33,2,FALSE)</f>
        <v>07.07.89 мс</v>
      </c>
      <c r="L23" s="309" t="str">
        <f>VLOOKUP(K23,'пр.взвешивания'!D10:G33,2,FALSE)</f>
        <v>ПФО Пермский Чайковский МО</v>
      </c>
      <c r="M23" s="296" t="s">
        <v>32</v>
      </c>
      <c r="N23" s="296"/>
      <c r="O23" s="296"/>
      <c r="P23" s="296"/>
      <c r="Q23" s="4"/>
      <c r="R23" s="5"/>
    </row>
    <row r="24" spans="1:18" ht="12.75">
      <c r="A24" s="171"/>
      <c r="B24" s="316"/>
      <c r="C24" s="316"/>
      <c r="D24" s="316"/>
      <c r="E24" s="171"/>
      <c r="F24" s="307"/>
      <c r="G24" s="171"/>
      <c r="H24" s="171"/>
      <c r="I24" s="171"/>
      <c r="J24" s="316"/>
      <c r="K24" s="316"/>
      <c r="L24" s="316"/>
      <c r="M24" s="171"/>
      <c r="N24" s="171"/>
      <c r="O24" s="171"/>
      <c r="P24" s="171"/>
      <c r="Q24" s="4"/>
      <c r="R24" s="5"/>
    </row>
    <row r="25" spans="1:18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22"/>
      <c r="L25" s="22"/>
      <c r="M25" s="4"/>
      <c r="N25" s="4"/>
      <c r="O25" s="4"/>
      <c r="P25" s="4"/>
      <c r="Q25" s="4"/>
      <c r="R25" s="5"/>
    </row>
    <row r="26" spans="1:18" ht="24.75" customHeight="1">
      <c r="A26" s="3" t="s">
        <v>10</v>
      </c>
      <c r="B26" s="3" t="s">
        <v>17</v>
      </c>
      <c r="C26" s="3"/>
      <c r="D26" s="3"/>
      <c r="E26" s="36" t="str">
        <f>E18</f>
        <v>в.к.    64     кг.</v>
      </c>
      <c r="F26" s="3"/>
      <c r="G26" s="3"/>
      <c r="H26" s="3"/>
      <c r="I26" s="3" t="s">
        <v>12</v>
      </c>
      <c r="J26" s="3" t="s">
        <v>17</v>
      </c>
      <c r="K26" s="3"/>
      <c r="L26" s="3"/>
      <c r="M26" s="36" t="str">
        <f>M2</f>
        <v>в.к.    64     кг.</v>
      </c>
      <c r="N26" s="3"/>
      <c r="O26" s="3"/>
      <c r="P26" s="3"/>
      <c r="Q26" s="4"/>
      <c r="R26" s="5"/>
    </row>
    <row r="27" spans="1:18" ht="12.75">
      <c r="A27" s="279" t="s">
        <v>0</v>
      </c>
      <c r="B27" s="279" t="s">
        <v>1</v>
      </c>
      <c r="C27" s="279" t="s">
        <v>2</v>
      </c>
      <c r="D27" s="279" t="s">
        <v>3</v>
      </c>
      <c r="E27" s="279" t="s">
        <v>13</v>
      </c>
      <c r="F27" s="279" t="s">
        <v>14</v>
      </c>
      <c r="G27" s="279" t="s">
        <v>15</v>
      </c>
      <c r="H27" s="279" t="s">
        <v>16</v>
      </c>
      <c r="I27" s="279" t="s">
        <v>0</v>
      </c>
      <c r="J27" s="279" t="s">
        <v>1</v>
      </c>
      <c r="K27" s="279" t="s">
        <v>2</v>
      </c>
      <c r="L27" s="279" t="s">
        <v>3</v>
      </c>
      <c r="M27" s="279" t="s">
        <v>13</v>
      </c>
      <c r="N27" s="279" t="s">
        <v>14</v>
      </c>
      <c r="O27" s="279" t="s">
        <v>15</v>
      </c>
      <c r="P27" s="279" t="s">
        <v>16</v>
      </c>
      <c r="Q27" s="4"/>
      <c r="R27" s="5"/>
    </row>
    <row r="28" spans="1:18" ht="12.75">
      <c r="A28" s="170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4"/>
      <c r="R28" s="5"/>
    </row>
    <row r="29" spans="1:18" ht="12.75" customHeight="1">
      <c r="A29" s="279">
        <v>4</v>
      </c>
      <c r="B29" s="315" t="str">
        <f>VLOOKUP(A29,'пр.взвешивания'!B6:E29,2,FALSE)</f>
        <v>ТЕЛЬКАНОВА Мария Сергеевна</v>
      </c>
      <c r="C29" s="315" t="str">
        <f>VLOOKUP(B29,'пр.взвешивания'!C6:F29,2,FALSE)</f>
        <v>11.02.90 мс</v>
      </c>
      <c r="D29" s="315" t="str">
        <f>VLOOKUP(C29,'пр.взвешивания'!D6:G29,2,FALSE)</f>
        <v>ПФО Пермский   МО</v>
      </c>
      <c r="E29" s="281"/>
      <c r="F29" s="281"/>
      <c r="G29" s="279"/>
      <c r="H29" s="279"/>
      <c r="I29" s="279">
        <v>10</v>
      </c>
      <c r="J29" s="315" t="str">
        <f>VLOOKUP(I29,'пр.взвешивания'!B6:E29,2,FALSE)</f>
        <v>КАМНЕВА Екатерина Анатольевна</v>
      </c>
      <c r="K29" s="315" t="str">
        <f>VLOOKUP(J29,'пр.взвешивания'!C6:F29,2,FALSE)</f>
        <v>17.11.86 кмс</v>
      </c>
      <c r="L29" s="315" t="str">
        <f>VLOOKUP(K29,'пр.взвешивания'!D6:G29,2,FALSE)</f>
        <v>ЦФО Тульская Тула  </v>
      </c>
      <c r="M29" s="279"/>
      <c r="N29" s="279"/>
      <c r="O29" s="279"/>
      <c r="P29" s="279"/>
      <c r="Q29" s="4"/>
      <c r="R29" s="5"/>
    </row>
    <row r="30" spans="1:18" ht="12.75">
      <c r="A30" s="279"/>
      <c r="B30" s="316"/>
      <c r="C30" s="316"/>
      <c r="D30" s="316"/>
      <c r="E30" s="281"/>
      <c r="F30" s="281"/>
      <c r="G30" s="279"/>
      <c r="H30" s="279"/>
      <c r="I30" s="279"/>
      <c r="J30" s="316"/>
      <c r="K30" s="316"/>
      <c r="L30" s="316"/>
      <c r="M30" s="279"/>
      <c r="N30" s="279"/>
      <c r="O30" s="279"/>
      <c r="P30" s="279"/>
      <c r="Q30" s="4"/>
      <c r="R30" s="5"/>
    </row>
    <row r="31" spans="1:18" ht="12.75" customHeight="1">
      <c r="A31" s="170">
        <v>5</v>
      </c>
      <c r="B31" s="315" t="str">
        <f>VLOOKUP(A31,'пр.взвешивания'!B8:E31,2,FALSE)</f>
        <v>НОВИЦКАЯ Дарья Владимировна</v>
      </c>
      <c r="C31" s="315" t="str">
        <f>VLOOKUP(B31,'пр.взвешивания'!C8:F31,2,FALSE)</f>
        <v>09.11.91 кмс</v>
      </c>
      <c r="D31" s="315" t="str">
        <f>VLOOKUP(C31,'пр.взвешивания'!D8:G31,2,FALSE)</f>
        <v>Москва Самбо-70  </v>
      </c>
      <c r="E31" s="306"/>
      <c r="F31" s="306"/>
      <c r="G31" s="170"/>
      <c r="H31" s="170"/>
      <c r="I31" s="170">
        <v>11</v>
      </c>
      <c r="J31" s="315" t="str">
        <f>VLOOKUP(I31,'пр.взвешивания'!B8:E31,2,FALSE)</f>
        <v>СЕМЕНОВА Юлия Юрьевна</v>
      </c>
      <c r="K31" s="315" t="str">
        <f>VLOOKUP(J31,'пр.взвешивания'!C8:F31,2,FALSE)</f>
        <v>08.09.76 змс</v>
      </c>
      <c r="L31" s="315" t="str">
        <f>VLOOKUP(K31,'пр.взвешивания'!D8:G31,2,FALSE)</f>
        <v>ЦФО Калужская Калуга ВС</v>
      </c>
      <c r="M31" s="170"/>
      <c r="N31" s="170"/>
      <c r="O31" s="170"/>
      <c r="P31" s="170"/>
      <c r="Q31" s="4"/>
      <c r="R31" s="5"/>
    </row>
    <row r="32" spans="1:18" ht="13.5" thickBot="1">
      <c r="A32" s="312"/>
      <c r="B32" s="317"/>
      <c r="C32" s="317"/>
      <c r="D32" s="317"/>
      <c r="E32" s="311"/>
      <c r="F32" s="311"/>
      <c r="G32" s="312"/>
      <c r="H32" s="312"/>
      <c r="I32" s="312"/>
      <c r="J32" s="317"/>
      <c r="K32" s="317"/>
      <c r="L32" s="317"/>
      <c r="M32" s="312"/>
      <c r="N32" s="312"/>
      <c r="O32" s="312"/>
      <c r="P32" s="312"/>
      <c r="Q32" s="4"/>
      <c r="R32" s="5"/>
    </row>
    <row r="33" spans="1:18" ht="12.75" customHeight="1">
      <c r="A33" s="296">
        <v>6</v>
      </c>
      <c r="B33" s="309" t="str">
        <f>VLOOKUP(A33,'пр.взвешивания'!B10:E33,2,FALSE)</f>
        <v>ГРОМОВА Ирина Владимировна</v>
      </c>
      <c r="C33" s="309" t="str">
        <f>VLOOKUP(B33,'пр.взвешивания'!C10:F33,2,FALSE)</f>
        <v>23.07.85  мсмк</v>
      </c>
      <c r="D33" s="309" t="str">
        <f>VLOOKUP(C33,'пр.взвешивания'!D10:G33,2,FALSE)</f>
        <v>СФО Алтайский Барнаул Д</v>
      </c>
      <c r="E33" s="296" t="s">
        <v>32</v>
      </c>
      <c r="F33" s="319"/>
      <c r="G33" s="296"/>
      <c r="H33" s="296"/>
      <c r="I33" s="296">
        <v>12</v>
      </c>
      <c r="J33" s="309" t="str">
        <f>VLOOKUP(I33,'пр.взвешивания'!B10:E33,2,FALSE)</f>
        <v>РЫЖОВА Ольга Юрьеавна</v>
      </c>
      <c r="K33" s="309" t="str">
        <f>VLOOKUP(J33,'пр.взвешивания'!C10:F33,2,FALSE)</f>
        <v>12.09.84 мс</v>
      </c>
      <c r="L33" s="309" t="str">
        <f>VLOOKUP(K33,'пр.взвешивания'!D10:G33,2,FALSE)</f>
        <v>МОСКВА  С-70 Д </v>
      </c>
      <c r="M33" s="296" t="s">
        <v>32</v>
      </c>
      <c r="N33" s="296"/>
      <c r="O33" s="296"/>
      <c r="P33" s="296"/>
      <c r="Q33" s="4"/>
      <c r="R33" s="5"/>
    </row>
    <row r="34" spans="1:18" ht="12.75">
      <c r="A34" s="171"/>
      <c r="B34" s="316"/>
      <c r="C34" s="316"/>
      <c r="D34" s="316"/>
      <c r="E34" s="171"/>
      <c r="F34" s="307"/>
      <c r="G34" s="171"/>
      <c r="H34" s="171"/>
      <c r="I34" s="171"/>
      <c r="J34" s="316"/>
      <c r="K34" s="316"/>
      <c r="L34" s="316"/>
      <c r="M34" s="171"/>
      <c r="N34" s="171"/>
      <c r="O34" s="171"/>
      <c r="P34" s="171"/>
      <c r="Q34" s="4"/>
      <c r="R34" s="5"/>
    </row>
    <row r="35" spans="1:18" ht="25.5" customHeight="1">
      <c r="A35" s="4"/>
      <c r="B35" s="3" t="s">
        <v>18</v>
      </c>
      <c r="C35" s="22"/>
      <c r="D35" s="22"/>
      <c r="E35" s="36" t="str">
        <f>E26</f>
        <v>в.к.    64     кг.</v>
      </c>
      <c r="F35" s="4"/>
      <c r="G35" s="4"/>
      <c r="H35" s="4"/>
      <c r="I35" s="4"/>
      <c r="J35" s="3" t="s">
        <v>18</v>
      </c>
      <c r="K35" s="22"/>
      <c r="L35" s="22"/>
      <c r="M35" s="36" t="str">
        <f>M26</f>
        <v>в.к.    64     кг.</v>
      </c>
      <c r="N35" s="4"/>
      <c r="O35" s="4"/>
      <c r="P35" s="4"/>
      <c r="Q35" s="4"/>
      <c r="R35" s="5"/>
    </row>
    <row r="36" spans="1:18" ht="12.75" customHeight="1">
      <c r="A36" s="279">
        <v>4</v>
      </c>
      <c r="B36" s="315" t="str">
        <f>VLOOKUP(A36,'пр.взвешивания'!B6:E29,2,FALSE)</f>
        <v>ТЕЛЬКАНОВА Мария Сергеевна</v>
      </c>
      <c r="C36" s="315" t="str">
        <f>VLOOKUP(B36,'пр.взвешивания'!C6:F29,2,FALSE)</f>
        <v>11.02.90 мс</v>
      </c>
      <c r="D36" s="315" t="str">
        <f>VLOOKUP(C36,'пр.взвешивания'!D6:G29,2,FALSE)</f>
        <v>ПФО Пермский   МО</v>
      </c>
      <c r="E36" s="281"/>
      <c r="F36" s="281"/>
      <c r="G36" s="279"/>
      <c r="H36" s="279"/>
      <c r="I36" s="279">
        <v>10</v>
      </c>
      <c r="J36" s="315" t="str">
        <f>VLOOKUP(I36,'пр.взвешивания'!B6:E29,2,FALSE)</f>
        <v>КАМНЕВА Екатерина Анатольевна</v>
      </c>
      <c r="K36" s="315" t="str">
        <f>VLOOKUP(J36,'пр.взвешивания'!C6:F29,2,FALSE)</f>
        <v>17.11.86 кмс</v>
      </c>
      <c r="L36" s="315" t="str">
        <f>VLOOKUP(K36,'пр.взвешивания'!D6:G29,2,FALSE)</f>
        <v>ЦФО Тульская Тула  </v>
      </c>
      <c r="M36" s="279"/>
      <c r="N36" s="279"/>
      <c r="O36" s="279"/>
      <c r="P36" s="279"/>
      <c r="Q36" s="4"/>
      <c r="R36" s="5"/>
    </row>
    <row r="37" spans="1:18" ht="12.75">
      <c r="A37" s="279"/>
      <c r="B37" s="316"/>
      <c r="C37" s="316"/>
      <c r="D37" s="316"/>
      <c r="E37" s="281"/>
      <c r="F37" s="281"/>
      <c r="G37" s="279"/>
      <c r="H37" s="279"/>
      <c r="I37" s="279"/>
      <c r="J37" s="316"/>
      <c r="K37" s="316"/>
      <c r="L37" s="316"/>
      <c r="M37" s="279"/>
      <c r="N37" s="279"/>
      <c r="O37" s="279"/>
      <c r="P37" s="279"/>
      <c r="Q37" s="4"/>
      <c r="R37" s="5"/>
    </row>
    <row r="38" spans="1:18" ht="12.75" customHeight="1">
      <c r="A38" s="170">
        <v>6</v>
      </c>
      <c r="B38" s="315" t="str">
        <f>VLOOKUP(A38,'пр.взвешивания'!B8:E31,2,FALSE)</f>
        <v>ГРОМОВА Ирина Владимировна</v>
      </c>
      <c r="C38" s="315" t="str">
        <f>VLOOKUP(B38,'пр.взвешивания'!C8:F31,2,FALSE)</f>
        <v>23.07.85  мсмк</v>
      </c>
      <c r="D38" s="315" t="str">
        <f>VLOOKUP(C38,'пр.взвешивания'!D8:G31,2,FALSE)</f>
        <v>СФО Алтайский Барнаул Д</v>
      </c>
      <c r="E38" s="306"/>
      <c r="F38" s="306"/>
      <c r="G38" s="170"/>
      <c r="H38" s="170"/>
      <c r="I38" s="170">
        <v>12</v>
      </c>
      <c r="J38" s="315" t="str">
        <f>VLOOKUP(I38,'пр.взвешивания'!B8:E31,2,FALSE)</f>
        <v>РЫЖОВА Ольга Юрьеавна</v>
      </c>
      <c r="K38" s="315" t="str">
        <f>VLOOKUP(J38,'пр.взвешивания'!C8:F31,2,FALSE)</f>
        <v>12.09.84 мс</v>
      </c>
      <c r="L38" s="315" t="str">
        <f>VLOOKUP(K38,'пр.взвешивания'!D8:G31,2,FALSE)</f>
        <v>МОСКВА  С-70 Д </v>
      </c>
      <c r="M38" s="170"/>
      <c r="N38" s="170"/>
      <c r="O38" s="170"/>
      <c r="P38" s="170"/>
      <c r="Q38" s="4"/>
      <c r="R38" s="5"/>
    </row>
    <row r="39" spans="1:18" ht="13.5" thickBot="1">
      <c r="A39" s="312"/>
      <c r="B39" s="317"/>
      <c r="C39" s="317"/>
      <c r="D39" s="317"/>
      <c r="E39" s="311"/>
      <c r="F39" s="311"/>
      <c r="G39" s="312"/>
      <c r="H39" s="312"/>
      <c r="I39" s="312"/>
      <c r="J39" s="317"/>
      <c r="K39" s="317"/>
      <c r="L39" s="317"/>
      <c r="M39" s="312"/>
      <c r="N39" s="312"/>
      <c r="O39" s="312"/>
      <c r="P39" s="312"/>
      <c r="Q39" s="4"/>
      <c r="R39" s="5"/>
    </row>
    <row r="40" spans="1:18" ht="12.75" customHeight="1">
      <c r="A40" s="296">
        <v>5</v>
      </c>
      <c r="B40" s="309" t="str">
        <f>VLOOKUP(A40,'пр.взвешивания'!B10:E33,2,FALSE)</f>
        <v>НОВИЦКАЯ Дарья Владимировна</v>
      </c>
      <c r="C40" s="309" t="str">
        <f>VLOOKUP(B40,'пр.взвешивания'!C10:F33,2,FALSE)</f>
        <v>09.11.91 кмс</v>
      </c>
      <c r="D40" s="309" t="str">
        <f>VLOOKUP(C40,'пр.взвешивания'!D10:G33,2,FALSE)</f>
        <v>Москва Самбо-70  </v>
      </c>
      <c r="E40" s="320" t="s">
        <v>32</v>
      </c>
      <c r="F40" s="319"/>
      <c r="G40" s="296"/>
      <c r="H40" s="296"/>
      <c r="I40" s="296">
        <v>11</v>
      </c>
      <c r="J40" s="309" t="str">
        <f>VLOOKUP(I40,'пр.взвешивания'!B10:E33,2,FALSE)</f>
        <v>СЕМЕНОВА Юлия Юрьевна</v>
      </c>
      <c r="K40" s="309" t="str">
        <f>VLOOKUP(J40,'пр.взвешивания'!C10:F33,2,FALSE)</f>
        <v>08.09.76 змс</v>
      </c>
      <c r="L40" s="309" t="str">
        <f>VLOOKUP(K40,'пр.взвешивания'!D10:G33,2,FALSE)</f>
        <v>ЦФО Калужская Калуга ВС</v>
      </c>
      <c r="M40" s="296" t="s">
        <v>32</v>
      </c>
      <c r="N40" s="296"/>
      <c r="O40" s="296"/>
      <c r="P40" s="296"/>
      <c r="Q40" s="4"/>
      <c r="R40" s="5"/>
    </row>
    <row r="41" spans="1:18" ht="12.75">
      <c r="A41" s="171"/>
      <c r="B41" s="316"/>
      <c r="C41" s="316"/>
      <c r="D41" s="316"/>
      <c r="E41" s="171"/>
      <c r="F41" s="307"/>
      <c r="G41" s="171"/>
      <c r="H41" s="171"/>
      <c r="I41" s="171"/>
      <c r="J41" s="316"/>
      <c r="K41" s="316"/>
      <c r="L41" s="316"/>
      <c r="M41" s="171"/>
      <c r="N41" s="171"/>
      <c r="O41" s="171"/>
      <c r="P41" s="171"/>
      <c r="Q41" s="4"/>
      <c r="R41" s="5"/>
    </row>
    <row r="42" spans="1:18" ht="27" customHeight="1">
      <c r="A42" s="4"/>
      <c r="B42" s="3" t="s">
        <v>19</v>
      </c>
      <c r="C42" s="22"/>
      <c r="D42" s="22"/>
      <c r="E42" s="36" t="str">
        <f>E26</f>
        <v>в.к.    64     кг.</v>
      </c>
      <c r="F42" s="4"/>
      <c r="G42" s="4"/>
      <c r="H42" s="4"/>
      <c r="I42" s="4"/>
      <c r="J42" s="3" t="s">
        <v>19</v>
      </c>
      <c r="K42" s="22"/>
      <c r="L42" s="22"/>
      <c r="M42" s="36" t="str">
        <f>M26</f>
        <v>в.к.    64     кг.</v>
      </c>
      <c r="N42" s="4"/>
      <c r="O42" s="4"/>
      <c r="P42" s="4"/>
      <c r="Q42" s="4"/>
      <c r="R42" s="5"/>
    </row>
    <row r="43" spans="1:18" ht="12.75" customHeight="1">
      <c r="A43" s="279">
        <v>6</v>
      </c>
      <c r="B43" s="315" t="str">
        <f>VLOOKUP(A43,'пр.взвешивания'!B6:E29,2,FALSE)</f>
        <v>ГРОМОВА Ирина Владимировна</v>
      </c>
      <c r="C43" s="315" t="str">
        <f>VLOOKUP(B43,'пр.взвешивания'!C6:F29,2,FALSE)</f>
        <v>23.07.85  мсмк</v>
      </c>
      <c r="D43" s="315" t="str">
        <f>VLOOKUP(C43,'пр.взвешивания'!D6:G29,2,FALSE)</f>
        <v>СФО Алтайский Барнаул Д</v>
      </c>
      <c r="E43" s="281"/>
      <c r="F43" s="281"/>
      <c r="G43" s="279"/>
      <c r="H43" s="279"/>
      <c r="I43" s="279">
        <v>12</v>
      </c>
      <c r="J43" s="315" t="str">
        <f>VLOOKUP(I43,'пр.взвешивания'!B6:E29,2,FALSE)</f>
        <v>РЫЖОВА Ольга Юрьеавна</v>
      </c>
      <c r="K43" s="315" t="str">
        <f>VLOOKUP(J43,'пр.взвешивания'!C6:F29,2,FALSE)</f>
        <v>12.09.84 мс</v>
      </c>
      <c r="L43" s="315" t="str">
        <f>VLOOKUP(K43,'пр.взвешивания'!D6:G29,2,FALSE)</f>
        <v>МОСКВА  С-70 Д </v>
      </c>
      <c r="M43" s="279"/>
      <c r="N43" s="279"/>
      <c r="O43" s="279"/>
      <c r="P43" s="279"/>
      <c r="Q43" s="4"/>
      <c r="R43" s="5"/>
    </row>
    <row r="44" spans="1:18" ht="12.75">
      <c r="A44" s="279"/>
      <c r="B44" s="316"/>
      <c r="C44" s="316"/>
      <c r="D44" s="316"/>
      <c r="E44" s="281"/>
      <c r="F44" s="281"/>
      <c r="G44" s="279"/>
      <c r="H44" s="279"/>
      <c r="I44" s="279"/>
      <c r="J44" s="316"/>
      <c r="K44" s="316"/>
      <c r="L44" s="316"/>
      <c r="M44" s="279"/>
      <c r="N44" s="279"/>
      <c r="O44" s="279"/>
      <c r="P44" s="279"/>
      <c r="Q44" s="4"/>
      <c r="R44" s="5"/>
    </row>
    <row r="45" spans="1:18" ht="12.75" customHeight="1">
      <c r="A45" s="170">
        <v>5</v>
      </c>
      <c r="B45" s="315" t="str">
        <f>VLOOKUP(A45,'пр.взвешивания'!B8:E31,2,FALSE)</f>
        <v>НОВИЦКАЯ Дарья Владимировна</v>
      </c>
      <c r="C45" s="315" t="str">
        <f>VLOOKUP(B45,'пр.взвешивания'!C8:F31,2,FALSE)</f>
        <v>09.11.91 кмс</v>
      </c>
      <c r="D45" s="315" t="str">
        <f>VLOOKUP(C45,'пр.взвешивания'!D8:G31,2,FALSE)</f>
        <v>Москва Самбо-70  </v>
      </c>
      <c r="E45" s="306"/>
      <c r="F45" s="306"/>
      <c r="G45" s="170"/>
      <c r="H45" s="170"/>
      <c r="I45" s="170">
        <v>11</v>
      </c>
      <c r="J45" s="315" t="str">
        <f>VLOOKUP(I45,'пр.взвешивания'!B8:E31,2,FALSE)</f>
        <v>СЕМЕНОВА Юлия Юрьевна</v>
      </c>
      <c r="K45" s="315" t="str">
        <f>VLOOKUP(J45,'пр.взвешивания'!C8:F31,2,FALSE)</f>
        <v>08.09.76 змс</v>
      </c>
      <c r="L45" s="315" t="str">
        <f>VLOOKUP(K45,'пр.взвешивания'!D8:G31,2,FALSE)</f>
        <v>ЦФО Калужская Калуга ВС</v>
      </c>
      <c r="M45" s="170"/>
      <c r="N45" s="170"/>
      <c r="O45" s="170"/>
      <c r="P45" s="170"/>
      <c r="Q45" s="4"/>
      <c r="R45" s="5"/>
    </row>
    <row r="46" spans="1:18" ht="13.5" thickBot="1">
      <c r="A46" s="312"/>
      <c r="B46" s="317"/>
      <c r="C46" s="317"/>
      <c r="D46" s="317"/>
      <c r="E46" s="311"/>
      <c r="F46" s="311"/>
      <c r="G46" s="312"/>
      <c r="H46" s="312"/>
      <c r="I46" s="312"/>
      <c r="J46" s="317"/>
      <c r="K46" s="317"/>
      <c r="L46" s="317"/>
      <c r="M46" s="312"/>
      <c r="N46" s="312"/>
      <c r="O46" s="312"/>
      <c r="P46" s="312"/>
      <c r="Q46" s="4"/>
      <c r="R46" s="5"/>
    </row>
    <row r="47" spans="1:18" ht="12.75" customHeight="1">
      <c r="A47" s="296">
        <v>4</v>
      </c>
      <c r="B47" s="309" t="str">
        <f>VLOOKUP(A47,'пр.взвешивания'!B10:E33,2,FALSE)</f>
        <v>ТЕЛЬКАНОВА Мария Сергеевна</v>
      </c>
      <c r="C47" s="309" t="str">
        <f>VLOOKUP(B47,'пр.взвешивания'!C10:F33,2,FALSE)</f>
        <v>11.02.90 мс</v>
      </c>
      <c r="D47" s="309" t="str">
        <f>VLOOKUP(C47,'пр.взвешивания'!D10:G33,2,FALSE)</f>
        <v>ПФО Пермский   МО</v>
      </c>
      <c r="E47" s="296" t="s">
        <v>32</v>
      </c>
      <c r="F47" s="319"/>
      <c r="G47" s="296"/>
      <c r="H47" s="296"/>
      <c r="I47" s="296">
        <v>10</v>
      </c>
      <c r="J47" s="309" t="str">
        <f>VLOOKUP(I47,'пр.взвешивания'!B10:E33,2,FALSE)</f>
        <v>КАМНЕВА Екатерина Анатольевна</v>
      </c>
      <c r="K47" s="309" t="str">
        <f>VLOOKUP(J47,'пр.взвешивания'!C10:F33,2,FALSE)</f>
        <v>17.11.86 кмс</v>
      </c>
      <c r="L47" s="309" t="str">
        <f>VLOOKUP(K47,'пр.взвешивания'!D10:G33,2,FALSE)</f>
        <v>ЦФО Тульская Тула  </v>
      </c>
      <c r="M47" s="296" t="s">
        <v>32</v>
      </c>
      <c r="N47" s="296"/>
      <c r="O47" s="296"/>
      <c r="P47" s="296"/>
      <c r="Q47" s="4"/>
      <c r="R47" s="5"/>
    </row>
    <row r="48" spans="1:18" ht="12.75">
      <c r="A48" s="171"/>
      <c r="B48" s="316"/>
      <c r="C48" s="316"/>
      <c r="D48" s="316"/>
      <c r="E48" s="171"/>
      <c r="F48" s="307"/>
      <c r="G48" s="171"/>
      <c r="H48" s="171"/>
      <c r="I48" s="171"/>
      <c r="J48" s="316"/>
      <c r="K48" s="316"/>
      <c r="L48" s="316"/>
      <c r="M48" s="171"/>
      <c r="N48" s="171"/>
      <c r="O48" s="171"/>
      <c r="P48" s="171"/>
      <c r="Q48" s="4"/>
      <c r="R48" s="5"/>
    </row>
    <row r="49" spans="1:1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5"/>
    </row>
    <row r="50" spans="1:17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25.5" customHeight="1">
      <c r="A58" s="305" t="s">
        <v>31</v>
      </c>
      <c r="B58" s="305"/>
      <c r="C58" s="305"/>
      <c r="D58" s="305"/>
      <c r="E58" s="305"/>
      <c r="F58" s="305"/>
      <c r="G58" s="305"/>
      <c r="H58" s="305"/>
      <c r="I58" s="305" t="s">
        <v>31</v>
      </c>
      <c r="J58" s="305"/>
      <c r="K58" s="305"/>
      <c r="L58" s="305"/>
      <c r="M58" s="305"/>
      <c r="N58" s="305"/>
      <c r="O58" s="305"/>
      <c r="P58" s="305"/>
      <c r="Q58" s="4"/>
    </row>
    <row r="59" spans="1:17" ht="20.25" customHeight="1">
      <c r="A59" s="3" t="s">
        <v>7</v>
      </c>
      <c r="B59" s="3" t="s">
        <v>56</v>
      </c>
      <c r="C59" s="3"/>
      <c r="D59" s="3"/>
      <c r="E59" s="36" t="str">
        <f>E42</f>
        <v>в.к.    64     кг.</v>
      </c>
      <c r="F59" s="3"/>
      <c r="G59" s="3"/>
      <c r="H59" s="3"/>
      <c r="I59" s="3" t="s">
        <v>8</v>
      </c>
      <c r="J59" s="3" t="s">
        <v>56</v>
      </c>
      <c r="K59" s="3"/>
      <c r="L59" s="3"/>
      <c r="M59" s="36" t="str">
        <f>M42</f>
        <v>в.к.    64     кг.</v>
      </c>
      <c r="N59" s="3"/>
      <c r="O59" s="3"/>
      <c r="P59" s="3"/>
      <c r="Q59" s="4"/>
    </row>
    <row r="60" spans="1:17" ht="12.75" customHeight="1">
      <c r="A60" s="279" t="s">
        <v>0</v>
      </c>
      <c r="B60" s="279" t="s">
        <v>1</v>
      </c>
      <c r="C60" s="279" t="s">
        <v>2</v>
      </c>
      <c r="D60" s="279" t="s">
        <v>3</v>
      </c>
      <c r="E60" s="279" t="s">
        <v>13</v>
      </c>
      <c r="F60" s="279" t="s">
        <v>14</v>
      </c>
      <c r="G60" s="279" t="s">
        <v>15</v>
      </c>
      <c r="H60" s="279" t="s">
        <v>16</v>
      </c>
      <c r="I60" s="279" t="s">
        <v>0</v>
      </c>
      <c r="J60" s="279" t="s">
        <v>1</v>
      </c>
      <c r="K60" s="279" t="s">
        <v>2</v>
      </c>
      <c r="L60" s="279" t="s">
        <v>3</v>
      </c>
      <c r="M60" s="279" t="s">
        <v>13</v>
      </c>
      <c r="N60" s="279" t="s">
        <v>14</v>
      </c>
      <c r="O60" s="279" t="s">
        <v>15</v>
      </c>
      <c r="P60" s="279" t="s">
        <v>16</v>
      </c>
      <c r="Q60" s="4"/>
    </row>
    <row r="61" spans="1:17" ht="12.75">
      <c r="A61" s="170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4"/>
    </row>
    <row r="62" spans="1:17" ht="12.75" customHeight="1">
      <c r="A62" s="318">
        <v>3</v>
      </c>
      <c r="B62" s="315" t="str">
        <f>VLOOKUP(A62,'пр.взвешивания'!B6:C29,2,FALSE)</f>
        <v>БУЛАВИНА Анна Аркадьевна</v>
      </c>
      <c r="C62" s="315" t="str">
        <f>VLOOKUP(B62,'пр.взвешивания'!C6:D29,2,FALSE)</f>
        <v>07.06.88 мс</v>
      </c>
      <c r="D62" s="315" t="str">
        <f>VLOOKUP(C62,'пр.взвешивания'!D6:E29,2,FALSE)</f>
        <v>С.Петербург ВС</v>
      </c>
      <c r="E62" s="281"/>
      <c r="F62" s="284"/>
      <c r="G62" s="285"/>
      <c r="H62" s="279"/>
      <c r="I62" s="279">
        <v>8</v>
      </c>
      <c r="J62" s="308" t="str">
        <f>VLOOKUP(I62,'пр.взвешивания'!B6:D29,2,FALSE)</f>
        <v>УСОЛЬЦЕВА Ольга Михайловна</v>
      </c>
      <c r="K62" s="308" t="str">
        <f>VLOOKUP(J62,'пр.взвешивания'!C6:E29,2,FALSE)</f>
        <v>24.09.84 змс</v>
      </c>
      <c r="L62" s="308" t="str">
        <f>VLOOKUP(K62,'пр.взвешивания'!D6:F29,2,FALSE)</f>
        <v>ЦФО Рязанская Рязань Д</v>
      </c>
      <c r="M62" s="281"/>
      <c r="N62" s="284"/>
      <c r="O62" s="285" t="s">
        <v>33</v>
      </c>
      <c r="P62" s="279"/>
      <c r="Q62" s="4"/>
    </row>
    <row r="63" spans="1:17" ht="12.75">
      <c r="A63" s="318"/>
      <c r="B63" s="316"/>
      <c r="C63" s="316"/>
      <c r="D63" s="316"/>
      <c r="E63" s="281"/>
      <c r="F63" s="281"/>
      <c r="G63" s="285"/>
      <c r="H63" s="279"/>
      <c r="I63" s="279"/>
      <c r="J63" s="309"/>
      <c r="K63" s="309"/>
      <c r="L63" s="309"/>
      <c r="M63" s="281"/>
      <c r="N63" s="281"/>
      <c r="O63" s="285"/>
      <c r="P63" s="279"/>
      <c r="Q63" s="4"/>
    </row>
    <row r="64" spans="1:17" ht="12.75" customHeight="1">
      <c r="A64" s="170">
        <v>4</v>
      </c>
      <c r="B64" s="315" t="str">
        <f>VLOOKUP(A64,'пр.взвешивания'!B6:C29,2,FALSE)</f>
        <v>ТЕЛЬКАНОВА Мария Сергеевна</v>
      </c>
      <c r="C64" s="315" t="str">
        <f>VLOOKUP(B64,'пр.взвешивания'!C6:D29,2,FALSE)</f>
        <v>11.02.90 мс</v>
      </c>
      <c r="D64" s="315" t="str">
        <f>VLOOKUP(C64,'пр.взвешивания'!D6:E29,2,FALSE)</f>
        <v>ПФО Пермский   МО</v>
      </c>
      <c r="E64" s="306"/>
      <c r="F64" s="306"/>
      <c r="G64" s="170"/>
      <c r="H64" s="170"/>
      <c r="I64" s="279">
        <v>12</v>
      </c>
      <c r="J64" s="308" t="str">
        <f>VLOOKUP(I64,'пр.взвешивания'!B6:D29,2,FALSE)</f>
        <v>РЫЖОВА Ольга Юрьеавна</v>
      </c>
      <c r="K64" s="308" t="str">
        <f>VLOOKUP(J64,'пр.взвешивания'!C6:E29,2,FALSE)</f>
        <v>12.09.84 мс</v>
      </c>
      <c r="L64" s="308" t="str">
        <f>VLOOKUP(K64,'пр.взвешивания'!D6:F29,2,FALSE)</f>
        <v>МОСКВА  С-70 Д </v>
      </c>
      <c r="M64" s="306"/>
      <c r="N64" s="306"/>
      <c r="O64" s="170">
        <v>1</v>
      </c>
      <c r="P64" s="170"/>
      <c r="Q64" s="4"/>
    </row>
    <row r="65" spans="1:17" ht="13.5" thickBot="1">
      <c r="A65" s="312"/>
      <c r="B65" s="317"/>
      <c r="C65" s="317"/>
      <c r="D65" s="317"/>
      <c r="E65" s="311"/>
      <c r="F65" s="311"/>
      <c r="G65" s="312"/>
      <c r="H65" s="312"/>
      <c r="I65" s="314"/>
      <c r="J65" s="313"/>
      <c r="K65" s="313"/>
      <c r="L65" s="313"/>
      <c r="M65" s="311"/>
      <c r="N65" s="311"/>
      <c r="O65" s="312"/>
      <c r="P65" s="312"/>
      <c r="Q65" s="4"/>
    </row>
    <row r="66" spans="1:17" ht="12.75" customHeight="1">
      <c r="A66" s="171">
        <v>6</v>
      </c>
      <c r="B66" s="309" t="str">
        <f>VLOOKUP(A66,'пр.взвешивания'!B6:C29,2,FALSE)</f>
        <v>ГРОМОВА Ирина Владимировна</v>
      </c>
      <c r="C66" s="309" t="str">
        <f>VLOOKUP(B66,'пр.взвешивания'!C6:D29,2,FALSE)</f>
        <v>23.07.85  мсмк</v>
      </c>
      <c r="D66" s="309" t="str">
        <f>VLOOKUP(C66,'пр.взвешивания'!D6:E29,2,FALSE)</f>
        <v>СФО Алтайский Барнаул Д</v>
      </c>
      <c r="E66" s="281"/>
      <c r="F66" s="284"/>
      <c r="G66" s="285"/>
      <c r="H66" s="279"/>
      <c r="I66" s="171">
        <v>11</v>
      </c>
      <c r="J66" s="310" t="str">
        <f>VLOOKUP(I66,'пр.взвешивания'!B6:D29,2,FALSE)</f>
        <v>СЕМЕНОВА Юлия Юрьевна</v>
      </c>
      <c r="K66" s="310" t="str">
        <f>VLOOKUP(J66,'пр.взвешивания'!C8:E31,2,FALSE)</f>
        <v>08.09.76 змс</v>
      </c>
      <c r="L66" s="310" t="str">
        <f>VLOOKUP(K66,'пр.взвешивания'!D8:F31,2,FALSE)</f>
        <v>ЦФО Калужская Калуга ВС</v>
      </c>
      <c r="M66" s="281"/>
      <c r="N66" s="284"/>
      <c r="O66" s="285"/>
      <c r="P66" s="279"/>
      <c r="Q66" s="4"/>
    </row>
    <row r="67" spans="1:17" ht="12.75">
      <c r="A67" s="279"/>
      <c r="B67" s="316"/>
      <c r="C67" s="316"/>
      <c r="D67" s="316"/>
      <c r="E67" s="281"/>
      <c r="F67" s="281"/>
      <c r="G67" s="285"/>
      <c r="H67" s="279"/>
      <c r="I67" s="279"/>
      <c r="J67" s="309"/>
      <c r="K67" s="309"/>
      <c r="L67" s="309"/>
      <c r="M67" s="281"/>
      <c r="N67" s="281"/>
      <c r="O67" s="285"/>
      <c r="P67" s="279"/>
      <c r="Q67" s="4"/>
    </row>
    <row r="68" spans="1:17" ht="12.75" customHeight="1">
      <c r="A68" s="170">
        <v>1</v>
      </c>
      <c r="B68" s="315" t="str">
        <f>VLOOKUP(A68,'пр.взвешивания'!B6:C29,2,FALSE)</f>
        <v>СУЛЕМИНА Любовь Владимировна</v>
      </c>
      <c r="C68" s="315" t="str">
        <f>VLOOKUP(B68,'пр.взвешивания'!C6:D29,2,FALSE)</f>
        <v>10.11.85 мс</v>
      </c>
      <c r="D68" s="315" t="str">
        <f>VLOOKUP(C68,'пр.взвешивания'!D6:E29,2,FALSE)</f>
        <v>СФО Иркутская Ангарск Россспорт</v>
      </c>
      <c r="E68" s="306"/>
      <c r="F68" s="306"/>
      <c r="G68" s="170"/>
      <c r="H68" s="170"/>
      <c r="I68" s="279">
        <v>9</v>
      </c>
      <c r="J68" s="308" t="str">
        <f>VLOOKUP(I68,'пр.взвешивания'!B6:D29,2,FALSE)</f>
        <v>МЕЛЬНИКОВА Наталья Валентиновна</v>
      </c>
      <c r="K68" s="308" t="str">
        <f>VLOOKUP(J68,'пр.взвешивания'!C10:E33,2,FALSE)</f>
        <v>02.07.77 мсмк</v>
      </c>
      <c r="L68" s="308" t="str">
        <f>VLOOKUP(K68,'пр.взвешивания'!D10:F33,2,FALSE)</f>
        <v>ЦФО Брянская Брянск ЛОК</v>
      </c>
      <c r="M68" s="306"/>
      <c r="N68" s="306"/>
      <c r="O68" s="170"/>
      <c r="P68" s="170"/>
      <c r="Q68" s="4"/>
    </row>
    <row r="69" spans="1:17" ht="12.75">
      <c r="A69" s="171"/>
      <c r="B69" s="316"/>
      <c r="C69" s="316"/>
      <c r="D69" s="316"/>
      <c r="E69" s="307"/>
      <c r="F69" s="307"/>
      <c r="G69" s="171"/>
      <c r="H69" s="171"/>
      <c r="I69" s="279"/>
      <c r="J69" s="309"/>
      <c r="K69" s="309"/>
      <c r="L69" s="309"/>
      <c r="M69" s="307"/>
      <c r="N69" s="307"/>
      <c r="O69" s="171"/>
      <c r="P69" s="171"/>
      <c r="Q69" s="4"/>
    </row>
    <row r="70" spans="1:17" ht="30" customHeight="1">
      <c r="A70" s="4"/>
      <c r="B70" s="4"/>
      <c r="C70" s="4"/>
      <c r="D70" s="4"/>
      <c r="E70" s="36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24" customHeight="1">
      <c r="A71" s="3" t="s">
        <v>7</v>
      </c>
      <c r="B71" s="3" t="s">
        <v>57</v>
      </c>
      <c r="C71" s="4"/>
      <c r="D71" s="4"/>
      <c r="E71" s="36" t="str">
        <f>E59</f>
        <v>в.к.    64     кг.</v>
      </c>
      <c r="F71" s="4"/>
      <c r="G71" s="4"/>
      <c r="H71" s="4"/>
      <c r="I71" s="3" t="s">
        <v>8</v>
      </c>
      <c r="J71" s="3" t="s">
        <v>57</v>
      </c>
      <c r="K71" s="4"/>
      <c r="L71" s="4"/>
      <c r="M71" s="36" t="str">
        <f>M59</f>
        <v>в.к.    64     кг.</v>
      </c>
      <c r="N71" s="4"/>
      <c r="O71" s="4"/>
      <c r="P71" s="4"/>
      <c r="Q71" s="4"/>
    </row>
    <row r="72" spans="1:17" ht="12.75">
      <c r="A72" s="279" t="s">
        <v>0</v>
      </c>
      <c r="B72" s="279" t="s">
        <v>1</v>
      </c>
      <c r="C72" s="279" t="s">
        <v>2</v>
      </c>
      <c r="D72" s="279" t="s">
        <v>3</v>
      </c>
      <c r="E72" s="279" t="s">
        <v>13</v>
      </c>
      <c r="F72" s="279" t="s">
        <v>14</v>
      </c>
      <c r="G72" s="279" t="s">
        <v>15</v>
      </c>
      <c r="H72" s="279" t="s">
        <v>16</v>
      </c>
      <c r="I72" s="279" t="s">
        <v>0</v>
      </c>
      <c r="J72" s="279" t="s">
        <v>1</v>
      </c>
      <c r="K72" s="279" t="s">
        <v>2</v>
      </c>
      <c r="L72" s="279" t="s">
        <v>3</v>
      </c>
      <c r="M72" s="279" t="s">
        <v>13</v>
      </c>
      <c r="N72" s="279" t="s">
        <v>14</v>
      </c>
      <c r="O72" s="279" t="s">
        <v>15</v>
      </c>
      <c r="P72" s="279" t="s">
        <v>16</v>
      </c>
      <c r="Q72" s="4"/>
    </row>
    <row r="73" spans="1:17" ht="12.75">
      <c r="A73" s="170"/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4"/>
    </row>
    <row r="74" spans="1:17" ht="12.75" customHeight="1">
      <c r="A74" s="279">
        <v>3</v>
      </c>
      <c r="B74" s="308" t="str">
        <f>VLOOKUP(A74,'пр.взвешивания'!B6:C29,2,FALSE)</f>
        <v>БУЛАВИНА Анна Аркадьевна</v>
      </c>
      <c r="C74" s="308" t="str">
        <f>VLOOKUP(B74,'пр.взвешивания'!C6:D29,2,FALSE)</f>
        <v>07.06.88 мс</v>
      </c>
      <c r="D74" s="308" t="str">
        <f>VLOOKUP(C74,'пр.взвешивания'!D6:E29,2,FALSE)</f>
        <v>С.Петербург ВС</v>
      </c>
      <c r="E74" s="281"/>
      <c r="F74" s="284"/>
      <c r="G74" s="285"/>
      <c r="H74" s="279"/>
      <c r="I74" s="279">
        <v>8</v>
      </c>
      <c r="J74" s="308" t="str">
        <f>VLOOKUP(I74,'пр.взвешивания'!B16:D39,2,FALSE)</f>
        <v>УСОЛЬЦЕВА Ольга Михайловна</v>
      </c>
      <c r="K74" s="308" t="str">
        <f>VLOOKUP(J74,'пр.взвешивания'!C16:E39,2,FALSE)</f>
        <v>24.09.84 змс</v>
      </c>
      <c r="L74" s="308" t="str">
        <f>VLOOKUP(K74,'пр.взвешивания'!D16:F39,2,FALSE)</f>
        <v>ЦФО Рязанская Рязань Д</v>
      </c>
      <c r="M74" s="281"/>
      <c r="N74" s="284"/>
      <c r="O74" s="285"/>
      <c r="P74" s="279"/>
      <c r="Q74" s="4"/>
    </row>
    <row r="75" spans="1:17" ht="12.75">
      <c r="A75" s="279"/>
      <c r="B75" s="309"/>
      <c r="C75" s="309"/>
      <c r="D75" s="309"/>
      <c r="E75" s="281"/>
      <c r="F75" s="281"/>
      <c r="G75" s="285"/>
      <c r="H75" s="279"/>
      <c r="I75" s="279"/>
      <c r="J75" s="309"/>
      <c r="K75" s="309"/>
      <c r="L75" s="309"/>
      <c r="M75" s="281"/>
      <c r="N75" s="281"/>
      <c r="O75" s="285"/>
      <c r="P75" s="279"/>
      <c r="Q75" s="4"/>
    </row>
    <row r="76" spans="1:17" ht="12.75" customHeight="1">
      <c r="A76" s="170">
        <v>6</v>
      </c>
      <c r="B76" s="308" t="str">
        <f>VLOOKUP(A76,'пр.взвешивания'!B8:C29,2,FALSE)</f>
        <v>ГРОМОВА Ирина Владимировна</v>
      </c>
      <c r="C76" s="308" t="str">
        <f>VLOOKUP(B76,'пр.взвешивания'!C8:D29,2,FALSE)</f>
        <v>23.07.85  мсмк</v>
      </c>
      <c r="D76" s="308" t="str">
        <f>VLOOKUP(C76,'пр.взвешивания'!D6:E29,2,FALSE)</f>
        <v>СФО Алтайский Барнаул Д</v>
      </c>
      <c r="E76" s="306"/>
      <c r="F76" s="306"/>
      <c r="G76" s="170"/>
      <c r="H76" s="170"/>
      <c r="I76" s="170">
        <v>11</v>
      </c>
      <c r="J76" s="308" t="str">
        <f>VLOOKUP(I76,'пр.взвешивания'!B18:D41,2,FALSE)</f>
        <v>СЕМЕНОВА Юлия Юрьевна</v>
      </c>
      <c r="K76" s="308" t="str">
        <f>VLOOKUP(J76,'пр.взвешивания'!C18:E41,2,FALSE)</f>
        <v>08.09.76 змс</v>
      </c>
      <c r="L76" s="308" t="str">
        <f>VLOOKUP(K76,'пр.взвешивания'!D18:F41,2,FALSE)</f>
        <v>ЦФО Калужская Калуга ВС</v>
      </c>
      <c r="M76" s="306"/>
      <c r="N76" s="306"/>
      <c r="O76" s="170"/>
      <c r="P76" s="170"/>
      <c r="Q76" s="4"/>
    </row>
    <row r="77" spans="1:17" ht="13.5" thickBot="1">
      <c r="A77" s="312"/>
      <c r="B77" s="313"/>
      <c r="C77" s="313"/>
      <c r="D77" s="313"/>
      <c r="E77" s="311"/>
      <c r="F77" s="311"/>
      <c r="G77" s="312"/>
      <c r="H77" s="312"/>
      <c r="I77" s="312"/>
      <c r="J77" s="313"/>
      <c r="K77" s="313"/>
      <c r="L77" s="313"/>
      <c r="M77" s="311"/>
      <c r="N77" s="311"/>
      <c r="O77" s="312"/>
      <c r="P77" s="312"/>
      <c r="Q77" s="4"/>
    </row>
    <row r="78" spans="1:19" ht="12.75" customHeight="1">
      <c r="A78" s="279">
        <v>1</v>
      </c>
      <c r="B78" s="310" t="str">
        <f>VLOOKUP(A78,'пр.взвешивания'!B6:C29,2,FALSE)</f>
        <v>СУЛЕМИНА Любовь Владимировна</v>
      </c>
      <c r="C78" s="310" t="str">
        <f>VLOOKUP(B78,'пр.взвешивания'!C6:D29,2,FALSE)</f>
        <v>10.11.85 мс</v>
      </c>
      <c r="D78" s="310" t="str">
        <f>VLOOKUP(C78,'пр.взвешивания'!D6:E29,2,FALSE)</f>
        <v>СФО Иркутская Ангарск Россспорт</v>
      </c>
      <c r="E78" s="281"/>
      <c r="F78" s="284"/>
      <c r="G78" s="285"/>
      <c r="H78" s="279"/>
      <c r="I78" s="279">
        <v>9</v>
      </c>
      <c r="J78" s="310" t="str">
        <f>VLOOKUP(I78,'пр.взвешивания'!B6:C29,2,FALSE)</f>
        <v>МЕЛЬНИКОВА Наталья Валентиновна</v>
      </c>
      <c r="K78" s="310" t="str">
        <f>VLOOKUP(J78,'пр.взвешивания'!C6:D29,2,FALSE)</f>
        <v>02.07.77 мсмк</v>
      </c>
      <c r="L78" s="310" t="str">
        <f>VLOOKUP(K78,'пр.взвешивания'!D6:E29,2,FALSE)</f>
        <v>ЦФО Брянская Брянск ЛОК</v>
      </c>
      <c r="M78" s="281"/>
      <c r="N78" s="284"/>
      <c r="O78" s="285"/>
      <c r="P78" s="279"/>
      <c r="Q78" s="20"/>
      <c r="R78" s="1"/>
      <c r="S78" s="1"/>
    </row>
    <row r="79" spans="1:19" ht="12.75">
      <c r="A79" s="279"/>
      <c r="B79" s="309"/>
      <c r="C79" s="309"/>
      <c r="D79" s="309"/>
      <c r="E79" s="281"/>
      <c r="F79" s="281"/>
      <c r="G79" s="285"/>
      <c r="H79" s="279"/>
      <c r="I79" s="279"/>
      <c r="J79" s="309"/>
      <c r="K79" s="309"/>
      <c r="L79" s="309"/>
      <c r="M79" s="281"/>
      <c r="N79" s="281"/>
      <c r="O79" s="285"/>
      <c r="P79" s="279"/>
      <c r="Q79" s="20"/>
      <c r="R79" s="1"/>
      <c r="S79" s="1"/>
    </row>
    <row r="80" spans="1:19" ht="12.75" customHeight="1">
      <c r="A80" s="170">
        <v>4</v>
      </c>
      <c r="B80" s="308" t="str">
        <f>VLOOKUP(A80,'пр.взвешивания'!B8:C29,2,FALSE)</f>
        <v>ТЕЛЬКАНОВА Мария Сергеевна</v>
      </c>
      <c r="C80" s="308" t="str">
        <f>VLOOKUP(B80,'пр.взвешивания'!C8:D29,2,FALSE)</f>
        <v>11.02.90 мс</v>
      </c>
      <c r="D80" s="308" t="str">
        <f>VLOOKUP(C80,'пр.взвешивания'!D8:E29,2,FALSE)</f>
        <v>ПФО Пермский   МО</v>
      </c>
      <c r="E80" s="306"/>
      <c r="F80" s="306"/>
      <c r="G80" s="170"/>
      <c r="H80" s="170"/>
      <c r="I80" s="170">
        <v>12</v>
      </c>
      <c r="J80" s="308" t="str">
        <f>VLOOKUP(I80,'пр.взвешивания'!B8:C31,2,FALSE)</f>
        <v>РЫЖОВА Ольга Юрьеавна</v>
      </c>
      <c r="K80" s="308" t="str">
        <f>VLOOKUP(J80,'пр.взвешивания'!C8:D31,2,FALSE)</f>
        <v>12.09.84 мс</v>
      </c>
      <c r="L80" s="308" t="str">
        <f>VLOOKUP(K80,'пр.взвешивания'!D8:E31,2,FALSE)</f>
        <v>МОСКВА  С-70 Д </v>
      </c>
      <c r="M80" s="306"/>
      <c r="N80" s="306"/>
      <c r="O80" s="170"/>
      <c r="P80" s="170"/>
      <c r="Q80" s="20"/>
      <c r="R80" s="1"/>
      <c r="S80" s="1"/>
    </row>
    <row r="81" spans="1:19" ht="12.75">
      <c r="A81" s="171"/>
      <c r="B81" s="309"/>
      <c r="C81" s="309"/>
      <c r="D81" s="309"/>
      <c r="E81" s="307"/>
      <c r="F81" s="307"/>
      <c r="G81" s="171"/>
      <c r="H81" s="171"/>
      <c r="I81" s="171"/>
      <c r="J81" s="309"/>
      <c r="K81" s="309"/>
      <c r="L81" s="309"/>
      <c r="M81" s="307"/>
      <c r="N81" s="307"/>
      <c r="O81" s="171"/>
      <c r="P81" s="171"/>
      <c r="Q81" s="20"/>
      <c r="R81" s="1"/>
      <c r="S81" s="1"/>
    </row>
    <row r="82" spans="1:19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20"/>
      <c r="R82" s="1"/>
      <c r="S82" s="1"/>
    </row>
    <row r="83" spans="1:17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</sheetData>
  <sheetProtection/>
  <mergeCells count="484">
    <mergeCell ref="O45:O46"/>
    <mergeCell ref="P45:P46"/>
    <mergeCell ref="I47:I48"/>
    <mergeCell ref="J47:J48"/>
    <mergeCell ref="K47:K48"/>
    <mergeCell ref="L47:L48"/>
    <mergeCell ref="M47:M48"/>
    <mergeCell ref="N47:N48"/>
    <mergeCell ref="O47:O48"/>
    <mergeCell ref="P47:P48"/>
    <mergeCell ref="I45:I46"/>
    <mergeCell ref="J45:J46"/>
    <mergeCell ref="K45:K46"/>
    <mergeCell ref="L45:L46"/>
    <mergeCell ref="M45:M46"/>
    <mergeCell ref="N45:N46"/>
    <mergeCell ref="O40:O41"/>
    <mergeCell ref="P40:P41"/>
    <mergeCell ref="I43:I44"/>
    <mergeCell ref="J43:J44"/>
    <mergeCell ref="K43:K44"/>
    <mergeCell ref="L43:L44"/>
    <mergeCell ref="M43:M44"/>
    <mergeCell ref="N43:N44"/>
    <mergeCell ref="O43:O44"/>
    <mergeCell ref="P43:P44"/>
    <mergeCell ref="I40:I41"/>
    <mergeCell ref="J40:J41"/>
    <mergeCell ref="K40:K41"/>
    <mergeCell ref="L40:L41"/>
    <mergeCell ref="M40:M41"/>
    <mergeCell ref="N40:N41"/>
    <mergeCell ref="O36:O37"/>
    <mergeCell ref="P36:P37"/>
    <mergeCell ref="I38:I39"/>
    <mergeCell ref="J38:J39"/>
    <mergeCell ref="K38:K39"/>
    <mergeCell ref="L38:L39"/>
    <mergeCell ref="M38:M39"/>
    <mergeCell ref="N38:N39"/>
    <mergeCell ref="O38:O39"/>
    <mergeCell ref="P38:P39"/>
    <mergeCell ref="I36:I37"/>
    <mergeCell ref="J36:J37"/>
    <mergeCell ref="K36:K37"/>
    <mergeCell ref="L36:L37"/>
    <mergeCell ref="M36:M37"/>
    <mergeCell ref="N36:N37"/>
    <mergeCell ref="O31:O32"/>
    <mergeCell ref="P31:P32"/>
    <mergeCell ref="I33:I34"/>
    <mergeCell ref="J33:J34"/>
    <mergeCell ref="K33:K34"/>
    <mergeCell ref="L33:L34"/>
    <mergeCell ref="M33:M34"/>
    <mergeCell ref="N33:N34"/>
    <mergeCell ref="O33:O34"/>
    <mergeCell ref="P33:P34"/>
    <mergeCell ref="I31:I32"/>
    <mergeCell ref="J31:J32"/>
    <mergeCell ref="K31:K32"/>
    <mergeCell ref="L31:L32"/>
    <mergeCell ref="M31:M32"/>
    <mergeCell ref="N31:N32"/>
    <mergeCell ref="O27:O28"/>
    <mergeCell ref="P27:P28"/>
    <mergeCell ref="I29:I30"/>
    <mergeCell ref="J29:J30"/>
    <mergeCell ref="K29:K30"/>
    <mergeCell ref="L29:L30"/>
    <mergeCell ref="M29:M30"/>
    <mergeCell ref="N29:N30"/>
    <mergeCell ref="O29:O30"/>
    <mergeCell ref="P29:P30"/>
    <mergeCell ref="I27:I28"/>
    <mergeCell ref="J27:J28"/>
    <mergeCell ref="K27:K28"/>
    <mergeCell ref="L27:L28"/>
    <mergeCell ref="M27:M28"/>
    <mergeCell ref="N27:N28"/>
    <mergeCell ref="O21:O22"/>
    <mergeCell ref="P21:P22"/>
    <mergeCell ref="I23:I24"/>
    <mergeCell ref="J23:J24"/>
    <mergeCell ref="K23:K24"/>
    <mergeCell ref="L23:L24"/>
    <mergeCell ref="M23:M24"/>
    <mergeCell ref="N23:N24"/>
    <mergeCell ref="O23:O24"/>
    <mergeCell ref="P23:P24"/>
    <mergeCell ref="I21:I22"/>
    <mergeCell ref="J21:J22"/>
    <mergeCell ref="K21:K22"/>
    <mergeCell ref="L21:L22"/>
    <mergeCell ref="M21:M22"/>
    <mergeCell ref="N21:N22"/>
    <mergeCell ref="O16:O17"/>
    <mergeCell ref="P16:P17"/>
    <mergeCell ref="I19:I20"/>
    <mergeCell ref="J19:J20"/>
    <mergeCell ref="K19:K20"/>
    <mergeCell ref="L19:L20"/>
    <mergeCell ref="M19:M20"/>
    <mergeCell ref="N19:N20"/>
    <mergeCell ref="O19:O20"/>
    <mergeCell ref="P19:P20"/>
    <mergeCell ref="I16:I17"/>
    <mergeCell ref="J16:J17"/>
    <mergeCell ref="K16:K17"/>
    <mergeCell ref="L16:L17"/>
    <mergeCell ref="M16:M17"/>
    <mergeCell ref="N16:N17"/>
    <mergeCell ref="O12:O13"/>
    <mergeCell ref="P12:P13"/>
    <mergeCell ref="I14:I15"/>
    <mergeCell ref="J14:J15"/>
    <mergeCell ref="K14:K15"/>
    <mergeCell ref="L14:L15"/>
    <mergeCell ref="M14:M15"/>
    <mergeCell ref="N14:N15"/>
    <mergeCell ref="O14:O15"/>
    <mergeCell ref="P14:P15"/>
    <mergeCell ref="I12:I13"/>
    <mergeCell ref="J12:J13"/>
    <mergeCell ref="K12:K13"/>
    <mergeCell ref="L12:L13"/>
    <mergeCell ref="M12:M13"/>
    <mergeCell ref="N12:N13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I7:I8"/>
    <mergeCell ref="J7:J8"/>
    <mergeCell ref="K7:K8"/>
    <mergeCell ref="L7:L8"/>
    <mergeCell ref="M7:M8"/>
    <mergeCell ref="N7:N8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G47:G48"/>
    <mergeCell ref="H47:H48"/>
    <mergeCell ref="I1:P1"/>
    <mergeCell ref="I3:I4"/>
    <mergeCell ref="J3:J4"/>
    <mergeCell ref="K3:K4"/>
    <mergeCell ref="L3:L4"/>
    <mergeCell ref="M3:M4"/>
    <mergeCell ref="N3:N4"/>
    <mergeCell ref="O3:O4"/>
    <mergeCell ref="A47:A48"/>
    <mergeCell ref="B47:B48"/>
    <mergeCell ref="C47:C48"/>
    <mergeCell ref="D47:D48"/>
    <mergeCell ref="E47:E48"/>
    <mergeCell ref="F47:F48"/>
    <mergeCell ref="G43:G44"/>
    <mergeCell ref="H43:H44"/>
    <mergeCell ref="A45:A46"/>
    <mergeCell ref="B45:B46"/>
    <mergeCell ref="C45:C46"/>
    <mergeCell ref="D45:D46"/>
    <mergeCell ref="E45:E46"/>
    <mergeCell ref="F45:F46"/>
    <mergeCell ref="G45:G46"/>
    <mergeCell ref="H45:H46"/>
    <mergeCell ref="A43:A44"/>
    <mergeCell ref="B43:B44"/>
    <mergeCell ref="C43:C44"/>
    <mergeCell ref="D43:D44"/>
    <mergeCell ref="E43:E44"/>
    <mergeCell ref="F43:F44"/>
    <mergeCell ref="G38:G39"/>
    <mergeCell ref="H38:H39"/>
    <mergeCell ref="A40:A41"/>
    <mergeCell ref="B40:B41"/>
    <mergeCell ref="C40:C41"/>
    <mergeCell ref="D40:D41"/>
    <mergeCell ref="E40:E41"/>
    <mergeCell ref="F40:F41"/>
    <mergeCell ref="G40:G41"/>
    <mergeCell ref="H40:H41"/>
    <mergeCell ref="A38:A39"/>
    <mergeCell ref="B38:B39"/>
    <mergeCell ref="C38:C39"/>
    <mergeCell ref="D38:D39"/>
    <mergeCell ref="E38:E39"/>
    <mergeCell ref="F38:F39"/>
    <mergeCell ref="G33:G34"/>
    <mergeCell ref="H33:H34"/>
    <mergeCell ref="A36:A37"/>
    <mergeCell ref="B36:B37"/>
    <mergeCell ref="C36:C37"/>
    <mergeCell ref="D36:D37"/>
    <mergeCell ref="E36:E37"/>
    <mergeCell ref="F36:F37"/>
    <mergeCell ref="G36:G37"/>
    <mergeCell ref="H36:H37"/>
    <mergeCell ref="A33:A34"/>
    <mergeCell ref="B33:B34"/>
    <mergeCell ref="C33:C34"/>
    <mergeCell ref="D33:D34"/>
    <mergeCell ref="E33:E34"/>
    <mergeCell ref="F33:F34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29:A30"/>
    <mergeCell ref="B29:B30"/>
    <mergeCell ref="C29:C30"/>
    <mergeCell ref="D29:D30"/>
    <mergeCell ref="E29:E30"/>
    <mergeCell ref="F29:F30"/>
    <mergeCell ref="G23:G24"/>
    <mergeCell ref="H23:H24"/>
    <mergeCell ref="A27:A28"/>
    <mergeCell ref="B27:B28"/>
    <mergeCell ref="C27:C28"/>
    <mergeCell ref="D27:D28"/>
    <mergeCell ref="E27:E28"/>
    <mergeCell ref="F27:F28"/>
    <mergeCell ref="G27:G28"/>
    <mergeCell ref="H27:H28"/>
    <mergeCell ref="A23:A24"/>
    <mergeCell ref="B23:B24"/>
    <mergeCell ref="C23:C24"/>
    <mergeCell ref="D23:D24"/>
    <mergeCell ref="E23:E24"/>
    <mergeCell ref="F23:F24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19:A20"/>
    <mergeCell ref="B19:B20"/>
    <mergeCell ref="C19:C20"/>
    <mergeCell ref="D19:D20"/>
    <mergeCell ref="E19:E20"/>
    <mergeCell ref="F19:F20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F12:F13"/>
    <mergeCell ref="G12:G13"/>
    <mergeCell ref="H12:H13"/>
    <mergeCell ref="A14:A15"/>
    <mergeCell ref="B14:B15"/>
    <mergeCell ref="C14:C15"/>
    <mergeCell ref="D14:D15"/>
    <mergeCell ref="E14:E15"/>
    <mergeCell ref="F14:F15"/>
    <mergeCell ref="G14:G15"/>
    <mergeCell ref="E7:E8"/>
    <mergeCell ref="A12:A13"/>
    <mergeCell ref="B12:B13"/>
    <mergeCell ref="C12:C13"/>
    <mergeCell ref="D12:D13"/>
    <mergeCell ref="E12:E13"/>
    <mergeCell ref="A7:A8"/>
    <mergeCell ref="B7:B8"/>
    <mergeCell ref="C7:C8"/>
    <mergeCell ref="H5:H6"/>
    <mergeCell ref="A1:H1"/>
    <mergeCell ref="A9:A10"/>
    <mergeCell ref="B9:B10"/>
    <mergeCell ref="C9:C10"/>
    <mergeCell ref="D9:D10"/>
    <mergeCell ref="E9:E10"/>
    <mergeCell ref="F9:F10"/>
    <mergeCell ref="G9:G10"/>
    <mergeCell ref="H9:H10"/>
    <mergeCell ref="E3:E4"/>
    <mergeCell ref="F3:F4"/>
    <mergeCell ref="G3:G4"/>
    <mergeCell ref="H3:H4"/>
    <mergeCell ref="F7:F8"/>
    <mergeCell ref="G7:G8"/>
    <mergeCell ref="H7:H8"/>
    <mergeCell ref="E5:E6"/>
    <mergeCell ref="F5:F6"/>
    <mergeCell ref="G5:G6"/>
    <mergeCell ref="D3:D4"/>
    <mergeCell ref="D5:D6"/>
    <mergeCell ref="D7:D8"/>
    <mergeCell ref="A3:A4"/>
    <mergeCell ref="B3:B4"/>
    <mergeCell ref="C3:C4"/>
    <mergeCell ref="A5:A6"/>
    <mergeCell ref="B5:B6"/>
    <mergeCell ref="C5:C6"/>
    <mergeCell ref="A58:H58"/>
    <mergeCell ref="A60:A61"/>
    <mergeCell ref="B60:B61"/>
    <mergeCell ref="C60:C61"/>
    <mergeCell ref="D60:D61"/>
    <mergeCell ref="E60:E61"/>
    <mergeCell ref="F60:F61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E64:E65"/>
    <mergeCell ref="F64:F65"/>
    <mergeCell ref="G64:G65"/>
    <mergeCell ref="H64:H65"/>
    <mergeCell ref="A64:A65"/>
    <mergeCell ref="B64:B65"/>
    <mergeCell ref="C64:C65"/>
    <mergeCell ref="D64:D65"/>
    <mergeCell ref="E66:E67"/>
    <mergeCell ref="F66:F67"/>
    <mergeCell ref="G66:G67"/>
    <mergeCell ref="H66:H67"/>
    <mergeCell ref="A66:A67"/>
    <mergeCell ref="B66:B67"/>
    <mergeCell ref="C66:C67"/>
    <mergeCell ref="D66:D67"/>
    <mergeCell ref="E68:E69"/>
    <mergeCell ref="F68:F69"/>
    <mergeCell ref="G68:G69"/>
    <mergeCell ref="H68:H69"/>
    <mergeCell ref="A68:A69"/>
    <mergeCell ref="B68:B69"/>
    <mergeCell ref="C68:C69"/>
    <mergeCell ref="D68:D69"/>
    <mergeCell ref="E72:E73"/>
    <mergeCell ref="F72:F73"/>
    <mergeCell ref="G72:G73"/>
    <mergeCell ref="H72:H73"/>
    <mergeCell ref="A72:A73"/>
    <mergeCell ref="B72:B73"/>
    <mergeCell ref="C72:C73"/>
    <mergeCell ref="D72:D73"/>
    <mergeCell ref="E74:E75"/>
    <mergeCell ref="F74:F75"/>
    <mergeCell ref="G74:G75"/>
    <mergeCell ref="H74:H75"/>
    <mergeCell ref="A74:A75"/>
    <mergeCell ref="B74:B75"/>
    <mergeCell ref="C74:C75"/>
    <mergeCell ref="D74:D75"/>
    <mergeCell ref="G76:G77"/>
    <mergeCell ref="H76:H77"/>
    <mergeCell ref="A76:A77"/>
    <mergeCell ref="B76:B77"/>
    <mergeCell ref="C76:C77"/>
    <mergeCell ref="D76:D77"/>
    <mergeCell ref="A80:A81"/>
    <mergeCell ref="B80:B81"/>
    <mergeCell ref="C80:C81"/>
    <mergeCell ref="D80:D81"/>
    <mergeCell ref="E78:E79"/>
    <mergeCell ref="F78:F79"/>
    <mergeCell ref="A78:A79"/>
    <mergeCell ref="B78:B79"/>
    <mergeCell ref="C78:C79"/>
    <mergeCell ref="D78:D79"/>
    <mergeCell ref="O62:O63"/>
    <mergeCell ref="P62:P63"/>
    <mergeCell ref="E80:E81"/>
    <mergeCell ref="F80:F81"/>
    <mergeCell ref="G80:G81"/>
    <mergeCell ref="H80:H81"/>
    <mergeCell ref="G78:G79"/>
    <mergeCell ref="H78:H79"/>
    <mergeCell ref="E76:E77"/>
    <mergeCell ref="F76:F77"/>
    <mergeCell ref="I62:I63"/>
    <mergeCell ref="J62:J63"/>
    <mergeCell ref="K62:K63"/>
    <mergeCell ref="L62:L63"/>
    <mergeCell ref="M62:M63"/>
    <mergeCell ref="N62:N63"/>
    <mergeCell ref="M64:M65"/>
    <mergeCell ref="N64:N65"/>
    <mergeCell ref="O64:O65"/>
    <mergeCell ref="P64:P65"/>
    <mergeCell ref="I64:I65"/>
    <mergeCell ref="J64:J65"/>
    <mergeCell ref="K64:K65"/>
    <mergeCell ref="L64:L65"/>
    <mergeCell ref="M66:M67"/>
    <mergeCell ref="N66:N67"/>
    <mergeCell ref="O66:O67"/>
    <mergeCell ref="P66:P67"/>
    <mergeCell ref="I66:I67"/>
    <mergeCell ref="J66:J67"/>
    <mergeCell ref="K66:K67"/>
    <mergeCell ref="L66:L67"/>
    <mergeCell ref="M68:M69"/>
    <mergeCell ref="N68:N69"/>
    <mergeCell ref="O68:O69"/>
    <mergeCell ref="P68:P69"/>
    <mergeCell ref="I68:I69"/>
    <mergeCell ref="J68:J69"/>
    <mergeCell ref="K68:K69"/>
    <mergeCell ref="L68:L69"/>
    <mergeCell ref="M74:M75"/>
    <mergeCell ref="N74:N75"/>
    <mergeCell ref="O74:O75"/>
    <mergeCell ref="P74:P75"/>
    <mergeCell ref="I74:I75"/>
    <mergeCell ref="J74:J75"/>
    <mergeCell ref="K74:K75"/>
    <mergeCell ref="L74:L75"/>
    <mergeCell ref="M76:M77"/>
    <mergeCell ref="N76:N77"/>
    <mergeCell ref="O76:O77"/>
    <mergeCell ref="P76:P77"/>
    <mergeCell ref="I76:I77"/>
    <mergeCell ref="J76:J77"/>
    <mergeCell ref="K76:K77"/>
    <mergeCell ref="L76:L77"/>
    <mergeCell ref="M78:M79"/>
    <mergeCell ref="N78:N79"/>
    <mergeCell ref="O78:O79"/>
    <mergeCell ref="P78:P79"/>
    <mergeCell ref="I78:I79"/>
    <mergeCell ref="J78:J79"/>
    <mergeCell ref="K78:K79"/>
    <mergeCell ref="L78:L79"/>
    <mergeCell ref="M80:M81"/>
    <mergeCell ref="N80:N81"/>
    <mergeCell ref="O80:O81"/>
    <mergeCell ref="P80:P81"/>
    <mergeCell ref="I80:I81"/>
    <mergeCell ref="J80:J81"/>
    <mergeCell ref="K80:K81"/>
    <mergeCell ref="L80:L81"/>
    <mergeCell ref="I58:P58"/>
    <mergeCell ref="I60:I61"/>
    <mergeCell ref="J60:J61"/>
    <mergeCell ref="K60:K61"/>
    <mergeCell ref="L60:L61"/>
    <mergeCell ref="M60:M61"/>
    <mergeCell ref="N60:N61"/>
    <mergeCell ref="O60:O61"/>
    <mergeCell ref="P60:P61"/>
    <mergeCell ref="M72:M73"/>
    <mergeCell ref="N72:N73"/>
    <mergeCell ref="O72:O73"/>
    <mergeCell ref="P72:P73"/>
    <mergeCell ref="I72:I73"/>
    <mergeCell ref="J72:J73"/>
    <mergeCell ref="K72:K73"/>
    <mergeCell ref="L72:L7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2011-06-15T13:03:08Z</cp:lastPrinted>
  <dcterms:created xsi:type="dcterms:W3CDTF">1996-10-08T23:32:33Z</dcterms:created>
  <dcterms:modified xsi:type="dcterms:W3CDTF">2011-06-15T15:59:45Z</dcterms:modified>
  <cp:category/>
  <cp:version/>
  <cp:contentType/>
  <cp:contentStatus/>
</cp:coreProperties>
</file>