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<sst xmlns="http://schemas.openxmlformats.org/spreadsheetml/2006/main" count="142" uniqueCount="70">
  <si>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</si>
  <si>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</si>
  <si>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</si>
  <si>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</si>
  <si>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</si>
  <si>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</si>
  <si>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</si>
  <si>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</si>
  <si>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</si>
  <si>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</si>
  <si>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</si>
  <si>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</si>
  <si>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</si>
  <si>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</si>
  <si>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</si>
  <si>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</si>
  <si>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</si>
  <si>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</si>
  <si>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</si>
  <si>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</si>
  <si>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</si>
  <si>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</si>
  <si>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</si>
  <si>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</si>
  <si>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LEAF FOR THE AWARDТ</t>
  </si>
  <si>
    <t>The coach of the winner::</t>
  </si>
  <si>
    <t>Awards hand over</t>
  </si>
  <si>
    <t>1989 cms</t>
  </si>
  <si>
    <t>RUS</t>
  </si>
  <si>
    <t>TKM</t>
  </si>
  <si>
    <t>1988 ms</t>
  </si>
  <si>
    <t>NYYAZMENGLIYEV Alai</t>
  </si>
  <si>
    <t xml:space="preserve">KERIMOV Murad </t>
  </si>
  <si>
    <t>1987 msik</t>
  </si>
  <si>
    <t>DROVNYASHIN Il`ia</t>
  </si>
  <si>
    <t>1990 ms</t>
  </si>
  <si>
    <t>EST</t>
  </si>
  <si>
    <t>SAIDOV Sherzod</t>
  </si>
  <si>
    <t>UZB</t>
  </si>
  <si>
    <t>AFANASENKO Sergey</t>
  </si>
  <si>
    <t>1983 cms</t>
  </si>
  <si>
    <t>KAZ</t>
  </si>
  <si>
    <t>KORCHEMNUI Artur</t>
  </si>
  <si>
    <t>1983 ms</t>
  </si>
  <si>
    <t>BLR</t>
  </si>
  <si>
    <t>ALIKHANJV Abusun`yan</t>
  </si>
  <si>
    <t>GRIGORYAN David</t>
  </si>
  <si>
    <t>1978 msmc</t>
  </si>
  <si>
    <t>UKR</t>
  </si>
  <si>
    <t>HAMZATHANOV Hamid</t>
  </si>
  <si>
    <t>FEDOROV Aleksandr</t>
  </si>
  <si>
    <t>1983 msic</t>
  </si>
  <si>
    <t>IMANKULOV Bahyt</t>
  </si>
  <si>
    <t>1974 cms</t>
  </si>
  <si>
    <t>BABAKIN Mikhail</t>
  </si>
  <si>
    <t>ABDULLAEV Alisher</t>
  </si>
  <si>
    <t>1978 ms</t>
  </si>
  <si>
    <t>6</t>
  </si>
  <si>
    <t>8</t>
  </si>
  <si>
    <t>7</t>
  </si>
  <si>
    <t>9-13</t>
  </si>
  <si>
    <t xml:space="preserve">Weight category 82 kg </t>
  </si>
  <si>
    <t>АВ</t>
  </si>
  <si>
    <t>9</t>
  </si>
  <si>
    <t>13</t>
  </si>
  <si>
    <t>3</t>
  </si>
  <si>
    <t>2</t>
  </si>
  <si>
    <t>12</t>
  </si>
  <si>
    <t>5-6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</si>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</sst>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4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3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5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6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5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7" fillId="0" borderId="0" xfId="42" applyFont="1" applyBorder="1" applyAlignment="1" applyProtection="1">
      <alignment vertical="center"/>
      <protection/>
    </xf>
    <xf numFmtId="0" fontId="4" fillId="0" borderId="0" xfId="42" applyBorder="1" applyAlignment="1" applyProtection="1">
      <alignment horizontal="center"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178" fontId="15" fillId="33" borderId="24" xfId="4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5" fillId="34" borderId="21" xfId="43" applyFont="1" applyFill="1" applyBorder="1" applyAlignment="1">
      <alignment horizontal="center" vertical="center" wrapText="1"/>
    </xf>
    <xf numFmtId="178" fontId="15" fillId="34" borderId="26" xfId="43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8" fontId="16" fillId="0" borderId="24" xfId="43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62" fillId="0" borderId="27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22" fillId="35" borderId="42" xfId="0" applyFont="1" applyFill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36" borderId="44" xfId="42" applyFont="1" applyFill="1" applyBorder="1" applyAlignment="1" applyProtection="1">
      <alignment horizontal="center" vertical="center" wrapText="1"/>
      <protection/>
    </xf>
    <xf numFmtId="0" fontId="18" fillId="36" borderId="45" xfId="42" applyFont="1" applyFill="1" applyBorder="1" applyAlignment="1" applyProtection="1">
      <alignment horizontal="center" vertical="center" wrapText="1"/>
      <protection/>
    </xf>
    <xf numFmtId="0" fontId="18" fillId="36" borderId="4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3" borderId="0" xfId="42" applyFont="1" applyFill="1" applyBorder="1" applyAlignment="1" applyProtection="1">
      <alignment horizontal="center" vertical="center"/>
      <protection/>
    </xf>
    <xf numFmtId="0" fontId="22" fillId="33" borderId="37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49" fontId="2" fillId="37" borderId="13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6" fillId="0" borderId="21" xfId="42" applyNumberFormat="1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4" fillId="0" borderId="35" xfId="42" applyFont="1" applyBorder="1" applyAlignment="1" applyProtection="1">
      <alignment horizontal="left" vertical="center" wrapText="1"/>
      <protection/>
    </xf>
    <xf numFmtId="0" fontId="64" fillId="0" borderId="22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0" fontId="64" fillId="0" borderId="35" xfId="42" applyFont="1" applyBorder="1" applyAlignment="1" applyProtection="1">
      <alignment horizontal="center" vertical="center" wrapText="1"/>
      <protection/>
    </xf>
    <xf numFmtId="0" fontId="64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4" xfId="42" applyNumberFormat="1" applyFont="1" applyFill="1" applyBorder="1" applyAlignment="1" applyProtection="1">
      <alignment horizontal="center" vertical="center" wrapText="1"/>
      <protection/>
    </xf>
    <xf numFmtId="0" fontId="7" fillId="0" borderId="45" xfId="42" applyNumberFormat="1" applyFont="1" applyFill="1" applyBorder="1" applyAlignment="1" applyProtection="1">
      <alignment horizontal="center" vertical="center" wrapText="1"/>
      <protection/>
    </xf>
    <xf numFmtId="0" fontId="7" fillId="0" borderId="46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49" fontId="6" fillId="0" borderId="29" xfId="42" applyNumberFormat="1" applyFont="1" applyBorder="1" applyAlignment="1" applyProtection="1">
      <alignment horizontal="center" vertical="center" wrapText="1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5" fillId="38" borderId="46" xfId="42" applyFont="1" applyFill="1" applyBorder="1" applyAlignment="1" applyProtection="1">
      <alignment horizontal="center" vertical="center"/>
      <protection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5" fillId="35" borderId="13" xfId="0" applyNumberFormat="1" applyFont="1" applyFill="1" applyBorder="1" applyAlignment="1">
      <alignment horizontal="center" vertical="center" wrapText="1"/>
    </xf>
    <xf numFmtId="49" fontId="25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3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\&#1056;&#1077;&#1075;&#1080;&#1089;&#1090;&#1088;&#1072;&#1094;&#1080;&#1103;%20&#1073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 Cup - X International Sambo combat Tournament for general A.A.Aslakhanova prizes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10" t="s">
        <v>9</v>
      </c>
      <c r="B1" s="110"/>
      <c r="C1" s="110"/>
      <c r="D1" s="50"/>
      <c r="F1" s="116" t="str">
        <f>HYPERLINK('пр.взв.'!A4)</f>
        <v>Weight category 82 kg </v>
      </c>
      <c r="G1" s="116"/>
      <c r="H1" s="116"/>
    </row>
    <row r="2" spans="1:10" ht="18.75" customHeight="1">
      <c r="A2" s="106" t="s">
        <v>12</v>
      </c>
      <c r="B2" s="106" t="s">
        <v>2</v>
      </c>
      <c r="C2" s="106" t="s">
        <v>3</v>
      </c>
      <c r="D2" s="106" t="s">
        <v>4</v>
      </c>
      <c r="E2" s="106" t="s">
        <v>13</v>
      </c>
      <c r="F2" s="106" t="s">
        <v>14</v>
      </c>
      <c r="G2" s="106" t="s">
        <v>15</v>
      </c>
      <c r="H2" s="106" t="s">
        <v>16</v>
      </c>
      <c r="I2" s="106" t="s">
        <v>17</v>
      </c>
      <c r="J2" s="106" t="s">
        <v>18</v>
      </c>
    </row>
    <row r="3" spans="1:10" ht="12" customHeight="1" thickBot="1">
      <c r="A3" s="107" t="s">
        <v>12</v>
      </c>
      <c r="B3" s="107" t="s">
        <v>2</v>
      </c>
      <c r="C3" s="107" t="s">
        <v>3</v>
      </c>
      <c r="D3" s="107" t="s">
        <v>4</v>
      </c>
      <c r="E3" s="107" t="s">
        <v>13</v>
      </c>
      <c r="F3" s="107" t="s">
        <v>14</v>
      </c>
      <c r="G3" s="107" t="s">
        <v>15</v>
      </c>
      <c r="H3" s="107" t="s">
        <v>16</v>
      </c>
      <c r="I3" s="107" t="s">
        <v>17</v>
      </c>
      <c r="J3" s="107" t="s">
        <v>18</v>
      </c>
    </row>
    <row r="4" spans="1:10" ht="20.25" customHeight="1">
      <c r="A4" s="117" t="s">
        <v>10</v>
      </c>
      <c r="B4" s="119"/>
      <c r="C4" s="111" t="e">
        <f>VLOOKUP(B4,'пр.взв.'!B7:E38,2,FALSE)</f>
        <v>#N/A</v>
      </c>
      <c r="D4" s="111" t="e">
        <f>VLOOKUP(B4,'пр.взв.'!B7:E38,3,FALSE)</f>
        <v>#N/A</v>
      </c>
      <c r="E4" s="111" t="e">
        <f>VLOOKUP(B4,'пр.взв.'!B7:E38,4,FALSE)</f>
        <v>#N/A</v>
      </c>
      <c r="F4" s="113"/>
      <c r="G4" s="115"/>
      <c r="H4" s="108"/>
      <c r="I4" s="122"/>
      <c r="J4" s="123" t="s">
        <v>20</v>
      </c>
    </row>
    <row r="5" spans="1:10" ht="20.25" customHeight="1">
      <c r="A5" s="118"/>
      <c r="B5" s="120"/>
      <c r="C5" s="112"/>
      <c r="D5" s="112"/>
      <c r="E5" s="112"/>
      <c r="F5" s="114"/>
      <c r="G5" s="115"/>
      <c r="H5" s="108"/>
      <c r="I5" s="122"/>
      <c r="J5" s="124"/>
    </row>
    <row r="6" spans="1:10" ht="20.25" customHeight="1">
      <c r="A6" s="109" t="s">
        <v>11</v>
      </c>
      <c r="B6" s="119"/>
      <c r="C6" s="111" t="e">
        <f>VLOOKUP(B6,'пр.взв.'!B7:E38,2,FALSE)</f>
        <v>#N/A</v>
      </c>
      <c r="D6" s="111" t="e">
        <f>VLOOKUP(B6,'пр.взв.'!B7:E38,3,FALSE)</f>
        <v>#N/A</v>
      </c>
      <c r="E6" s="111" t="e">
        <f>VLOOKUP(B6,'пр.взв.'!B7:E38,4,FALSE)</f>
        <v>#N/A</v>
      </c>
      <c r="F6" s="113"/>
      <c r="G6" s="121"/>
      <c r="H6" s="108"/>
      <c r="I6" s="122"/>
      <c r="J6" s="124"/>
    </row>
    <row r="7" spans="1:10" ht="20.25" customHeight="1">
      <c r="A7" s="109"/>
      <c r="B7" s="121"/>
      <c r="C7" s="111"/>
      <c r="D7" s="111"/>
      <c r="E7" s="111"/>
      <c r="F7" s="113"/>
      <c r="G7" s="121"/>
      <c r="H7" s="108"/>
      <c r="I7" s="122"/>
      <c r="J7" s="125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16" t="str">
        <f>HYPERLINK('пр.взв.'!A4)</f>
        <v>Weight category 82 kg </v>
      </c>
      <c r="G10" s="116"/>
      <c r="H10" s="116"/>
    </row>
    <row r="11" spans="1:10" ht="12.75" customHeight="1">
      <c r="A11" s="106" t="s">
        <v>12</v>
      </c>
      <c r="B11" s="106" t="s">
        <v>2</v>
      </c>
      <c r="C11" s="106" t="s">
        <v>3</v>
      </c>
      <c r="D11" s="106" t="s">
        <v>4</v>
      </c>
      <c r="E11" s="106" t="s">
        <v>13</v>
      </c>
      <c r="F11" s="106" t="s">
        <v>14</v>
      </c>
      <c r="G11" s="106" t="s">
        <v>15</v>
      </c>
      <c r="H11" s="106" t="s">
        <v>16</v>
      </c>
      <c r="I11" s="106" t="s">
        <v>17</v>
      </c>
      <c r="J11" s="106" t="s">
        <v>18</v>
      </c>
    </row>
    <row r="12" spans="1:10" ht="13.5" thickBot="1">
      <c r="A12" s="107" t="s">
        <v>12</v>
      </c>
      <c r="B12" s="107" t="s">
        <v>2</v>
      </c>
      <c r="C12" s="107" t="s">
        <v>3</v>
      </c>
      <c r="D12" s="107" t="s">
        <v>4</v>
      </c>
      <c r="E12" s="107" t="s">
        <v>13</v>
      </c>
      <c r="F12" s="107" t="s">
        <v>14</v>
      </c>
      <c r="G12" s="107" t="s">
        <v>15</v>
      </c>
      <c r="H12" s="107" t="s">
        <v>16</v>
      </c>
      <c r="I12" s="107" t="s">
        <v>17</v>
      </c>
      <c r="J12" s="107" t="s">
        <v>18</v>
      </c>
    </row>
    <row r="13" spans="1:10" ht="20.25" customHeight="1">
      <c r="A13" s="117" t="s">
        <v>10</v>
      </c>
      <c r="B13" s="119"/>
      <c r="C13" s="111" t="e">
        <f>VLOOKUP(B13,'пр.взв.'!B7:E38,2,FALSE)</f>
        <v>#N/A</v>
      </c>
      <c r="D13" s="111" t="e">
        <f>VLOOKUP(B13,'пр.взв.'!B7:E38,3,FALSE)</f>
        <v>#N/A</v>
      </c>
      <c r="E13" s="111" t="e">
        <f>VLOOKUP(B13,'пр.взв.'!B7:E38,4,FALSE)</f>
        <v>#N/A</v>
      </c>
      <c r="F13" s="113"/>
      <c r="G13" s="115"/>
      <c r="H13" s="121"/>
      <c r="I13" s="122"/>
      <c r="J13" s="123" t="s">
        <v>20</v>
      </c>
    </row>
    <row r="14" spans="1:10" ht="20.25" customHeight="1">
      <c r="A14" s="118"/>
      <c r="B14" s="121"/>
      <c r="C14" s="112"/>
      <c r="D14" s="112"/>
      <c r="E14" s="112"/>
      <c r="F14" s="113"/>
      <c r="G14" s="115"/>
      <c r="H14" s="121"/>
      <c r="I14" s="122"/>
      <c r="J14" s="124"/>
    </row>
    <row r="15" spans="1:10" ht="20.25" customHeight="1">
      <c r="A15" s="109" t="s">
        <v>11</v>
      </c>
      <c r="B15" s="119"/>
      <c r="C15" s="111" t="e">
        <f>VLOOKUP(B15,'пр.взв.'!B23:E38,2,FALSE)</f>
        <v>#N/A</v>
      </c>
      <c r="D15" s="111" t="e">
        <f>VLOOKUP(B15,'пр.взв.'!B8:E38,3,FALSE)</f>
        <v>#N/A</v>
      </c>
      <c r="E15" s="111" t="e">
        <f>VLOOKUP(B15,'пр.взв.'!B7:E38,4,FALSE)</f>
        <v>#N/A</v>
      </c>
      <c r="F15" s="113"/>
      <c r="G15" s="121"/>
      <c r="H15" s="121"/>
      <c r="I15" s="122"/>
      <c r="J15" s="124"/>
    </row>
    <row r="16" spans="1:10" ht="20.25" customHeight="1">
      <c r="A16" s="109"/>
      <c r="B16" s="121"/>
      <c r="C16" s="111"/>
      <c r="D16" s="111"/>
      <c r="E16" s="111"/>
      <c r="F16" s="113"/>
      <c r="G16" s="121"/>
      <c r="H16" s="121"/>
      <c r="I16" s="122"/>
      <c r="J16" s="125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103" t="str">
        <f>HYPERLINK('[3]реквизиты'!$G$8)</f>
        <v>A. Lebedev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103" t="str">
        <f>HYPERLINK('[3]реквизиты'!$G$10)</f>
        <v>A. Drokov</v>
      </c>
      <c r="G21" s="47" t="str">
        <f>HYPERLINK('[2]реквизиты'!$G$11)</f>
        <v>/RUS/</v>
      </c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J13:J16"/>
    <mergeCell ref="E15:E16"/>
    <mergeCell ref="F15:F16"/>
    <mergeCell ref="G15:G16"/>
    <mergeCell ref="A15:A16"/>
    <mergeCell ref="B15:B16"/>
    <mergeCell ref="C15:C16"/>
    <mergeCell ref="D15:D16"/>
    <mergeCell ref="G13:G14"/>
    <mergeCell ref="H13:H14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F2:F3"/>
    <mergeCell ref="G2:G3"/>
    <mergeCell ref="H2:H3"/>
    <mergeCell ref="I2:I3"/>
    <mergeCell ref="E11:E12"/>
    <mergeCell ref="F11:F12"/>
    <mergeCell ref="G11:G12"/>
    <mergeCell ref="H11:H12"/>
    <mergeCell ref="H4:H5"/>
    <mergeCell ref="G6:G7"/>
    <mergeCell ref="A13:A14"/>
    <mergeCell ref="B13:B14"/>
    <mergeCell ref="C13:C14"/>
    <mergeCell ref="D13:D14"/>
    <mergeCell ref="E13:E14"/>
    <mergeCell ref="F13:F14"/>
    <mergeCell ref="E6:E7"/>
    <mergeCell ref="F6:F7"/>
    <mergeCell ref="B6:B7"/>
    <mergeCell ref="C6:C7"/>
    <mergeCell ref="D6:D7"/>
    <mergeCell ref="A11:A12"/>
    <mergeCell ref="B11:B12"/>
    <mergeCell ref="C11:C12"/>
    <mergeCell ref="D11:D12"/>
    <mergeCell ref="C2:C3"/>
    <mergeCell ref="A4:A5"/>
    <mergeCell ref="B4:B5"/>
    <mergeCell ref="C4:C5"/>
    <mergeCell ref="D4:D5"/>
    <mergeCell ref="D2:D3"/>
    <mergeCell ref="E2:E3"/>
    <mergeCell ref="H6:H7"/>
    <mergeCell ref="A6:A7"/>
    <mergeCell ref="A1:C1"/>
    <mergeCell ref="E4:E5"/>
    <mergeCell ref="F4:F5"/>
    <mergeCell ref="G4:G5"/>
    <mergeCell ref="F1:H1"/>
    <mergeCell ref="A2:A3"/>
    <mergeCell ref="B2:B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53"/>
      <c r="B1" s="153"/>
      <c r="C1" s="153"/>
      <c r="D1" s="153"/>
      <c r="E1" s="153"/>
      <c r="F1" s="1"/>
    </row>
    <row r="2" spans="1:6" ht="45" customHeight="1">
      <c r="A2" s="156" t="s">
        <v>8</v>
      </c>
      <c r="B2" s="156"/>
      <c r="C2" s="156"/>
      <c r="D2" s="156"/>
      <c r="E2" s="156"/>
      <c r="F2" s="64"/>
    </row>
    <row r="3" spans="1:10" ht="31.5" customHeight="1">
      <c r="A3" s="154"/>
      <c r="B3" s="154"/>
      <c r="C3" s="154"/>
      <c r="D3" s="154"/>
      <c r="E3" s="154"/>
      <c r="F3" s="65"/>
      <c r="G3" s="4"/>
      <c r="H3" s="4"/>
      <c r="I3" s="4"/>
      <c r="J3" s="4"/>
    </row>
    <row r="4" spans="1:5" ht="31.5" customHeight="1" thickBot="1">
      <c r="A4" s="155" t="s">
        <v>61</v>
      </c>
      <c r="B4" s="155"/>
      <c r="C4" s="155"/>
      <c r="D4" s="155"/>
      <c r="E4" s="155"/>
    </row>
    <row r="5" spans="1:5" ht="12.75" customHeight="1">
      <c r="A5" s="147" t="s">
        <v>7</v>
      </c>
      <c r="B5" s="151" t="s">
        <v>2</v>
      </c>
      <c r="C5" s="147" t="s">
        <v>3</v>
      </c>
      <c r="D5" s="147" t="s">
        <v>4</v>
      </c>
      <c r="E5" s="147" t="s">
        <v>5</v>
      </c>
    </row>
    <row r="6" spans="1:5" ht="12.75" customHeight="1" thickBot="1">
      <c r="A6" s="150" t="s">
        <v>7</v>
      </c>
      <c r="B6" s="152"/>
      <c r="C6" s="148" t="s">
        <v>3</v>
      </c>
      <c r="D6" s="148" t="s">
        <v>4</v>
      </c>
      <c r="E6" s="148" t="s">
        <v>5</v>
      </c>
    </row>
    <row r="7" spans="1:5" ht="15" customHeight="1">
      <c r="A7" s="149"/>
      <c r="B7" s="134">
        <v>1</v>
      </c>
      <c r="C7" s="136" t="s">
        <v>31</v>
      </c>
      <c r="D7" s="138">
        <v>1978</v>
      </c>
      <c r="E7" s="142" t="s">
        <v>29</v>
      </c>
    </row>
    <row r="8" spans="1:5" ht="12.75" customHeight="1">
      <c r="A8" s="128"/>
      <c r="B8" s="135"/>
      <c r="C8" s="137"/>
      <c r="D8" s="139"/>
      <c r="E8" s="141"/>
    </row>
    <row r="9" spans="1:5" ht="15" customHeight="1">
      <c r="A9" s="128"/>
      <c r="B9" s="134">
        <v>2</v>
      </c>
      <c r="C9" s="146" t="s">
        <v>32</v>
      </c>
      <c r="D9" s="143" t="s">
        <v>33</v>
      </c>
      <c r="E9" s="140" t="s">
        <v>28</v>
      </c>
    </row>
    <row r="10" spans="1:5" ht="15" customHeight="1">
      <c r="A10" s="128"/>
      <c r="B10" s="135"/>
      <c r="C10" s="137"/>
      <c r="D10" s="139"/>
      <c r="E10" s="141"/>
    </row>
    <row r="11" spans="1:5" ht="15.75" customHeight="1">
      <c r="A11" s="128"/>
      <c r="B11" s="134">
        <v>3</v>
      </c>
      <c r="C11" s="136" t="s">
        <v>34</v>
      </c>
      <c r="D11" s="138" t="s">
        <v>35</v>
      </c>
      <c r="E11" s="142" t="s">
        <v>36</v>
      </c>
    </row>
    <row r="12" spans="1:5" ht="12.75" customHeight="1">
      <c r="A12" s="128"/>
      <c r="B12" s="135"/>
      <c r="C12" s="137"/>
      <c r="D12" s="139"/>
      <c r="E12" s="141"/>
    </row>
    <row r="13" spans="1:5" ht="15" customHeight="1">
      <c r="A13" s="128"/>
      <c r="B13" s="134">
        <v>4</v>
      </c>
      <c r="C13" s="136" t="s">
        <v>37</v>
      </c>
      <c r="D13" s="138" t="s">
        <v>27</v>
      </c>
      <c r="E13" s="142" t="s">
        <v>38</v>
      </c>
    </row>
    <row r="14" spans="1:5" ht="12.75" customHeight="1">
      <c r="A14" s="128"/>
      <c r="B14" s="135"/>
      <c r="C14" s="137"/>
      <c r="D14" s="139"/>
      <c r="E14" s="141"/>
    </row>
    <row r="15" spans="1:5" ht="15" customHeight="1">
      <c r="A15" s="128"/>
      <c r="B15" s="134">
        <v>5</v>
      </c>
      <c r="C15" s="136" t="s">
        <v>39</v>
      </c>
      <c r="D15" s="138" t="s">
        <v>40</v>
      </c>
      <c r="E15" s="142" t="s">
        <v>41</v>
      </c>
    </row>
    <row r="16" spans="1:5" ht="12.75" customHeight="1">
      <c r="A16" s="128"/>
      <c r="B16" s="135"/>
      <c r="C16" s="137"/>
      <c r="D16" s="139"/>
      <c r="E16" s="141"/>
    </row>
    <row r="17" spans="1:5" ht="15" customHeight="1">
      <c r="A17" s="128"/>
      <c r="B17" s="134">
        <v>6</v>
      </c>
      <c r="C17" s="146" t="s">
        <v>42</v>
      </c>
      <c r="D17" s="143" t="s">
        <v>43</v>
      </c>
      <c r="E17" s="140" t="s">
        <v>44</v>
      </c>
    </row>
    <row r="18" spans="1:5" ht="12.75" customHeight="1">
      <c r="A18" s="128"/>
      <c r="B18" s="135"/>
      <c r="C18" s="137"/>
      <c r="D18" s="139"/>
      <c r="E18" s="141"/>
    </row>
    <row r="19" spans="1:5" ht="15" customHeight="1">
      <c r="A19" s="128"/>
      <c r="B19" s="134">
        <v>7</v>
      </c>
      <c r="C19" s="136" t="s">
        <v>45</v>
      </c>
      <c r="D19" s="138" t="s">
        <v>27</v>
      </c>
      <c r="E19" s="142" t="s">
        <v>28</v>
      </c>
    </row>
    <row r="20" spans="1:5" ht="12.75" customHeight="1">
      <c r="A20" s="128"/>
      <c r="B20" s="135"/>
      <c r="C20" s="137"/>
      <c r="D20" s="139"/>
      <c r="E20" s="141"/>
    </row>
    <row r="21" spans="1:5" ht="15" customHeight="1">
      <c r="A21" s="128"/>
      <c r="B21" s="134">
        <v>8</v>
      </c>
      <c r="C21" s="136" t="s">
        <v>46</v>
      </c>
      <c r="D21" s="143" t="s">
        <v>47</v>
      </c>
      <c r="E21" s="142" t="s">
        <v>48</v>
      </c>
    </row>
    <row r="22" spans="1:5" ht="12.75" customHeight="1">
      <c r="A22" s="128"/>
      <c r="B22" s="135"/>
      <c r="C22" s="137"/>
      <c r="D22" s="139"/>
      <c r="E22" s="141"/>
    </row>
    <row r="23" spans="1:5" ht="15" customHeight="1">
      <c r="A23" s="128"/>
      <c r="B23" s="134">
        <v>9</v>
      </c>
      <c r="C23" s="136" t="s">
        <v>49</v>
      </c>
      <c r="D23" s="138" t="s">
        <v>27</v>
      </c>
      <c r="E23" s="140" t="s">
        <v>28</v>
      </c>
    </row>
    <row r="24" spans="1:5" ht="12.75" customHeight="1">
      <c r="A24" s="128"/>
      <c r="B24" s="135"/>
      <c r="C24" s="137"/>
      <c r="D24" s="139"/>
      <c r="E24" s="141"/>
    </row>
    <row r="25" spans="1:5" ht="15" customHeight="1">
      <c r="A25" s="128"/>
      <c r="B25" s="134">
        <v>10</v>
      </c>
      <c r="C25" s="136" t="s">
        <v>50</v>
      </c>
      <c r="D25" s="138" t="s">
        <v>51</v>
      </c>
      <c r="E25" s="142" t="s">
        <v>36</v>
      </c>
    </row>
    <row r="26" spans="1:5" ht="12.75" customHeight="1">
      <c r="A26" s="128"/>
      <c r="B26" s="135"/>
      <c r="C26" s="137"/>
      <c r="D26" s="139"/>
      <c r="E26" s="141"/>
    </row>
    <row r="27" spans="1:5" ht="15" customHeight="1">
      <c r="A27" s="128"/>
      <c r="B27" s="134">
        <v>11</v>
      </c>
      <c r="C27" s="136" t="s">
        <v>52</v>
      </c>
      <c r="D27" s="138" t="s">
        <v>53</v>
      </c>
      <c r="E27" s="142" t="s">
        <v>41</v>
      </c>
    </row>
    <row r="28" spans="1:5" ht="15.75" customHeight="1">
      <c r="A28" s="128"/>
      <c r="B28" s="135"/>
      <c r="C28" s="137"/>
      <c r="D28" s="139"/>
      <c r="E28" s="141"/>
    </row>
    <row r="29" spans="1:5" ht="15" customHeight="1">
      <c r="A29" s="128"/>
      <c r="B29" s="134">
        <v>12</v>
      </c>
      <c r="C29" s="136" t="s">
        <v>54</v>
      </c>
      <c r="D29" s="138" t="s">
        <v>30</v>
      </c>
      <c r="E29" s="142" t="s">
        <v>41</v>
      </c>
    </row>
    <row r="30" spans="1:5" ht="12.75" customHeight="1">
      <c r="A30" s="128"/>
      <c r="B30" s="135"/>
      <c r="C30" s="137"/>
      <c r="D30" s="139"/>
      <c r="E30" s="141"/>
    </row>
    <row r="31" spans="1:5" ht="15" customHeight="1">
      <c r="A31" s="128"/>
      <c r="B31" s="144">
        <v>13</v>
      </c>
      <c r="C31" s="136" t="s">
        <v>55</v>
      </c>
      <c r="D31" s="138" t="s">
        <v>56</v>
      </c>
      <c r="E31" s="142" t="s">
        <v>38</v>
      </c>
    </row>
    <row r="32" spans="1:5" ht="12.75" customHeight="1">
      <c r="A32" s="128"/>
      <c r="B32" s="145"/>
      <c r="C32" s="137"/>
      <c r="D32" s="139"/>
      <c r="E32" s="141"/>
    </row>
    <row r="33" spans="1:5" ht="15" customHeight="1">
      <c r="A33" s="128"/>
      <c r="B33" s="130">
        <v>14</v>
      </c>
      <c r="C33" s="132"/>
      <c r="D33" s="126"/>
      <c r="E33" s="126"/>
    </row>
    <row r="34" spans="1:5" ht="12.75" customHeight="1">
      <c r="A34" s="128"/>
      <c r="B34" s="131"/>
      <c r="C34" s="133"/>
      <c r="D34" s="127"/>
      <c r="E34" s="127"/>
    </row>
    <row r="35" spans="1:5" ht="15" customHeight="1">
      <c r="A35" s="128"/>
      <c r="B35" s="130">
        <v>15</v>
      </c>
      <c r="C35" s="132"/>
      <c r="D35" s="126"/>
      <c r="E35" s="126"/>
    </row>
    <row r="36" spans="1:5" ht="15.75" customHeight="1" thickBot="1">
      <c r="A36" s="129"/>
      <c r="B36" s="131"/>
      <c r="C36" s="133"/>
      <c r="D36" s="127"/>
      <c r="E36" s="127"/>
    </row>
    <row r="37" spans="1:5" ht="12.75" customHeight="1">
      <c r="A37" s="128"/>
      <c r="B37" s="130">
        <v>16</v>
      </c>
      <c r="C37" s="132"/>
      <c r="D37" s="126"/>
      <c r="E37" s="126"/>
    </row>
    <row r="38" spans="1:5" ht="13.5" customHeight="1" thickBot="1">
      <c r="A38" s="129"/>
      <c r="B38" s="131"/>
      <c r="C38" s="133"/>
      <c r="D38" s="127"/>
      <c r="E38" s="127"/>
    </row>
    <row r="42" spans="1:4" ht="12.75">
      <c r="A42" s="2"/>
      <c r="B42" s="2"/>
      <c r="C42" s="2"/>
      <c r="D42" s="2"/>
    </row>
    <row r="43" spans="1:5" ht="12.75">
      <c r="A43" s="41" t="str">
        <f>HYPERLINK('[1]реквизиты'!$A$20)</f>
        <v>Chiaf refery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HYPERLINK('[1]реквизиты'!$A$22)</f>
        <v>Chiaf  secretary</v>
      </c>
      <c r="B45" s="42"/>
      <c r="C45" s="42"/>
      <c r="D45" s="46"/>
      <c r="E45" s="4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C31:C32"/>
    <mergeCell ref="D31:D32"/>
    <mergeCell ref="E31:E32"/>
    <mergeCell ref="E29:E30"/>
    <mergeCell ref="C29:C30"/>
    <mergeCell ref="D29:D30"/>
    <mergeCell ref="E25:E26"/>
    <mergeCell ref="E27:E28"/>
    <mergeCell ref="A27:A28"/>
    <mergeCell ref="B27:B28"/>
    <mergeCell ref="C27:C28"/>
    <mergeCell ref="D27:D28"/>
    <mergeCell ref="B25:B26"/>
    <mergeCell ref="C25:C26"/>
    <mergeCell ref="D25:D26"/>
    <mergeCell ref="A17:A18"/>
    <mergeCell ref="B17:B18"/>
    <mergeCell ref="A19:A20"/>
    <mergeCell ref="B19:B20"/>
    <mergeCell ref="A15:A16"/>
    <mergeCell ref="B15:B16"/>
    <mergeCell ref="C15:C16"/>
    <mergeCell ref="D15:D16"/>
    <mergeCell ref="C17:C18"/>
    <mergeCell ref="D17:D18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D19:D20"/>
    <mergeCell ref="E21:E22"/>
    <mergeCell ref="D21:D22"/>
    <mergeCell ref="A31:A32"/>
    <mergeCell ref="A11:A12"/>
    <mergeCell ref="B11:B12"/>
    <mergeCell ref="C11:C12"/>
    <mergeCell ref="C23:C24"/>
    <mergeCell ref="C19:C20"/>
    <mergeCell ref="B31:B32"/>
    <mergeCell ref="A21:A22"/>
    <mergeCell ref="B21:B22"/>
    <mergeCell ref="C21:C22"/>
    <mergeCell ref="D23:D24"/>
    <mergeCell ref="E23:E24"/>
    <mergeCell ref="E11:E12"/>
    <mergeCell ref="E13:E14"/>
    <mergeCell ref="E15:E16"/>
    <mergeCell ref="E17:E18"/>
    <mergeCell ref="E19:E20"/>
    <mergeCell ref="E37:E38"/>
    <mergeCell ref="A37:A38"/>
    <mergeCell ref="B37:B38"/>
    <mergeCell ref="C37:C38"/>
    <mergeCell ref="D37:D38"/>
    <mergeCell ref="B23:B24"/>
    <mergeCell ref="A29:A30"/>
    <mergeCell ref="B29:B30"/>
    <mergeCell ref="A23:A24"/>
    <mergeCell ref="A25:A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48"/>
  <sheetViews>
    <sheetView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0" t="str">
        <f>'пр.хода'!D2</f>
        <v>Stage of the World  Cup - X International Sambo combat Tournament for general A.A.Aslakhanova prizes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38"/>
      <c r="M1" s="38"/>
      <c r="N1" s="38"/>
      <c r="O1" s="38"/>
      <c r="P1" s="38"/>
    </row>
    <row r="2" spans="1:19" ht="12.75" customHeight="1">
      <c r="A2" s="161" t="str">
        <f>'пр.хода'!D3</f>
        <v>September 30 - October 02, 2011      Moscow /Russia/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39"/>
      <c r="M2" s="39"/>
      <c r="N2" s="39"/>
      <c r="O2" s="39"/>
      <c r="P2" s="39"/>
      <c r="S2" s="9"/>
    </row>
    <row r="3" spans="1:12" ht="15.75">
      <c r="A3" s="162" t="str">
        <f>'пр.взв.'!A4</f>
        <v>Weight category 82 kg 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40"/>
    </row>
    <row r="4" spans="1:3" ht="16.5" thickBot="1">
      <c r="A4" s="159" t="s">
        <v>0</v>
      </c>
      <c r="B4" s="159"/>
      <c r="C4" s="5"/>
    </row>
    <row r="5" spans="1:13" ht="12.75" customHeight="1" thickBot="1">
      <c r="A5" s="164">
        <v>1</v>
      </c>
      <c r="B5" s="166" t="str">
        <f>VLOOKUP(A5,'пр.взв.'!B6:E38,2,FALSE)</f>
        <v>NYYAZMENGLIYEV Alai</v>
      </c>
      <c r="C5" s="168">
        <f>VLOOKUP(A5,'пр.взв.'!B6:E38,3,FALSE)</f>
        <v>1978</v>
      </c>
      <c r="D5" s="168" t="str">
        <f>VLOOKUP(A5,'пр.взв.'!B6:E38,4,FALSE)</f>
        <v>TKM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67"/>
      <c r="C6" s="169"/>
      <c r="D6" s="169"/>
      <c r="E6" s="67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71" t="str">
        <f>VLOOKUP(A7,'пр.взв.'!B6:E38,2,FALSE)</f>
        <v>HAMZATHANOV Hamid</v>
      </c>
      <c r="C7" s="169" t="str">
        <f>VLOOKUP(A7,'пр.взв.'!B6:E38,3,FALSE)</f>
        <v>1989 cms</v>
      </c>
      <c r="D7" s="169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0"/>
      <c r="B8" s="172"/>
      <c r="C8" s="129"/>
      <c r="D8" s="129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64">
        <v>5</v>
      </c>
      <c r="B9" s="166" t="str">
        <f>VLOOKUP(A9,'пр.взв.'!B6:E38,2,FALSE)</f>
        <v>AFANASENKO Sergey</v>
      </c>
      <c r="C9" s="168" t="str">
        <f>VLOOKUP(A9,'пр.взв.'!B6:E38,3,FALSE)</f>
        <v>1983 cms</v>
      </c>
      <c r="D9" s="173" t="str">
        <f>VLOOKUP(A9,'пр.взв.'!B6:E38,4,FALSE)</f>
        <v>KAZ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65"/>
      <c r="B10" s="167"/>
      <c r="C10" s="169"/>
      <c r="D10" s="128"/>
      <c r="E10" s="67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71" t="str">
        <f>VLOOKUP(A11,'пр.взв.'!B6:E38,2,FALSE)</f>
        <v>ABDULLAEV Alisher</v>
      </c>
      <c r="C11" s="169" t="str">
        <f>VLOOKUP(A11,'пр.взв.'!B6:E38,3,FALSE)</f>
        <v>1978 ms</v>
      </c>
      <c r="D11" s="169" t="str">
        <f>VLOOKUP(A11,'пр.взв.'!B6:E38,4,FALSE)</f>
        <v>UZB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0"/>
      <c r="B12" s="172"/>
      <c r="C12" s="129"/>
      <c r="D12" s="129"/>
      <c r="E12" s="17"/>
      <c r="F12" s="174"/>
      <c r="G12" s="174"/>
      <c r="H12" s="25"/>
      <c r="I12" s="19"/>
      <c r="J12" s="13"/>
      <c r="K12" s="13"/>
      <c r="L12" s="13"/>
    </row>
    <row r="13" spans="1:12" ht="12.75" customHeight="1" thickBot="1">
      <c r="A13" s="164">
        <v>3</v>
      </c>
      <c r="B13" s="166" t="str">
        <f>VLOOKUP(A13,'пр.взв.'!B6:E38,2,FALSE)</f>
        <v>DROVNYASHIN Il`ia</v>
      </c>
      <c r="C13" s="173" t="str">
        <f>VLOOKUP(A13,'пр.взв.'!B6:E38,3,FALSE)</f>
        <v>1990 ms</v>
      </c>
      <c r="D13" s="173" t="str">
        <f>VLOOKUP(A13,'пр.взв.'!B6:E38,4,FALSE)</f>
        <v>EST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65"/>
      <c r="B14" s="167"/>
      <c r="C14" s="128"/>
      <c r="D14" s="128"/>
      <c r="E14" s="67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71" t="str">
        <f>VLOOKUP(A15,'пр.взв.'!B6:E38,2,FALSE)</f>
        <v>IMANKULOV Bahyt</v>
      </c>
      <c r="C15" s="169" t="str">
        <f>VLOOKUP(A15,'пр.взв.'!B6:E38,3,FALSE)</f>
        <v>1974 cms</v>
      </c>
      <c r="D15" s="169" t="str">
        <f>VLOOKUP(A15,'пр.взв.'!B6:E38,4,FALSE)</f>
        <v>KAZ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0"/>
      <c r="B16" s="172"/>
      <c r="C16" s="129"/>
      <c r="D16" s="12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4">
        <v>7</v>
      </c>
      <c r="B17" s="166" t="str">
        <f>VLOOKUP(A17,'пр.взв.'!B6:E38,2,FALSE)</f>
        <v>ALIKHANJV Abusun`yan</v>
      </c>
      <c r="C17" s="173" t="str">
        <f>VLOOKUP(A17,'пр.взв.'!B6:E38,3,FALSE)</f>
        <v>1989 cms</v>
      </c>
      <c r="D17" s="173" t="str">
        <f>VLOOKUP(A17,'пр.взв.'!B6:E38,4,FALSE)</f>
        <v>RUS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65"/>
      <c r="B18" s="167"/>
      <c r="C18" s="128"/>
      <c r="D18" s="128"/>
      <c r="E18" s="157" t="s">
        <v>59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71"/>
      <c r="C19" s="169"/>
      <c r="D19" s="169"/>
      <c r="E19" s="158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0"/>
      <c r="B20" s="172"/>
      <c r="C20" s="129"/>
      <c r="D20" s="12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69"/>
      <c r="F21" s="4"/>
      <c r="G21" s="4"/>
      <c r="J21" s="4"/>
      <c r="K21" s="19"/>
      <c r="M21" s="11"/>
    </row>
    <row r="22" spans="1:11" ht="16.5" thickBot="1">
      <c r="A22" s="164">
        <v>2</v>
      </c>
      <c r="B22" s="166" t="str">
        <f>VLOOKUP(A22,'пр.взв.'!B5:E38,2,FALSE)</f>
        <v>KERIMOV Murad </v>
      </c>
      <c r="C22" s="168" t="str">
        <f>VLOOKUP(A22,'пр.взв.'!B5:E38,3,FALSE)</f>
        <v>1987 msik</v>
      </c>
      <c r="D22" s="168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65"/>
      <c r="B23" s="167"/>
      <c r="C23" s="169"/>
      <c r="D23" s="169"/>
      <c r="E23" s="67"/>
      <c r="F23" s="15"/>
      <c r="G23" s="15"/>
      <c r="H23" s="13"/>
      <c r="I23" s="13"/>
      <c r="J23" s="4"/>
      <c r="K23" s="32"/>
    </row>
    <row r="24" spans="1:11" ht="16.5" customHeight="1" thickBot="1">
      <c r="A24" s="165">
        <v>10</v>
      </c>
      <c r="B24" s="171" t="str">
        <f>VLOOKUP(A24,'пр.взв.'!B5:E38,2,FALSE)</f>
        <v>FEDOROV Aleksandr</v>
      </c>
      <c r="C24" s="169" t="str">
        <f>VLOOKUP(A24,'пр.взв.'!B5:E38,3,FALSE)</f>
        <v>1983 msic</v>
      </c>
      <c r="D24" s="169" t="str">
        <f>VLOOKUP(A24,'пр.взв.'!B5:E38,4,FALSE)</f>
        <v>EST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170"/>
      <c r="B25" s="172"/>
      <c r="C25" s="129"/>
      <c r="D25" s="129"/>
      <c r="E25" s="17"/>
      <c r="F25" s="21"/>
      <c r="G25" s="19"/>
      <c r="H25" s="13"/>
      <c r="I25" s="13"/>
      <c r="J25" s="4"/>
      <c r="K25" s="32"/>
    </row>
    <row r="26" spans="1:11" ht="16.5" thickBot="1">
      <c r="A26" s="164">
        <v>6</v>
      </c>
      <c r="B26" s="166" t="str">
        <f>VLOOKUP(A26,'пр.взв.'!B5:E38,2,FALSE)</f>
        <v>KORCHEMNUI Artur</v>
      </c>
      <c r="C26" s="168" t="str">
        <f>VLOOKUP(A26,'пр.взв.'!B5:E38,3,FALSE)</f>
        <v>1983 ms</v>
      </c>
      <c r="D26" s="173" t="str">
        <f>VLOOKUP(A26,'пр.взв.'!B5:E38,4,FALSE)</f>
        <v>BLR</v>
      </c>
      <c r="E26" s="17"/>
      <c r="F26" s="21"/>
      <c r="G26" s="16"/>
      <c r="H26" s="26"/>
      <c r="I26" s="13"/>
      <c r="J26" s="4"/>
      <c r="K26" s="32"/>
    </row>
    <row r="27" spans="1:11" ht="15.75" customHeight="1">
      <c r="A27" s="165"/>
      <c r="B27" s="167"/>
      <c r="C27" s="169"/>
      <c r="D27" s="128"/>
      <c r="E27" s="157" t="s">
        <v>57</v>
      </c>
      <c r="F27" s="24"/>
      <c r="G27" s="15"/>
      <c r="H27" s="25"/>
      <c r="I27" s="13"/>
      <c r="J27" s="4"/>
      <c r="K27" s="32"/>
    </row>
    <row r="28" spans="1:11" ht="13.5" thickBot="1">
      <c r="A28" s="165">
        <v>14</v>
      </c>
      <c r="B28" s="171"/>
      <c r="C28" s="169"/>
      <c r="D28" s="169"/>
      <c r="E28" s="158"/>
      <c r="F28" s="15"/>
      <c r="G28" s="15"/>
      <c r="H28" s="25"/>
      <c r="I28" s="28"/>
      <c r="J28" s="4"/>
      <c r="K28" s="32"/>
    </row>
    <row r="29" spans="1:11" ht="16.5" thickBot="1">
      <c r="A29" s="170"/>
      <c r="B29" s="172"/>
      <c r="C29" s="129"/>
      <c r="D29" s="129"/>
      <c r="E29" s="17"/>
      <c r="F29" s="174"/>
      <c r="G29" s="174"/>
      <c r="H29" s="25"/>
      <c r="I29" s="19"/>
      <c r="J29" s="3"/>
      <c r="K29" s="31"/>
    </row>
    <row r="30" spans="1:9" ht="16.5" thickBot="1">
      <c r="A30" s="164">
        <v>4</v>
      </c>
      <c r="B30" s="166" t="str">
        <f>VLOOKUP(A30,'пр.взв.'!B5:E38,2,FALSE)</f>
        <v>SAIDOV Sherzod</v>
      </c>
      <c r="C30" s="173" t="str">
        <f>VLOOKUP(A30,'пр.взв.'!B5:E38,3,FALSE)</f>
        <v>1989 cms</v>
      </c>
      <c r="D30" s="173" t="str">
        <f>VLOOKUP(A30,'пр.взв.'!B5:E38,4,FALSE)</f>
        <v>UZB</v>
      </c>
      <c r="E30" s="17"/>
      <c r="F30" s="15"/>
      <c r="G30" s="15"/>
      <c r="H30" s="25"/>
      <c r="I30" s="16"/>
    </row>
    <row r="31" spans="1:9" ht="15.75">
      <c r="A31" s="165"/>
      <c r="B31" s="167"/>
      <c r="C31" s="128"/>
      <c r="D31" s="128"/>
      <c r="E31" s="67"/>
      <c r="F31" s="15"/>
      <c r="G31" s="15"/>
      <c r="H31" s="25"/>
      <c r="I31" s="13"/>
    </row>
    <row r="32" spans="1:9" ht="16.5" customHeight="1" thickBot="1">
      <c r="A32" s="165">
        <v>12</v>
      </c>
      <c r="B32" s="171" t="str">
        <f>VLOOKUP(A32,'пр.взв.'!B5:E38,2,FALSE)</f>
        <v>BABAKIN Mikhail</v>
      </c>
      <c r="C32" s="169" t="str">
        <f>VLOOKUP(A32,'пр.взв.'!B5:E38,3,FALSE)</f>
        <v>1988 ms</v>
      </c>
      <c r="D32" s="169" t="str">
        <f>VLOOKUP(A32,'пр.взв.'!B5:E38,4,FALSE)</f>
        <v>KAZ</v>
      </c>
      <c r="E32" s="16"/>
      <c r="F32" s="20"/>
      <c r="G32" s="15"/>
      <c r="H32" s="25"/>
      <c r="I32" s="13"/>
    </row>
    <row r="33" spans="1:9" ht="16.5" thickBot="1">
      <c r="A33" s="170"/>
      <c r="B33" s="172"/>
      <c r="C33" s="129"/>
      <c r="D33" s="129"/>
      <c r="E33" s="17"/>
      <c r="F33" s="21"/>
      <c r="G33" s="19"/>
      <c r="H33" s="27"/>
      <c r="I33" s="13"/>
    </row>
    <row r="34" spans="1:9" ht="16.5" thickBot="1">
      <c r="A34" s="164">
        <v>8</v>
      </c>
      <c r="B34" s="166" t="str">
        <f>VLOOKUP(A34,'пр.взв.'!B5:E38,2,FALSE)</f>
        <v>GRIGORYAN David</v>
      </c>
      <c r="C34" s="173" t="str">
        <f>VLOOKUP(A34,'пр.взв.'!B5:E38,3,FALSE)</f>
        <v>1978 msmc</v>
      </c>
      <c r="D34" s="173" t="str">
        <f>VLOOKUP(A34,'пр.взв.'!B5:E38,4,FALSE)</f>
        <v>UKR</v>
      </c>
      <c r="E34" s="17"/>
      <c r="F34" s="22"/>
      <c r="G34" s="16"/>
      <c r="H34" s="10"/>
      <c r="I34" s="10"/>
    </row>
    <row r="35" spans="1:9" ht="15.75">
      <c r="A35" s="165"/>
      <c r="B35" s="167"/>
      <c r="C35" s="128"/>
      <c r="D35" s="128"/>
      <c r="E35" s="157" t="s">
        <v>58</v>
      </c>
      <c r="F35" s="23"/>
      <c r="G35" s="17"/>
      <c r="H35" s="18"/>
      <c r="I35" s="18"/>
    </row>
    <row r="36" spans="1:9" ht="16.5" thickBot="1">
      <c r="A36" s="165">
        <v>16</v>
      </c>
      <c r="B36" s="171"/>
      <c r="C36" s="169"/>
      <c r="D36" s="169"/>
      <c r="E36" s="158"/>
      <c r="F36" s="17"/>
      <c r="G36" s="17"/>
      <c r="H36" s="18"/>
      <c r="I36" s="18"/>
    </row>
    <row r="37" spans="1:9" ht="16.5" thickBot="1">
      <c r="A37" s="170"/>
      <c r="B37" s="172"/>
      <c r="C37" s="129"/>
      <c r="D37" s="129"/>
      <c r="E37" s="17"/>
      <c r="F37" s="12"/>
      <c r="G37" s="12"/>
      <c r="H37" s="18"/>
      <c r="I37" s="18"/>
    </row>
    <row r="38" spans="7:12" ht="15.75">
      <c r="G38" s="4"/>
      <c r="H38" s="4"/>
      <c r="I38" s="17"/>
      <c r="J38" s="4"/>
      <c r="L38" s="4"/>
    </row>
    <row r="39" spans="1:12" ht="12.75">
      <c r="A39" s="2" t="s">
        <v>62</v>
      </c>
      <c r="G39" s="4"/>
      <c r="H39" s="4"/>
      <c r="I39" s="33"/>
      <c r="J39" s="4"/>
      <c r="L39" s="4"/>
    </row>
    <row r="41" ht="12.75">
      <c r="B41" s="30"/>
    </row>
    <row r="42" ht="12.75">
      <c r="B42" s="32"/>
    </row>
    <row r="43" spans="2:4" ht="12.75">
      <c r="B43" s="32"/>
      <c r="C43" s="6"/>
      <c r="D43" s="6"/>
    </row>
    <row r="44" spans="2:4" ht="12.75">
      <c r="B44" s="31"/>
      <c r="C44" s="4"/>
      <c r="D44" s="4"/>
    </row>
    <row r="46" spans="1:6" ht="12.75">
      <c r="A46" s="41" t="str">
        <f>HYPERLINK('[4]реквизиты'!$A$8)</f>
        <v>Chiaf referee</v>
      </c>
      <c r="C46" s="3"/>
      <c r="D46" s="43" t="str">
        <f>HYPERLINK('[5]реквизиты'!$G$8)</f>
        <v>A. Lebedev</v>
      </c>
      <c r="E46" s="42"/>
      <c r="F46" s="104" t="str">
        <f>HYPERLINK('[4]реквизиты'!$G$9)</f>
        <v>/RUS/</v>
      </c>
    </row>
    <row r="47" spans="1:6" ht="12.75">
      <c r="A47" s="42"/>
      <c r="C47" s="4"/>
      <c r="D47" s="2"/>
      <c r="E47" s="42"/>
      <c r="F47" s="4"/>
    </row>
    <row r="48" spans="1:6" ht="12.75">
      <c r="A48" s="43" t="str">
        <f>HYPERLINK('[4]реквизиты'!$A$10)</f>
        <v>Chiaf  secretary</v>
      </c>
      <c r="C48" s="3"/>
      <c r="D48" s="43" t="str">
        <f>HYPERLINK('[5]реквизиты'!$G$10)</f>
        <v>A. Drokov</v>
      </c>
      <c r="E48" s="42"/>
      <c r="F48" s="105" t="str">
        <f>HYPERLINK('[4]реквизиты'!$G$11)</f>
        <v>/RUS/</v>
      </c>
    </row>
  </sheetData>
  <sheetProtection/>
  <mergeCells count="73">
    <mergeCell ref="B30:B31"/>
    <mergeCell ref="C30:C31"/>
    <mergeCell ref="D30:D31"/>
    <mergeCell ref="B36:B37"/>
    <mergeCell ref="C36:C37"/>
    <mergeCell ref="A36:A37"/>
    <mergeCell ref="A34:A35"/>
    <mergeCell ref="D24:D25"/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A22:A23"/>
    <mergeCell ref="A24:A25"/>
    <mergeCell ref="A26:A27"/>
    <mergeCell ref="B26:B27"/>
    <mergeCell ref="C26:C27"/>
    <mergeCell ref="A28:A29"/>
    <mergeCell ref="B22:B23"/>
    <mergeCell ref="C22:C23"/>
    <mergeCell ref="B24:B25"/>
    <mergeCell ref="C28:C29"/>
    <mergeCell ref="A19:A20"/>
    <mergeCell ref="B19:B20"/>
    <mergeCell ref="C19:C20"/>
    <mergeCell ref="D19:D20"/>
    <mergeCell ref="A30:A31"/>
    <mergeCell ref="A32:A33"/>
    <mergeCell ref="D26:D27"/>
    <mergeCell ref="D28:D29"/>
    <mergeCell ref="D22:D23"/>
    <mergeCell ref="C24:C25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E18:E19"/>
    <mergeCell ref="E27:E28"/>
    <mergeCell ref="E35:E36"/>
    <mergeCell ref="A4:B4"/>
    <mergeCell ref="A1:K1"/>
    <mergeCell ref="A2:K2"/>
    <mergeCell ref="A3:K3"/>
    <mergeCell ref="A5:A6"/>
    <mergeCell ref="B5:B6"/>
    <mergeCell ref="C5:C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M3" sqref="M3"/>
    </sheetView>
  </sheetViews>
  <sheetFormatPr defaultColWidth="9.140625" defaultRowHeight="12.75"/>
  <sheetData>
    <row r="1" spans="1:8" ht="45.75" customHeight="1" thickBot="1">
      <c r="A1" s="188" t="str">
        <f>'[3]реквизиты'!$A$2</f>
        <v>Stage of the World  Cup - X International Sambo combat Tournament for general A.A.Aslakhanova prizes</v>
      </c>
      <c r="B1" s="189"/>
      <c r="C1" s="189"/>
      <c r="D1" s="189"/>
      <c r="E1" s="189"/>
      <c r="F1" s="189"/>
      <c r="G1" s="189"/>
      <c r="H1" s="190"/>
    </row>
    <row r="2" spans="1:8" ht="31.5" customHeight="1">
      <c r="A2" s="191" t="str">
        <f>'пр.хода'!D3</f>
        <v>September 30 - October 02, 2011      Moscow /Russia/</v>
      </c>
      <c r="B2" s="191"/>
      <c r="C2" s="191"/>
      <c r="D2" s="191"/>
      <c r="E2" s="191"/>
      <c r="F2" s="191"/>
      <c r="G2" s="191"/>
      <c r="H2" s="191"/>
    </row>
    <row r="3" spans="1:8" ht="18">
      <c r="A3" s="192" t="s">
        <v>24</v>
      </c>
      <c r="B3" s="192"/>
      <c r="C3" s="192"/>
      <c r="D3" s="192"/>
      <c r="E3" s="192"/>
      <c r="F3" s="192"/>
      <c r="G3" s="192"/>
      <c r="H3" s="192"/>
    </row>
    <row r="4" spans="2:8" ht="18">
      <c r="B4" s="96"/>
      <c r="C4" s="193" t="str">
        <f>'пр.взв.'!A4</f>
        <v>Weight category 82 kg </v>
      </c>
      <c r="D4" s="193"/>
      <c r="E4" s="193"/>
      <c r="F4" s="193"/>
      <c r="G4" s="193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197" t="s">
        <v>21</v>
      </c>
      <c r="B6" s="184" t="str">
        <f>VLOOKUP(J6,'пр.взв.'!B7:F70,2,FALSE)</f>
        <v>KERIMOV Murad </v>
      </c>
      <c r="C6" s="184"/>
      <c r="D6" s="184"/>
      <c r="E6" s="184"/>
      <c r="F6" s="184"/>
      <c r="G6" s="184"/>
      <c r="H6" s="177" t="str">
        <f>VLOOKUP(J6,'пр.взв.'!B7:F70,3,FALSE)</f>
        <v>1987 msik</v>
      </c>
      <c r="I6" s="97"/>
      <c r="J6" s="98">
        <v>2</v>
      </c>
    </row>
    <row r="7" spans="1:10" ht="18">
      <c r="A7" s="198"/>
      <c r="B7" s="185"/>
      <c r="C7" s="185"/>
      <c r="D7" s="185"/>
      <c r="E7" s="185"/>
      <c r="F7" s="185"/>
      <c r="G7" s="185"/>
      <c r="H7" s="186"/>
      <c r="I7" s="97"/>
      <c r="J7" s="98"/>
    </row>
    <row r="8" spans="1:10" ht="18">
      <c r="A8" s="198"/>
      <c r="B8" s="187" t="str">
        <f>VLOOKUP(J6,'пр.взв.'!B7:F70,4,FALSE)</f>
        <v>RUS</v>
      </c>
      <c r="C8" s="187"/>
      <c r="D8" s="187"/>
      <c r="E8" s="187"/>
      <c r="F8" s="187"/>
      <c r="G8" s="187"/>
      <c r="H8" s="186"/>
      <c r="I8" s="97"/>
      <c r="J8" s="98"/>
    </row>
    <row r="9" spans="1:10" ht="18.75" thickBot="1">
      <c r="A9" s="199"/>
      <c r="B9" s="179"/>
      <c r="C9" s="179"/>
      <c r="D9" s="179"/>
      <c r="E9" s="179"/>
      <c r="F9" s="179"/>
      <c r="G9" s="179"/>
      <c r="H9" s="180"/>
      <c r="I9" s="97"/>
      <c r="J9" s="98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8">
      <c r="A11" s="194" t="s">
        <v>22</v>
      </c>
      <c r="B11" s="184" t="str">
        <f>VLOOKUP(J11,'пр.взв.'!B2:F75,2,FALSE)</f>
        <v>ALIKHANJV Abusun`yan</v>
      </c>
      <c r="C11" s="184"/>
      <c r="D11" s="184"/>
      <c r="E11" s="184"/>
      <c r="F11" s="184"/>
      <c r="G11" s="184"/>
      <c r="H11" s="177" t="str">
        <f>VLOOKUP(J11,'пр.взв.'!B2:F75,3,FALSE)</f>
        <v>1989 cms</v>
      </c>
      <c r="I11" s="97"/>
      <c r="J11" s="98">
        <v>7</v>
      </c>
    </row>
    <row r="12" spans="1:10" ht="18">
      <c r="A12" s="195"/>
      <c r="B12" s="185"/>
      <c r="C12" s="185"/>
      <c r="D12" s="185"/>
      <c r="E12" s="185"/>
      <c r="F12" s="185"/>
      <c r="G12" s="185"/>
      <c r="H12" s="186"/>
      <c r="I12" s="97"/>
      <c r="J12" s="98"/>
    </row>
    <row r="13" spans="1:10" ht="18">
      <c r="A13" s="195"/>
      <c r="B13" s="187" t="str">
        <f>VLOOKUP(J11,'пр.взв.'!B2:F75,4,FALSE)</f>
        <v>RUS</v>
      </c>
      <c r="C13" s="187"/>
      <c r="D13" s="187"/>
      <c r="E13" s="187"/>
      <c r="F13" s="187"/>
      <c r="G13" s="187"/>
      <c r="H13" s="186"/>
      <c r="I13" s="97"/>
      <c r="J13" s="98"/>
    </row>
    <row r="14" spans="1:10" ht="18.75" thickBot="1">
      <c r="A14" s="196"/>
      <c r="B14" s="179"/>
      <c r="C14" s="179"/>
      <c r="D14" s="179"/>
      <c r="E14" s="179"/>
      <c r="F14" s="179"/>
      <c r="G14" s="179"/>
      <c r="H14" s="180"/>
      <c r="I14" s="97"/>
      <c r="J14" s="98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8">
      <c r="A16" s="181" t="s">
        <v>23</v>
      </c>
      <c r="B16" s="184" t="str">
        <f>VLOOKUP(J16,'пр.взв.'!B1:F80,2,FALSE)</f>
        <v>HAMZATHANOV Hamid</v>
      </c>
      <c r="C16" s="184"/>
      <c r="D16" s="184"/>
      <c r="E16" s="184"/>
      <c r="F16" s="184"/>
      <c r="G16" s="184"/>
      <c r="H16" s="177" t="str">
        <f>VLOOKUP(J16,'пр.взв.'!B1:F80,3,FALSE)</f>
        <v>1989 cms</v>
      </c>
      <c r="I16" s="97"/>
      <c r="J16" s="98">
        <v>9</v>
      </c>
    </row>
    <row r="17" spans="1:10" ht="18">
      <c r="A17" s="182"/>
      <c r="B17" s="185"/>
      <c r="C17" s="185"/>
      <c r="D17" s="185"/>
      <c r="E17" s="185"/>
      <c r="F17" s="185"/>
      <c r="G17" s="185"/>
      <c r="H17" s="186"/>
      <c r="I17" s="97"/>
      <c r="J17" s="98"/>
    </row>
    <row r="18" spans="1:10" ht="18">
      <c r="A18" s="182"/>
      <c r="B18" s="187" t="str">
        <f>VLOOKUP(J16,'пр.взв.'!B1:F80,4,FALSE)</f>
        <v>RUS</v>
      </c>
      <c r="C18" s="187"/>
      <c r="D18" s="187"/>
      <c r="E18" s="187"/>
      <c r="F18" s="187"/>
      <c r="G18" s="187"/>
      <c r="H18" s="186"/>
      <c r="I18" s="97"/>
      <c r="J18" s="98"/>
    </row>
    <row r="19" spans="1:10" ht="18.75" thickBot="1">
      <c r="A19" s="183"/>
      <c r="B19" s="179"/>
      <c r="C19" s="179"/>
      <c r="D19" s="179"/>
      <c r="E19" s="179"/>
      <c r="F19" s="179"/>
      <c r="G19" s="179"/>
      <c r="H19" s="180"/>
      <c r="I19" s="97"/>
      <c r="J19" s="98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18">
      <c r="A21" s="181" t="s">
        <v>23</v>
      </c>
      <c r="B21" s="184" t="e">
        <f>VLOOKUP(J21,'пр.взв.'!B2:F85,2,FALSE)</f>
        <v>#N/A</v>
      </c>
      <c r="C21" s="184"/>
      <c r="D21" s="184"/>
      <c r="E21" s="184"/>
      <c r="F21" s="184"/>
      <c r="G21" s="184"/>
      <c r="H21" s="177" t="e">
        <f>VLOOKUP(J21,'пр.взв.'!B2:F85,3,FALSE)</f>
        <v>#N/A</v>
      </c>
      <c r="I21" s="97"/>
      <c r="J21" s="98">
        <v>0</v>
      </c>
    </row>
    <row r="22" spans="1:10" ht="18">
      <c r="A22" s="182"/>
      <c r="B22" s="185"/>
      <c r="C22" s="185"/>
      <c r="D22" s="185"/>
      <c r="E22" s="185"/>
      <c r="F22" s="185"/>
      <c r="G22" s="185"/>
      <c r="H22" s="186"/>
      <c r="I22" s="97"/>
      <c r="J22" s="98"/>
    </row>
    <row r="23" spans="1:9" ht="18">
      <c r="A23" s="182"/>
      <c r="B23" s="187" t="e">
        <f>VLOOKUP(J21,'пр.взв.'!B2:F85,4,FALSE)</f>
        <v>#N/A</v>
      </c>
      <c r="C23" s="187"/>
      <c r="D23" s="187"/>
      <c r="E23" s="187"/>
      <c r="F23" s="187"/>
      <c r="G23" s="187"/>
      <c r="H23" s="186"/>
      <c r="I23" s="97"/>
    </row>
    <row r="24" spans="1:9" ht="18.75" thickBot="1">
      <c r="A24" s="183"/>
      <c r="B24" s="179"/>
      <c r="C24" s="179"/>
      <c r="D24" s="179"/>
      <c r="E24" s="179"/>
      <c r="F24" s="179"/>
      <c r="G24" s="179"/>
      <c r="H24" s="180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25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175" t="e">
        <f>VLOOKUP(J28,'пр.взв.'!B7:F70,5,FALSE)</f>
        <v>#N/A</v>
      </c>
      <c r="B28" s="176"/>
      <c r="C28" s="176"/>
      <c r="D28" s="176"/>
      <c r="E28" s="176"/>
      <c r="F28" s="176"/>
      <c r="G28" s="176"/>
      <c r="H28" s="177"/>
      <c r="J28">
        <v>0</v>
      </c>
    </row>
    <row r="29" spans="1:8" ht="13.5" thickBot="1">
      <c r="A29" s="178"/>
      <c r="B29" s="179"/>
      <c r="C29" s="179"/>
      <c r="D29" s="179"/>
      <c r="E29" s="179"/>
      <c r="F29" s="179"/>
      <c r="G29" s="179"/>
      <c r="H29" s="180"/>
    </row>
    <row r="32" spans="1:8" ht="18">
      <c r="A32" s="97" t="s">
        <v>26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9"/>
      <c r="B35" s="99"/>
      <c r="C35" s="99"/>
      <c r="D35" s="99"/>
      <c r="E35" s="99"/>
      <c r="F35" s="99"/>
      <c r="G35" s="99"/>
      <c r="H35" s="99"/>
    </row>
    <row r="36" spans="1:8" ht="18">
      <c r="A36" s="100"/>
      <c r="B36" s="100"/>
      <c r="C36" s="100"/>
      <c r="D36" s="100"/>
      <c r="E36" s="100"/>
      <c r="F36" s="100"/>
      <c r="G36" s="100"/>
      <c r="H36" s="100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99"/>
      <c r="B39" s="99"/>
      <c r="C39" s="99"/>
      <c r="D39" s="99"/>
      <c r="E39" s="99"/>
      <c r="F39" s="99"/>
      <c r="G39" s="99"/>
      <c r="H39" s="99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</sheetData>
  <sheetProtection/>
  <mergeCells count="21">
    <mergeCell ref="A1:H1"/>
    <mergeCell ref="A2:H2"/>
    <mergeCell ref="A3:H3"/>
    <mergeCell ref="C4:G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B18:H1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zoomScale="70" zoomScaleNormal="70" zoomScalePageLayoutView="0" workbookViewId="0" topLeftCell="A1">
      <selection activeCell="V17" sqref="V1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18" t="s">
        <v>6</v>
      </c>
      <c r="E1" s="218"/>
      <c r="F1" s="218"/>
      <c r="G1" s="218"/>
      <c r="H1" s="218"/>
      <c r="I1" s="218"/>
      <c r="J1" s="218"/>
      <c r="K1" s="218"/>
      <c r="L1" s="57"/>
      <c r="O1" s="38"/>
      <c r="P1" s="38"/>
      <c r="Q1" s="38"/>
      <c r="R1" s="38"/>
    </row>
    <row r="2" spans="2:19" ht="39.75" customHeight="1" thickBot="1">
      <c r="B2" s="58"/>
      <c r="D2" s="219" t="str">
        <f>'[3]реквизиты'!$A$2</f>
        <v>Stage of the World  Cup - X International Sambo combat Tournament for general A.A.Aslakhanova prizes</v>
      </c>
      <c r="E2" s="220"/>
      <c r="F2" s="220"/>
      <c r="G2" s="220"/>
      <c r="H2" s="220"/>
      <c r="I2" s="220"/>
      <c r="J2" s="220"/>
      <c r="K2" s="221"/>
      <c r="L2" s="59"/>
      <c r="O2" s="39"/>
      <c r="P2" s="39"/>
      <c r="Q2" s="39"/>
      <c r="R2" s="39"/>
      <c r="S2" s="9"/>
    </row>
    <row r="3" spans="2:13" ht="20.25" customHeight="1" thickBot="1">
      <c r="B3" s="60"/>
      <c r="D3" s="222" t="str">
        <f>'[3]реквизиты'!$A$3</f>
        <v>September 30 - October 02, 2011      Moscow /Russia/</v>
      </c>
      <c r="E3" s="222"/>
      <c r="F3" s="222"/>
      <c r="G3" s="222"/>
      <c r="H3" s="222"/>
      <c r="I3" s="222"/>
      <c r="J3" s="222"/>
      <c r="K3" s="222"/>
      <c r="L3" s="60"/>
      <c r="M3" s="60"/>
    </row>
    <row r="4" spans="4:13" ht="19.5" customHeight="1" thickBot="1">
      <c r="D4" s="224" t="str">
        <f>'пр.взв.'!A4</f>
        <v>Weight category 82 kg </v>
      </c>
      <c r="E4" s="225"/>
      <c r="F4" s="225"/>
      <c r="G4" s="225"/>
      <c r="H4" s="225"/>
      <c r="I4" s="225"/>
      <c r="J4" s="225"/>
      <c r="K4" s="226"/>
      <c r="M4" s="54"/>
    </row>
    <row r="5" spans="1:3" ht="12.75" customHeight="1" thickBot="1">
      <c r="A5" s="159" t="s">
        <v>0</v>
      </c>
      <c r="B5" s="159"/>
      <c r="C5" s="5"/>
    </row>
    <row r="6" spans="1:14" ht="12.75" customHeight="1" thickBot="1">
      <c r="A6" s="164">
        <v>1</v>
      </c>
      <c r="B6" s="166" t="str">
        <f>VLOOKUP(A6,'пр.взв.'!B7:E38,2,FALSE)</f>
        <v>NYYAZMENGLIYEV Alai</v>
      </c>
      <c r="C6" s="168">
        <f>VLOOKUP(A6,'пр.взв.'!B7:E38,3,FALSE)</f>
        <v>1978</v>
      </c>
      <c r="D6" s="168" t="str">
        <f>VLOOKUP(A6,'пр.взв.'!B7:E38,4,FALSE)</f>
        <v>TKM</v>
      </c>
      <c r="E6" s="12"/>
      <c r="F6" s="13"/>
      <c r="G6" s="13"/>
      <c r="H6" s="13"/>
      <c r="I6" s="13"/>
      <c r="J6" s="13"/>
      <c r="K6" s="227">
        <v>1</v>
      </c>
      <c r="L6" s="206" t="s">
        <v>66</v>
      </c>
      <c r="M6" s="200" t="str">
        <f>B24</f>
        <v>KERIMOV Murad </v>
      </c>
      <c r="N6" s="173" t="str">
        <f>D24</f>
        <v>RUS</v>
      </c>
    </row>
    <row r="7" spans="1:14" ht="12.75" customHeight="1">
      <c r="A7" s="165"/>
      <c r="B7" s="167"/>
      <c r="C7" s="169"/>
      <c r="D7" s="169"/>
      <c r="E7" s="157" t="s">
        <v>63</v>
      </c>
      <c r="F7" s="15"/>
      <c r="G7" s="15"/>
      <c r="H7" s="51"/>
      <c r="K7" s="228"/>
      <c r="L7" s="128"/>
      <c r="M7" s="201"/>
      <c r="N7" s="128"/>
    </row>
    <row r="8" spans="1:14" ht="12.75" customHeight="1" thickBot="1">
      <c r="A8" s="165">
        <v>9</v>
      </c>
      <c r="B8" s="171" t="str">
        <f>VLOOKUP(A8,'пр.взв.'!B7:E38,2,FALSE)</f>
        <v>HAMZATHANOV Hamid</v>
      </c>
      <c r="C8" s="169" t="str">
        <f>VLOOKUP(A8,'пр.взв.'!B7:E38,3,FALSE)</f>
        <v>1989 cms</v>
      </c>
      <c r="D8" s="169" t="str">
        <f>VLOOKUP(A8,'пр.взв.'!B7:E38,4,FALSE)</f>
        <v>RUS</v>
      </c>
      <c r="E8" s="158"/>
      <c r="F8" s="20"/>
      <c r="G8" s="15"/>
      <c r="H8" s="13"/>
      <c r="K8" s="229">
        <v>2</v>
      </c>
      <c r="L8" s="207">
        <v>7</v>
      </c>
      <c r="M8" s="202" t="str">
        <f>VLOOKUP(L8,'пр.взв.'!B7:E38,2,FALSE)</f>
        <v>ALIKHANJV Abusun`yan</v>
      </c>
      <c r="N8" s="207" t="str">
        <f>VLOOKUP(L8,'пр.взв.'!B7:E38,4,FALSE)</f>
        <v>RUS</v>
      </c>
    </row>
    <row r="9" spans="1:14" ht="12.75" customHeight="1" thickBot="1">
      <c r="A9" s="170"/>
      <c r="B9" s="172"/>
      <c r="C9" s="129"/>
      <c r="D9" s="129"/>
      <c r="E9" s="17"/>
      <c r="F9" s="21"/>
      <c r="G9" s="157" t="s">
        <v>63</v>
      </c>
      <c r="H9" s="13"/>
      <c r="K9" s="229"/>
      <c r="L9" s="128"/>
      <c r="M9" s="201"/>
      <c r="N9" s="128"/>
    </row>
    <row r="10" spans="1:14" ht="12.75" customHeight="1" thickBot="1">
      <c r="A10" s="164">
        <v>5</v>
      </c>
      <c r="B10" s="166" t="str">
        <f>VLOOKUP(A10,'пр.взв.'!B7:E38,2,FALSE)</f>
        <v>AFANASENKO Sergey</v>
      </c>
      <c r="C10" s="168" t="str">
        <f>VLOOKUP(A10,'пр.взв.'!B7:E38,3,FALSE)</f>
        <v>1983 cms</v>
      </c>
      <c r="D10" s="173" t="str">
        <f>VLOOKUP(A10,'пр.взв.'!B7:E38,4,FALSE)</f>
        <v>KAZ</v>
      </c>
      <c r="E10" s="12"/>
      <c r="F10" s="21"/>
      <c r="G10" s="158"/>
      <c r="H10" s="26"/>
      <c r="I10" s="13"/>
      <c r="K10" s="230">
        <v>3</v>
      </c>
      <c r="L10" s="223" t="s">
        <v>63</v>
      </c>
      <c r="M10" s="202" t="str">
        <f>B8</f>
        <v>HAMZATHANOV Hamid</v>
      </c>
      <c r="N10" s="207" t="str">
        <f>D8</f>
        <v>RUS</v>
      </c>
    </row>
    <row r="11" spans="1:14" ht="12.75" customHeight="1">
      <c r="A11" s="165"/>
      <c r="B11" s="167"/>
      <c r="C11" s="169"/>
      <c r="D11" s="128"/>
      <c r="E11" s="157" t="s">
        <v>64</v>
      </c>
      <c r="F11" s="24"/>
      <c r="G11" s="15"/>
      <c r="H11" s="25"/>
      <c r="I11" s="13"/>
      <c r="J11" s="13"/>
      <c r="K11" s="230"/>
      <c r="L11" s="128"/>
      <c r="M11" s="201"/>
      <c r="N11" s="128"/>
    </row>
    <row r="12" spans="1:14" ht="12.75" customHeight="1" thickBot="1">
      <c r="A12" s="165">
        <v>13</v>
      </c>
      <c r="B12" s="171" t="str">
        <f>VLOOKUP(A12,'пр.взв.'!B7:E38,2,FALSE)</f>
        <v>ABDULLAEV Alisher</v>
      </c>
      <c r="C12" s="169" t="str">
        <f>VLOOKUP(A12,'пр.взв.'!B7:E38,3,FALSE)</f>
        <v>1978 ms</v>
      </c>
      <c r="D12" s="169" t="str">
        <f>VLOOKUP(A12,'пр.взв.'!B7:E38,4,FALSE)</f>
        <v>UZB</v>
      </c>
      <c r="E12" s="158"/>
      <c r="F12" s="15"/>
      <c r="G12" s="15"/>
      <c r="H12" s="25"/>
      <c r="I12" s="28"/>
      <c r="J12" s="29"/>
      <c r="K12" s="205">
        <v>4</v>
      </c>
      <c r="L12" s="207">
        <v>8</v>
      </c>
      <c r="M12" s="202" t="str">
        <f>VLOOKUP(L12,'пр.взв.'!B7:E38,2,FALSE)</f>
        <v>GRIGORYAN David</v>
      </c>
      <c r="N12" s="207" t="str">
        <f>VLOOKUP(L12,'пр.взв.'!B7:E38,4,FALSE)</f>
        <v>UKR</v>
      </c>
    </row>
    <row r="13" spans="1:14" ht="12.75" customHeight="1" thickBot="1">
      <c r="A13" s="170"/>
      <c r="B13" s="172"/>
      <c r="C13" s="129"/>
      <c r="D13" s="129"/>
      <c r="E13" s="17"/>
      <c r="F13" s="174"/>
      <c r="G13" s="174"/>
      <c r="H13" s="25"/>
      <c r="I13" s="203" t="s">
        <v>59</v>
      </c>
      <c r="J13" s="13"/>
      <c r="K13" s="205"/>
      <c r="L13" s="128"/>
      <c r="M13" s="201"/>
      <c r="N13" s="128"/>
    </row>
    <row r="14" spans="1:14" ht="12.75" customHeight="1" thickBot="1">
      <c r="A14" s="164">
        <v>3</v>
      </c>
      <c r="B14" s="166" t="str">
        <f>VLOOKUP(A14,'пр.взв.'!B7:E38,2,FALSE)</f>
        <v>DROVNYASHIN Il`ia</v>
      </c>
      <c r="C14" s="173" t="str">
        <f>VLOOKUP(A14,'пр.взв.'!B7:E38,3,FALSE)</f>
        <v>1990 ms</v>
      </c>
      <c r="D14" s="173" t="str">
        <f>VLOOKUP(A14,'пр.взв.'!B7:E38,4,FALSE)</f>
        <v>EST</v>
      </c>
      <c r="E14" s="12"/>
      <c r="F14" s="15"/>
      <c r="G14" s="15"/>
      <c r="H14" s="25"/>
      <c r="I14" s="204"/>
      <c r="J14" s="13"/>
      <c r="K14" s="212" t="s">
        <v>68</v>
      </c>
      <c r="L14" s="207">
        <v>13</v>
      </c>
      <c r="M14" s="210" t="str">
        <f>VLOOKUP(L14,'пр.взв.'!B7:E38,2,FALSE)</f>
        <v>ABDULLAEV Alisher</v>
      </c>
      <c r="N14" s="207" t="str">
        <f>VLOOKUP(L14,'пр.взв.'!B7:E38,4,FALSE)</f>
        <v>UZB</v>
      </c>
    </row>
    <row r="15" spans="1:14" ht="12.75" customHeight="1">
      <c r="A15" s="165"/>
      <c r="B15" s="167"/>
      <c r="C15" s="128"/>
      <c r="D15" s="128"/>
      <c r="E15" s="157" t="s">
        <v>65</v>
      </c>
      <c r="F15" s="15"/>
      <c r="G15" s="15"/>
      <c r="H15" s="25"/>
      <c r="I15" s="68"/>
      <c r="J15" s="13"/>
      <c r="K15" s="212"/>
      <c r="L15" s="128"/>
      <c r="M15" s="211"/>
      <c r="N15" s="128"/>
    </row>
    <row r="16" spans="1:14" ht="12.75" customHeight="1" thickBot="1">
      <c r="A16" s="165">
        <v>11</v>
      </c>
      <c r="B16" s="171" t="str">
        <f>VLOOKUP(A16,'пр.взв.'!B7:E38,2,FALSE)</f>
        <v>IMANKULOV Bahyt</v>
      </c>
      <c r="C16" s="169" t="str">
        <f>VLOOKUP(A16,'пр.взв.'!B7:E38,3,FALSE)</f>
        <v>1974 cms</v>
      </c>
      <c r="D16" s="169" t="str">
        <f>VLOOKUP(A16,'пр.взв.'!B7:E38,4,FALSE)</f>
        <v>KAZ</v>
      </c>
      <c r="E16" s="158"/>
      <c r="F16" s="20"/>
      <c r="G16" s="15"/>
      <c r="H16" s="25"/>
      <c r="I16" s="25"/>
      <c r="J16" s="13"/>
      <c r="K16" s="212" t="s">
        <v>68</v>
      </c>
      <c r="L16" s="207">
        <v>3</v>
      </c>
      <c r="M16" s="202" t="str">
        <f>VLOOKUP(L16,'пр.взв.'!B7:E38,2,FALSE)</f>
        <v>DROVNYASHIN Il`ia</v>
      </c>
      <c r="N16" s="207" t="str">
        <f>VLOOKUP(L16,'пр.взв.'!B7:E38,4,FALSE)</f>
        <v>EST</v>
      </c>
    </row>
    <row r="17" spans="1:14" ht="12.75" customHeight="1" thickBot="1">
      <c r="A17" s="170"/>
      <c r="B17" s="172"/>
      <c r="C17" s="129"/>
      <c r="D17" s="129"/>
      <c r="E17" s="17"/>
      <c r="F17" s="21"/>
      <c r="G17" s="157" t="s">
        <v>59</v>
      </c>
      <c r="H17" s="27"/>
      <c r="I17" s="25"/>
      <c r="J17" s="13"/>
      <c r="K17" s="212"/>
      <c r="L17" s="128"/>
      <c r="M17" s="201"/>
      <c r="N17" s="128"/>
    </row>
    <row r="18" spans="1:14" ht="12.75" customHeight="1" thickBot="1">
      <c r="A18" s="164">
        <v>7</v>
      </c>
      <c r="B18" s="166" t="str">
        <f>VLOOKUP(A18,'пр.взв.'!B7:E38,2,FALSE)</f>
        <v>ALIKHANJV Abusun`yan</v>
      </c>
      <c r="C18" s="173" t="str">
        <f>VLOOKUP(A18,'пр.взв.'!B7:E38,3,FALSE)</f>
        <v>1989 cms</v>
      </c>
      <c r="D18" s="173" t="str">
        <f>VLOOKUP(A18,'пр.взв.'!B7:E38,4,FALSE)</f>
        <v>RUS</v>
      </c>
      <c r="E18" s="12"/>
      <c r="F18" s="22"/>
      <c r="G18" s="158"/>
      <c r="H18" s="10"/>
      <c r="I18" s="35"/>
      <c r="J18" s="10"/>
      <c r="K18" s="212" t="s">
        <v>69</v>
      </c>
      <c r="L18" s="207">
        <v>6</v>
      </c>
      <c r="M18" s="202" t="str">
        <f>VLOOKUP(L18,'пр.взв.'!B7:E38,2,FALSE)</f>
        <v>KORCHEMNUI Artur</v>
      </c>
      <c r="N18" s="207" t="str">
        <f>VLOOKUP(L18,'пр.взв.'!B7:E38,4,FALSE)</f>
        <v>BLR</v>
      </c>
    </row>
    <row r="19" spans="1:14" ht="12.75" customHeight="1">
      <c r="A19" s="165"/>
      <c r="B19" s="167"/>
      <c r="C19" s="128"/>
      <c r="D19" s="128"/>
      <c r="E19" s="157" t="s">
        <v>59</v>
      </c>
      <c r="F19" s="23"/>
      <c r="G19" s="17"/>
      <c r="H19" s="18"/>
      <c r="I19" s="25"/>
      <c r="J19" s="18"/>
      <c r="K19" s="212"/>
      <c r="L19" s="128"/>
      <c r="M19" s="201"/>
      <c r="N19" s="128"/>
    </row>
    <row r="20" spans="1:14" ht="13.5" customHeight="1" thickBot="1">
      <c r="A20" s="165">
        <v>15</v>
      </c>
      <c r="B20" s="208">
        <f>VLOOKUP(A20,'пр.взв.'!B7:E38,2,FALSE)</f>
        <v>0</v>
      </c>
      <c r="C20" s="213">
        <f>VLOOKUP(A20,'пр.взв.'!B7:E38,3,FALSE)</f>
        <v>0</v>
      </c>
      <c r="D20" s="213">
        <f>VLOOKUP(A20,'пр.взв.'!B7:E38,4,FALSE)</f>
        <v>0</v>
      </c>
      <c r="E20" s="158"/>
      <c r="F20" s="17"/>
      <c r="G20" s="17"/>
      <c r="H20" s="18"/>
      <c r="I20" s="25"/>
      <c r="J20" s="18"/>
      <c r="K20" s="212" t="s">
        <v>69</v>
      </c>
      <c r="L20" s="207">
        <v>12</v>
      </c>
      <c r="M20" s="202" t="str">
        <f>VLOOKUP(L20,'пр.взв.'!B7:E38,2,FALSE)</f>
        <v>BABAKIN Mikhail</v>
      </c>
      <c r="N20" s="207" t="str">
        <f>VLOOKUP(L20,'пр.взв.'!B7:E38,4,FALSE)</f>
        <v>KAZ</v>
      </c>
    </row>
    <row r="21" spans="1:14" ht="12" customHeight="1" thickBot="1">
      <c r="A21" s="170"/>
      <c r="B21" s="209"/>
      <c r="C21" s="214"/>
      <c r="D21" s="214"/>
      <c r="E21" s="17"/>
      <c r="F21" s="12"/>
      <c r="G21" s="12"/>
      <c r="H21" s="18"/>
      <c r="I21" s="25"/>
      <c r="J21" s="18"/>
      <c r="K21" s="212"/>
      <c r="L21" s="128"/>
      <c r="M21" s="201"/>
      <c r="N21" s="128"/>
    </row>
    <row r="22" spans="1:14" ht="12" customHeight="1">
      <c r="A22" s="1"/>
      <c r="B22" s="7"/>
      <c r="C22" s="7"/>
      <c r="D22" s="73"/>
      <c r="E22" s="4"/>
      <c r="F22" s="4"/>
      <c r="G22" s="4"/>
      <c r="I22" s="231" t="s">
        <v>66</v>
      </c>
      <c r="K22" s="212" t="s">
        <v>60</v>
      </c>
      <c r="L22" s="207">
        <v>1</v>
      </c>
      <c r="M22" s="202" t="str">
        <f>VLOOKUP(L22,'пр.взв.'!B7:E38,2,FALSE)</f>
        <v>NYYAZMENGLIYEV Alai</v>
      </c>
      <c r="N22" s="207" t="str">
        <f>VLOOKUP(L22,'пр.взв.'!B7:E38,4,FALSE)</f>
        <v>TKM</v>
      </c>
    </row>
    <row r="23" spans="2:14" ht="12" customHeight="1" thickBot="1">
      <c r="B23" s="74"/>
      <c r="C23" s="74"/>
      <c r="D23" s="74"/>
      <c r="E23" s="53"/>
      <c r="F23" s="53"/>
      <c r="G23" s="53"/>
      <c r="H23" s="53"/>
      <c r="I23" s="232"/>
      <c r="J23" s="53"/>
      <c r="K23" s="212"/>
      <c r="L23" s="128"/>
      <c r="M23" s="201"/>
      <c r="N23" s="128"/>
    </row>
    <row r="24" spans="1:14" ht="12" customHeight="1" thickBot="1">
      <c r="A24" s="164">
        <v>2</v>
      </c>
      <c r="B24" s="166" t="str">
        <f>VLOOKUP(A24,'пр.взв.'!B7:E38,2,FALSE)</f>
        <v>KERIMOV Murad </v>
      </c>
      <c r="C24" s="168" t="str">
        <f>VLOOKUP(A24,'пр.взв.'!B7:E38,3,FALSE)</f>
        <v>1987 msik</v>
      </c>
      <c r="D24" s="168" t="str">
        <f>VLOOKUP(A24,'пр.взв.'!B7:E38,4,FALSE)</f>
        <v>RUS</v>
      </c>
      <c r="E24" s="12"/>
      <c r="F24" s="13"/>
      <c r="G24" s="13"/>
      <c r="H24" s="13"/>
      <c r="I24" s="25"/>
      <c r="K24" s="212" t="s">
        <v>60</v>
      </c>
      <c r="L24" s="207">
        <v>5</v>
      </c>
      <c r="M24" s="202" t="str">
        <f>VLOOKUP(L24,'пр.взв.'!B7:E38,2,FALSE)</f>
        <v>AFANASENKO Sergey</v>
      </c>
      <c r="N24" s="207" t="str">
        <f>VLOOKUP(L24,'пр.взв.'!B7:E38,4,FALSE)</f>
        <v>KAZ</v>
      </c>
    </row>
    <row r="25" spans="1:14" ht="12" customHeight="1">
      <c r="A25" s="165"/>
      <c r="B25" s="167"/>
      <c r="C25" s="169"/>
      <c r="D25" s="169"/>
      <c r="E25" s="157" t="s">
        <v>66</v>
      </c>
      <c r="F25" s="15"/>
      <c r="G25" s="15"/>
      <c r="H25" s="51"/>
      <c r="I25" s="32"/>
      <c r="K25" s="212"/>
      <c r="L25" s="128"/>
      <c r="M25" s="201"/>
      <c r="N25" s="128"/>
    </row>
    <row r="26" spans="1:14" ht="12" customHeight="1" thickBot="1">
      <c r="A26" s="165">
        <v>10</v>
      </c>
      <c r="B26" s="171" t="str">
        <f>VLOOKUP(A26,'пр.взв.'!B7:E38,2,FALSE)</f>
        <v>FEDOROV Aleksandr</v>
      </c>
      <c r="C26" s="169" t="str">
        <f>VLOOKUP(A26,'пр.взв.'!B7:E38,3,FALSE)</f>
        <v>1983 msic</v>
      </c>
      <c r="D26" s="169" t="str">
        <f>VLOOKUP(A26,'пр.взв.'!B7:E38,4,FALSE)</f>
        <v>EST</v>
      </c>
      <c r="E26" s="158"/>
      <c r="F26" s="20"/>
      <c r="G26" s="15"/>
      <c r="H26" s="13"/>
      <c r="I26" s="32"/>
      <c r="K26" s="212" t="s">
        <v>60</v>
      </c>
      <c r="L26" s="207">
        <v>11</v>
      </c>
      <c r="M26" s="202" t="str">
        <f>VLOOKUP(L26,'пр.взв.'!B7:E38,2,FALSE)</f>
        <v>IMANKULOV Bahyt</v>
      </c>
      <c r="N26" s="207" t="str">
        <f>VLOOKUP(L26,'пр.взв.'!B7:E38,4,FALSE)</f>
        <v>KAZ</v>
      </c>
    </row>
    <row r="27" spans="1:14" ht="12" customHeight="1" thickBot="1">
      <c r="A27" s="170"/>
      <c r="B27" s="172"/>
      <c r="C27" s="129"/>
      <c r="D27" s="129"/>
      <c r="E27" s="17"/>
      <c r="F27" s="21"/>
      <c r="G27" s="157" t="s">
        <v>66</v>
      </c>
      <c r="H27" s="13"/>
      <c r="I27" s="32"/>
      <c r="K27" s="212"/>
      <c r="L27" s="128"/>
      <c r="M27" s="201"/>
      <c r="N27" s="128"/>
    </row>
    <row r="28" spans="1:14" ht="12" customHeight="1" thickBot="1">
      <c r="A28" s="164">
        <v>6</v>
      </c>
      <c r="B28" s="166" t="str">
        <f>VLOOKUP(A28,'пр.взв.'!B7:E38,2,FALSE)</f>
        <v>KORCHEMNUI Artur</v>
      </c>
      <c r="C28" s="168" t="str">
        <f>VLOOKUP(A28,'пр.взв.'!B7:E38,3,FALSE)</f>
        <v>1983 ms</v>
      </c>
      <c r="D28" s="173" t="str">
        <f>VLOOKUP(A28,'пр.взв.'!B7:E38,4,FALSE)</f>
        <v>BLR</v>
      </c>
      <c r="E28" s="12"/>
      <c r="F28" s="21"/>
      <c r="G28" s="158"/>
      <c r="H28" s="26"/>
      <c r="I28" s="25"/>
      <c r="K28" s="212" t="s">
        <v>60</v>
      </c>
      <c r="L28" s="207">
        <v>10</v>
      </c>
      <c r="M28" s="202" t="str">
        <f>VLOOKUP(L28,'пр.взв.'!B7:E38,2,FALSE)</f>
        <v>FEDOROV Aleksandr</v>
      </c>
      <c r="N28" s="207" t="str">
        <f>VLOOKUP(L28,'пр.взв.'!B7:E38,4,FALSE)</f>
        <v>EST</v>
      </c>
    </row>
    <row r="29" spans="1:14" ht="12" customHeight="1">
      <c r="A29" s="165"/>
      <c r="B29" s="167"/>
      <c r="C29" s="169"/>
      <c r="D29" s="128"/>
      <c r="E29" s="157" t="s">
        <v>57</v>
      </c>
      <c r="F29" s="24"/>
      <c r="G29" s="15"/>
      <c r="H29" s="25"/>
      <c r="I29" s="25"/>
      <c r="J29" s="13"/>
      <c r="K29" s="212"/>
      <c r="L29" s="128"/>
      <c r="M29" s="201"/>
      <c r="N29" s="128"/>
    </row>
    <row r="30" spans="1:14" ht="12" customHeight="1" thickBot="1">
      <c r="A30" s="165">
        <v>14</v>
      </c>
      <c r="B30" s="208">
        <f>VLOOKUP(A30,'пр.взв.'!B7:E38,2,FALSE)</f>
        <v>0</v>
      </c>
      <c r="C30" s="213">
        <f>VLOOKUP(A30,'пр.взв.'!B7:E38,3,FALSE)</f>
        <v>0</v>
      </c>
      <c r="D30" s="213">
        <f>VLOOKUP(A30,'пр.взв.'!B7:E38,4,FALSE)</f>
        <v>0</v>
      </c>
      <c r="E30" s="158"/>
      <c r="F30" s="15"/>
      <c r="G30" s="15"/>
      <c r="H30" s="25"/>
      <c r="I30" s="66"/>
      <c r="J30" s="29"/>
      <c r="K30" s="216" t="s">
        <v>60</v>
      </c>
      <c r="L30" s="207">
        <v>4</v>
      </c>
      <c r="M30" s="202" t="str">
        <f>VLOOKUP(L30,'пр.взв.'!B7:E38,2,FALSE)</f>
        <v>SAIDOV Sherzod</v>
      </c>
      <c r="N30" s="207" t="str">
        <f>VLOOKUP(L30,'пр.взв.'!B7:E38,4,FALSE)</f>
        <v>UZB</v>
      </c>
    </row>
    <row r="31" spans="1:14" ht="12" customHeight="1" thickBot="1">
      <c r="A31" s="170"/>
      <c r="B31" s="209"/>
      <c r="C31" s="214"/>
      <c r="D31" s="214"/>
      <c r="E31" s="17"/>
      <c r="F31" s="174"/>
      <c r="G31" s="174"/>
      <c r="H31" s="25"/>
      <c r="I31" s="203" t="s">
        <v>66</v>
      </c>
      <c r="J31" s="13"/>
      <c r="K31" s="217"/>
      <c r="L31" s="129"/>
      <c r="M31" s="215"/>
      <c r="N31" s="129"/>
    </row>
    <row r="32" spans="1:10" ht="12" customHeight="1" thickBot="1">
      <c r="A32" s="164">
        <v>4</v>
      </c>
      <c r="B32" s="166" t="str">
        <f>VLOOKUP(A32,'пр.взв.'!B7:E38,2,FALSE)</f>
        <v>SAIDOV Sherzod</v>
      </c>
      <c r="C32" s="173" t="str">
        <f>VLOOKUP(A32,'пр.взв.'!B7:E38,3,FALSE)</f>
        <v>1989 cms</v>
      </c>
      <c r="D32" s="173" t="str">
        <f>VLOOKUP(A32,'пр.взв.'!B7:E38,4,FALSE)</f>
        <v>UZB</v>
      </c>
      <c r="E32" s="12"/>
      <c r="F32" s="15"/>
      <c r="G32" s="15"/>
      <c r="H32" s="25"/>
      <c r="I32" s="204"/>
      <c r="J32" s="13"/>
    </row>
    <row r="33" spans="1:10" ht="12" customHeight="1">
      <c r="A33" s="165"/>
      <c r="B33" s="167"/>
      <c r="C33" s="128"/>
      <c r="D33" s="128"/>
      <c r="E33" s="157" t="s">
        <v>67</v>
      </c>
      <c r="F33" s="15"/>
      <c r="G33" s="15"/>
      <c r="H33" s="25"/>
      <c r="I33" s="13"/>
      <c r="J33" s="13"/>
    </row>
    <row r="34" spans="1:10" ht="12" customHeight="1" thickBot="1">
      <c r="A34" s="165">
        <v>12</v>
      </c>
      <c r="B34" s="171" t="str">
        <f>VLOOKUP(A34,'пр.взв.'!B7:E38,2,FALSE)</f>
        <v>BABAKIN Mikhail</v>
      </c>
      <c r="C34" s="169" t="str">
        <f>VLOOKUP(A34,'пр.взв.'!B7:E38,3,FALSE)</f>
        <v>1988 ms</v>
      </c>
      <c r="D34" s="169" t="str">
        <f>VLOOKUP(A34,'пр.взв.'!B7:E38,4,FALSE)</f>
        <v>KAZ</v>
      </c>
      <c r="E34" s="158"/>
      <c r="F34" s="20"/>
      <c r="G34" s="15"/>
      <c r="H34" s="25"/>
      <c r="I34" s="13"/>
      <c r="J34" s="13"/>
    </row>
    <row r="35" spans="1:10" ht="12" customHeight="1" thickBot="1">
      <c r="A35" s="170"/>
      <c r="B35" s="172"/>
      <c r="C35" s="129"/>
      <c r="D35" s="129"/>
      <c r="E35" s="17"/>
      <c r="F35" s="21"/>
      <c r="G35" s="157" t="s">
        <v>58</v>
      </c>
      <c r="H35" s="27"/>
      <c r="I35" s="13"/>
      <c r="J35" s="13"/>
    </row>
    <row r="36" spans="1:12" ht="13.5" customHeight="1" thickBot="1">
      <c r="A36" s="164">
        <v>8</v>
      </c>
      <c r="B36" s="166" t="str">
        <f>VLOOKUP(A36,'пр.взв.'!B7:E38,2,FALSE)</f>
        <v>GRIGORYAN David</v>
      </c>
      <c r="C36" s="173" t="str">
        <f>VLOOKUP(A36,'пр.взв.'!B7:E38,3,FALSE)</f>
        <v>1978 msmc</v>
      </c>
      <c r="D36" s="173" t="str">
        <f>VLOOKUP(A36,'пр.взв.'!B7:E38,4,FALSE)</f>
        <v>UKR</v>
      </c>
      <c r="E36" s="12"/>
      <c r="F36" s="22"/>
      <c r="G36" s="158"/>
      <c r="H36" s="10"/>
      <c r="I36" s="10"/>
      <c r="J36" s="13"/>
      <c r="K36" s="52"/>
      <c r="L36" s="4"/>
    </row>
    <row r="37" spans="1:12" ht="11.25" customHeight="1">
      <c r="A37" s="165"/>
      <c r="B37" s="167"/>
      <c r="C37" s="128"/>
      <c r="D37" s="128"/>
      <c r="E37" s="157" t="s">
        <v>58</v>
      </c>
      <c r="F37" s="23"/>
      <c r="G37" s="17"/>
      <c r="H37" s="18"/>
      <c r="I37" s="18"/>
      <c r="J37" s="13"/>
      <c r="L37" s="4"/>
    </row>
    <row r="38" spans="1:16" ht="12.75" customHeight="1" thickBot="1">
      <c r="A38" s="165">
        <v>16</v>
      </c>
      <c r="B38" s="208">
        <f>VLOOKUP(A38,'пр.взв.'!B7:E38,2,FALSE)</f>
        <v>0</v>
      </c>
      <c r="C38" s="213">
        <f>VLOOKUP(A38,'пр.взв.'!B7:E38,3,FALSE)</f>
        <v>0</v>
      </c>
      <c r="D38" s="213">
        <f>VLOOKUP(A38,'пр.взв.'!B7:E38,4,FALSE)</f>
        <v>0</v>
      </c>
      <c r="E38" s="158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70"/>
      <c r="B39" s="209"/>
      <c r="C39" s="214"/>
      <c r="D39" s="214"/>
      <c r="E39" s="17"/>
      <c r="F39" s="12"/>
      <c r="G39" s="12"/>
      <c r="H39" s="18"/>
      <c r="I39" s="18"/>
      <c r="J39" s="4"/>
      <c r="L39" s="55"/>
      <c r="N39" s="4"/>
      <c r="P39" s="56"/>
    </row>
    <row r="40" spans="1:16" ht="12.75" customHeight="1">
      <c r="A40" s="70"/>
      <c r="B40" s="4"/>
      <c r="N40" s="4"/>
      <c r="P40" s="56"/>
    </row>
    <row r="41" spans="1:5" ht="15.75">
      <c r="A41" s="54" t="s">
        <v>9</v>
      </c>
      <c r="B41" s="4"/>
      <c r="C41" s="4"/>
      <c r="E41" s="4"/>
    </row>
    <row r="42" spans="1:5" ht="13.5" thickBot="1">
      <c r="A42" s="61"/>
      <c r="B42" s="4"/>
      <c r="C42" s="4"/>
      <c r="E42" s="4"/>
    </row>
    <row r="43" spans="1:5" ht="12" customHeight="1">
      <c r="A43" s="157" t="s">
        <v>63</v>
      </c>
      <c r="B43" s="4"/>
      <c r="C43" s="4"/>
      <c r="D43" s="61"/>
      <c r="E43" s="63"/>
    </row>
    <row r="44" spans="1:5" ht="12" customHeight="1" thickBot="1">
      <c r="A44" s="158"/>
      <c r="B44" s="30"/>
      <c r="C44" s="4"/>
      <c r="D44" s="4"/>
      <c r="E44" s="63"/>
    </row>
    <row r="45" spans="1:5" ht="12" customHeight="1">
      <c r="A45" s="4"/>
      <c r="B45" s="32"/>
      <c r="C45" s="233" t="s">
        <v>63</v>
      </c>
      <c r="E45" s="4"/>
    </row>
    <row r="46" spans="1:5" ht="12" customHeight="1" thickBot="1">
      <c r="A46" s="4"/>
      <c r="B46" s="32"/>
      <c r="C46" s="234"/>
      <c r="E46" s="4"/>
    </row>
    <row r="47" spans="1:5" ht="12" customHeight="1">
      <c r="A47" s="157" t="s">
        <v>58</v>
      </c>
      <c r="B47" s="31"/>
      <c r="C47" s="4"/>
      <c r="E47" s="4"/>
    </row>
    <row r="48" spans="1:5" ht="12" customHeight="1" thickBot="1">
      <c r="A48" s="158"/>
      <c r="B48" s="4"/>
      <c r="C48" s="4"/>
      <c r="D48" s="4"/>
      <c r="E48" s="4"/>
    </row>
    <row r="49" spans="1:5" ht="12.75">
      <c r="A49" s="70"/>
      <c r="B49" s="4"/>
      <c r="D49" s="4"/>
      <c r="E49" s="4"/>
    </row>
    <row r="50" spans="1:5" ht="12.75" customHeight="1">
      <c r="A50" s="52"/>
      <c r="B50" s="4"/>
      <c r="C50" s="4"/>
      <c r="D50" s="62"/>
      <c r="E50" s="4"/>
    </row>
    <row r="51" spans="2:16" ht="13.5" customHeight="1">
      <c r="B51" s="4"/>
      <c r="C51" s="4"/>
      <c r="E51" s="71"/>
      <c r="F51" s="71"/>
      <c r="O51" s="4"/>
      <c r="P51" s="4"/>
    </row>
    <row r="52" spans="1:16" ht="12.75">
      <c r="A52" s="55" t="str">
        <f>'[2]реквизиты'!$A$8</f>
        <v>Chiaf referee</v>
      </c>
      <c r="B52" s="4"/>
      <c r="C52" s="52"/>
      <c r="D52" s="72" t="str">
        <f>'[3]реквизиты'!$G$8</f>
        <v>A. Lebedev</v>
      </c>
      <c r="E52" s="4"/>
      <c r="F52" s="4"/>
      <c r="G52" s="44" t="str">
        <f>'[2]реквизиты'!$G$9</f>
        <v>/RUS/</v>
      </c>
      <c r="O52" s="4"/>
      <c r="P52" s="4"/>
    </row>
    <row r="53" spans="2:16" ht="12.75">
      <c r="B53" s="4"/>
      <c r="C53" s="61"/>
      <c r="D53" s="4"/>
      <c r="E53" s="4"/>
      <c r="O53" s="4"/>
      <c r="P53" s="4"/>
    </row>
    <row r="54" spans="1:16" ht="12.75">
      <c r="A54" s="55" t="str">
        <f>'[2]реквизиты'!$A$10</f>
        <v>Chiaf  secretary</v>
      </c>
      <c r="B54" s="4"/>
      <c r="C54" s="4"/>
      <c r="D54" s="72" t="str">
        <f>'[3]реквизиты'!$G$10</f>
        <v>A. Drokov</v>
      </c>
      <c r="E54" s="4"/>
      <c r="F54" s="4"/>
      <c r="G54" s="47" t="str">
        <f>'[2]реквизиты'!$G$11</f>
        <v>/RUS/</v>
      </c>
      <c r="O54" s="4"/>
      <c r="P54" s="4"/>
    </row>
    <row r="55" spans="2:16" ht="12.75">
      <c r="B55" s="55"/>
      <c r="C55" s="102"/>
      <c r="D55" s="4"/>
      <c r="E55" s="4"/>
      <c r="G55" s="4"/>
      <c r="H55" s="4"/>
      <c r="O55" s="4"/>
      <c r="P55" s="4"/>
    </row>
    <row r="56" spans="15:16" ht="12.75">
      <c r="O56" s="4"/>
      <c r="P56" s="4"/>
    </row>
    <row r="57" spans="15:16" ht="12.75">
      <c r="O57" s="4"/>
      <c r="P57" s="4"/>
    </row>
    <row r="58" spans="15:16" ht="12.75"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</sheetData>
  <sheetProtection/>
  <mergeCells count="141">
    <mergeCell ref="A36:A37"/>
    <mergeCell ref="E25:E26"/>
    <mergeCell ref="E29:E30"/>
    <mergeCell ref="B36:B37"/>
    <mergeCell ref="B32:B33"/>
    <mergeCell ref="D18:D19"/>
    <mergeCell ref="D34:D35"/>
    <mergeCell ref="B24:B25"/>
    <mergeCell ref="C36:C37"/>
    <mergeCell ref="E37:E38"/>
    <mergeCell ref="D38:D39"/>
    <mergeCell ref="G35:G36"/>
    <mergeCell ref="A43:A44"/>
    <mergeCell ref="A47:A48"/>
    <mergeCell ref="C45:C46"/>
    <mergeCell ref="A38:A39"/>
    <mergeCell ref="B38:B39"/>
    <mergeCell ref="C38:C39"/>
    <mergeCell ref="C34:C35"/>
    <mergeCell ref="D36:D37"/>
    <mergeCell ref="B34:B35"/>
    <mergeCell ref="K22:K23"/>
    <mergeCell ref="D4:K4"/>
    <mergeCell ref="K6:K7"/>
    <mergeCell ref="K8:K9"/>
    <mergeCell ref="K10:K11"/>
    <mergeCell ref="I22:I23"/>
    <mergeCell ref="K20:K21"/>
    <mergeCell ref="E7:E8"/>
    <mergeCell ref="G9:G10"/>
    <mergeCell ref="E11:E12"/>
    <mergeCell ref="D1:K1"/>
    <mergeCell ref="D2:K2"/>
    <mergeCell ref="D3:K3"/>
    <mergeCell ref="L10:L11"/>
    <mergeCell ref="L12:L13"/>
    <mergeCell ref="L16:L17"/>
    <mergeCell ref="E15:E16"/>
    <mergeCell ref="F13:G13"/>
    <mergeCell ref="N30:N31"/>
    <mergeCell ref="N22:N23"/>
    <mergeCell ref="N24:N25"/>
    <mergeCell ref="N26:N27"/>
    <mergeCell ref="N6:N7"/>
    <mergeCell ref="N16:N17"/>
    <mergeCell ref="N18:N19"/>
    <mergeCell ref="N8:N9"/>
    <mergeCell ref="N10:N11"/>
    <mergeCell ref="N12:N13"/>
    <mergeCell ref="N14:N15"/>
    <mergeCell ref="N20:N21"/>
    <mergeCell ref="N28:N29"/>
    <mergeCell ref="M22:M23"/>
    <mergeCell ref="K24:K25"/>
    <mergeCell ref="M24:M25"/>
    <mergeCell ref="K26:K27"/>
    <mergeCell ref="M26:M27"/>
    <mergeCell ref="M28:M29"/>
    <mergeCell ref="L22:L23"/>
    <mergeCell ref="M30:M31"/>
    <mergeCell ref="L28:L29"/>
    <mergeCell ref="F31:G31"/>
    <mergeCell ref="I31:I32"/>
    <mergeCell ref="E33:E34"/>
    <mergeCell ref="L30:L31"/>
    <mergeCell ref="K28:K29"/>
    <mergeCell ref="K30:K31"/>
    <mergeCell ref="G27:G28"/>
    <mergeCell ref="C24:C25"/>
    <mergeCell ref="D28:D29"/>
    <mergeCell ref="B30:B31"/>
    <mergeCell ref="C30:C31"/>
    <mergeCell ref="D24:D25"/>
    <mergeCell ref="L24:L25"/>
    <mergeCell ref="L26:L27"/>
    <mergeCell ref="B26:B27"/>
    <mergeCell ref="C26:C27"/>
    <mergeCell ref="D26:D27"/>
    <mergeCell ref="D30:D31"/>
    <mergeCell ref="A32:A33"/>
    <mergeCell ref="A34:A35"/>
    <mergeCell ref="B28:B29"/>
    <mergeCell ref="C28:C29"/>
    <mergeCell ref="C32:C33"/>
    <mergeCell ref="D32:D33"/>
    <mergeCell ref="A24:A25"/>
    <mergeCell ref="A26:A27"/>
    <mergeCell ref="A28:A29"/>
    <mergeCell ref="A30:A31"/>
    <mergeCell ref="C20:C21"/>
    <mergeCell ref="A16:A17"/>
    <mergeCell ref="B16:B17"/>
    <mergeCell ref="C16:C17"/>
    <mergeCell ref="B18:B19"/>
    <mergeCell ref="C18:C19"/>
    <mergeCell ref="A18:A19"/>
    <mergeCell ref="A5:B5"/>
    <mergeCell ref="B6:B7"/>
    <mergeCell ref="C6:C7"/>
    <mergeCell ref="A6:A7"/>
    <mergeCell ref="B12:B13"/>
    <mergeCell ref="C12:C13"/>
    <mergeCell ref="A8:A9"/>
    <mergeCell ref="B8:B9"/>
    <mergeCell ref="C8:C9"/>
    <mergeCell ref="A10:A11"/>
    <mergeCell ref="M12:M13"/>
    <mergeCell ref="B10:B11"/>
    <mergeCell ref="C10:C11"/>
    <mergeCell ref="A12:A13"/>
    <mergeCell ref="D20:D21"/>
    <mergeCell ref="A14:A15"/>
    <mergeCell ref="B14:B15"/>
    <mergeCell ref="C14:C15"/>
    <mergeCell ref="A20:A21"/>
    <mergeCell ref="B20:B21"/>
    <mergeCell ref="M14:M15"/>
    <mergeCell ref="K18:K19"/>
    <mergeCell ref="M18:M19"/>
    <mergeCell ref="M16:M17"/>
    <mergeCell ref="L14:L15"/>
    <mergeCell ref="K14:K15"/>
    <mergeCell ref="K16:K17"/>
    <mergeCell ref="L18:L19"/>
    <mergeCell ref="M20:M21"/>
    <mergeCell ref="D6:D7"/>
    <mergeCell ref="D8:D9"/>
    <mergeCell ref="D16:D17"/>
    <mergeCell ref="D10:D11"/>
    <mergeCell ref="D12:D13"/>
    <mergeCell ref="D14:D15"/>
    <mergeCell ref="M6:M7"/>
    <mergeCell ref="M8:M9"/>
    <mergeCell ref="E19:E20"/>
    <mergeCell ref="I13:I14"/>
    <mergeCell ref="G17:G18"/>
    <mergeCell ref="K12:K13"/>
    <mergeCell ref="L6:L7"/>
    <mergeCell ref="L8:L9"/>
    <mergeCell ref="M10:M11"/>
    <mergeCell ref="L20:L2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2011-10-02T12:55:16Z</cp:lastPrinted>
  <dcterms:created xsi:type="dcterms:W3CDTF">1996-10-08T23:32:33Z</dcterms:created>
  <dcterms:modified xsi:type="dcterms:W3CDTF">2011-10-02T14:08:32Z</dcterms:modified>
  <cp:category/>
  <cp:version/>
  <cp:contentType/>
  <cp:contentStatus/>
</cp:coreProperties>
</file>