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<sst xmlns="http://schemas.openxmlformats.org/spreadsheetml/2006/main" count="198" uniqueCount="90">
  <si>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</si>
  <si>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</si>
  <si>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</si>
  <si>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</si>
  <si>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</si>
  <si>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</si>
  <si>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</si>
  <si>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</si>
  <si>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</si>
  <si>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</si>
  <si>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</si>
  <si>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</si>
  <si>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</si>
  <si>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</si>
  <si>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</si>
  <si>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</si>
  <si>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</si>
  <si>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</si>
  <si>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</si>
  <si>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</si>
  <si>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</si>
  <si>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</si>
  <si>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</si>
  <si>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</si>
  <si>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</si>
  <si>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</si>
  <si>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</si>
  <si>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</si>
  <si>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</si>
  <si>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</si>
  <si>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</si>
  <si>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</si>
  <si>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2001, 2ю</t>
  </si>
  <si>
    <t>Отрадный</t>
  </si>
  <si>
    <t>Мартышин М., Лозюк В.А.</t>
  </si>
  <si>
    <t>2000, 2ю</t>
  </si>
  <si>
    <t>Кинель-Черкассы</t>
  </si>
  <si>
    <t>Тараборин И.М.</t>
  </si>
  <si>
    <t>Исаклы</t>
  </si>
  <si>
    <t>Жиряков В.Е.</t>
  </si>
  <si>
    <t>Гл. судья, судья МК</t>
  </si>
  <si>
    <t>Зинчак В.С.</t>
  </si>
  <si>
    <t>/Дзержинск/</t>
  </si>
  <si>
    <t>Гл. секретарь, судья ВК</t>
  </si>
  <si>
    <t>Рожков В.И.</t>
  </si>
  <si>
    <t>/Саратов/</t>
  </si>
  <si>
    <t>Сапожников Артур Аркадьевич</t>
  </si>
  <si>
    <t>Рябов Данил Иванович</t>
  </si>
  <si>
    <t>Трифонов Никита Викторович</t>
  </si>
  <si>
    <t>Шканин Сергей Николаевич</t>
  </si>
  <si>
    <t>Самара "Вымпел"</t>
  </si>
  <si>
    <t>Киргизов В.В.</t>
  </si>
  <si>
    <t>Уколов Андрей Игоревич</t>
  </si>
  <si>
    <t>Тольятти</t>
  </si>
  <si>
    <t>Болотский С.Г.</t>
  </si>
  <si>
    <t>Конопкин Илья Николаевич</t>
  </si>
  <si>
    <t>Дормидонтов Антон Анатольевич</t>
  </si>
  <si>
    <t>Скрипник Дмитрий Сергеевич</t>
  </si>
  <si>
    <t>Лопатин Андрей Николаевич</t>
  </si>
  <si>
    <t>Ахметдинов Руслан Радикович</t>
  </si>
  <si>
    <t>Гасымов Рустам Ватифович</t>
  </si>
  <si>
    <t>Астрелин А.А.</t>
  </si>
  <si>
    <t>Долгополов Егор Алексеевич</t>
  </si>
  <si>
    <t>Поляков Вячеслав Алексеевич</t>
  </si>
  <si>
    <t>Бекин Илья Николаевич</t>
  </si>
  <si>
    <t>Бекин А.Н.</t>
  </si>
  <si>
    <t>Джовбатыров Ахмед Мусаевич</t>
  </si>
  <si>
    <t>Новосемейкино</t>
  </si>
  <si>
    <t>Кизельбаш В.Г.</t>
  </si>
  <si>
    <t>Саратов</t>
  </si>
  <si>
    <t>в.к.    38     кг.</t>
  </si>
  <si>
    <t>38 кг</t>
  </si>
  <si>
    <t>Кузнецов Сергей Олегович</t>
  </si>
  <si>
    <t>Мироненко А.О.</t>
  </si>
  <si>
    <t>1</t>
  </si>
  <si>
    <t>3:1</t>
  </si>
  <si>
    <t>5</t>
  </si>
  <si>
    <t>4:0</t>
  </si>
  <si>
    <t>11</t>
  </si>
  <si>
    <t>3:0</t>
  </si>
  <si>
    <t>15</t>
  </si>
  <si>
    <t>8</t>
  </si>
  <si>
    <t>2</t>
  </si>
  <si>
    <t>14</t>
  </si>
  <si>
    <t>12</t>
  </si>
  <si>
    <t>16</t>
  </si>
  <si>
    <t>3</t>
  </si>
  <si>
    <t>7-8</t>
  </si>
  <si>
    <t>9-12</t>
  </si>
  <si>
    <t>13-16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</si>
</sst>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9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i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49" fontId="5" fillId="0" borderId="22" xfId="0" applyNumberFormat="1" applyFont="1" applyBorder="1" applyAlignment="1">
      <alignment horizontal="center" vertical="center"/>
    </xf>
    <xf numFmtId="0" fontId="0" fillId="0" borderId="0" xfId="42" applyFont="1" applyBorder="1" applyAlignment="1" applyProtection="1">
      <alignment horizontal="center" vertical="center" wrapText="1"/>
      <protection/>
    </xf>
    <xf numFmtId="0" fontId="5" fillId="33" borderId="23" xfId="42" applyFont="1" applyFill="1" applyBorder="1" applyAlignment="1" applyProtection="1">
      <alignment horizontal="center" vertical="center" wrapText="1"/>
      <protection/>
    </xf>
    <xf numFmtId="0" fontId="5" fillId="33" borderId="24" xfId="42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18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4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center" wrapText="1"/>
    </xf>
    <xf numFmtId="0" fontId="0" fillId="0" borderId="0" xfId="42" applyFont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 horizontal="center"/>
      <protection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Font="1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1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49" fontId="58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49" fontId="0" fillId="0" borderId="14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NumberFormat="1" applyFont="1" applyBorder="1" applyAlignment="1">
      <alignment horizontal="left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49" fontId="0" fillId="0" borderId="25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49" fontId="0" fillId="0" borderId="26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vertical="center" wrapText="1"/>
    </xf>
    <xf numFmtId="49" fontId="0" fillId="0" borderId="11" xfId="0" applyNumberFormat="1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left" vertical="center" wrapText="1"/>
    </xf>
    <xf numFmtId="0" fontId="6" fillId="0" borderId="28" xfId="0" applyNumberFormat="1" applyFont="1" applyBorder="1" applyAlignment="1">
      <alignment horizontal="left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57" fillId="0" borderId="27" xfId="0" applyNumberFormat="1" applyFont="1" applyBorder="1" applyAlignment="1">
      <alignment horizontal="center" vertical="center" wrapText="1"/>
    </xf>
    <xf numFmtId="0" fontId="57" fillId="0" borderId="28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top" wrapText="1"/>
    </xf>
    <xf numFmtId="49" fontId="6" fillId="0" borderId="30" xfId="0" applyNumberFormat="1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6" fillId="0" borderId="30" xfId="0" applyNumberFormat="1" applyFont="1" applyBorder="1" applyAlignment="1">
      <alignment horizontal="center" vertical="top" wrapText="1"/>
    </xf>
    <xf numFmtId="0" fontId="4" fillId="33" borderId="31" xfId="42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4" fillId="0" borderId="32" xfId="42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5" fillId="0" borderId="33" xfId="42" applyFont="1" applyBorder="1" applyAlignment="1" applyProtection="1">
      <alignment horizontal="center" vertical="center" wrapText="1"/>
      <protection/>
    </xf>
    <xf numFmtId="0" fontId="11" fillId="0" borderId="20" xfId="42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  <xf numFmtId="0" fontId="6" fillId="0" borderId="30" xfId="42" applyFont="1" applyFill="1" applyBorder="1" applyAlignment="1" applyProtection="1">
      <alignment horizontal="left" vertical="center" wrapText="1"/>
      <protection/>
    </xf>
    <xf numFmtId="0" fontId="7" fillId="0" borderId="30" xfId="0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0" fontId="6" fillId="36" borderId="30" xfId="0" applyFont="1" applyFill="1" applyBorder="1" applyAlignment="1">
      <alignment horizontal="center" vertical="center" wrapText="1"/>
    </xf>
    <xf numFmtId="0" fontId="17" fillId="0" borderId="30" xfId="0" applyFont="1" applyBorder="1" applyAlignment="1">
      <alignment vertical="top" wrapText="1"/>
    </xf>
    <xf numFmtId="0" fontId="15" fillId="0" borderId="30" xfId="0" applyFont="1" applyBorder="1" applyAlignment="1">
      <alignment vertical="top" wrapText="1"/>
    </xf>
    <xf numFmtId="0" fontId="16" fillId="0" borderId="30" xfId="0" applyFont="1" applyBorder="1" applyAlignment="1">
      <alignment vertical="top" wrapText="1"/>
    </xf>
    <xf numFmtId="0" fontId="16" fillId="0" borderId="30" xfId="0" applyNumberFormat="1" applyFont="1" applyBorder="1" applyAlignment="1">
      <alignment horizontal="left" vertical="top" wrapText="1"/>
    </xf>
    <xf numFmtId="1" fontId="16" fillId="0" borderId="30" xfId="0" applyNumberFormat="1" applyFont="1" applyBorder="1" applyAlignment="1">
      <alignment vertical="top" wrapText="1"/>
    </xf>
    <xf numFmtId="49" fontId="16" fillId="0" borderId="30" xfId="0" applyNumberFormat="1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49" fontId="16" fillId="0" borderId="30" xfId="0" applyNumberFormat="1" applyFont="1" applyBorder="1" applyAlignment="1">
      <alignment vertical="top" wrapText="1"/>
    </xf>
    <xf numFmtId="0" fontId="16" fillId="0" borderId="30" xfId="0" applyFont="1" applyBorder="1" applyAlignment="1">
      <alignment horizontal="left" vertical="center" wrapText="1"/>
    </xf>
    <xf numFmtId="0" fontId="16" fillId="0" borderId="30" xfId="0" applyNumberFormat="1" applyFont="1" applyBorder="1" applyAlignment="1">
      <alignment horizontal="left" vertical="center" wrapText="1"/>
    </xf>
    <xf numFmtId="0" fontId="16" fillId="0" borderId="30" xfId="0" applyFont="1" applyBorder="1" applyAlignment="1">
      <alignment vertical="center" wrapText="1"/>
    </xf>
    <xf numFmtId="49" fontId="16" fillId="0" borderId="3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27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36" xfId="42" applyFont="1" applyBorder="1" applyAlignment="1" applyProtection="1">
      <alignment horizontal="left" vertical="center" wrapText="1"/>
      <protection/>
    </xf>
    <xf numFmtId="0" fontId="6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0" fontId="6" fillId="0" borderId="39" xfId="42" applyFont="1" applyBorder="1" applyAlignment="1" applyProtection="1">
      <alignment horizontal="left" vertical="center" wrapText="1"/>
      <protection/>
    </xf>
    <xf numFmtId="0" fontId="6" fillId="0" borderId="4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6" fillId="0" borderId="0" xfId="0" applyNumberFormat="1" applyFont="1" applyAlignment="1">
      <alignment horizontal="center" vertical="center"/>
    </xf>
    <xf numFmtId="0" fontId="6" fillId="0" borderId="41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42" xfId="42" applyFont="1" applyBorder="1" applyAlignment="1" applyProtection="1">
      <alignment horizontal="center" vertical="center" wrapText="1"/>
      <protection/>
    </xf>
    <xf numFmtId="0" fontId="6" fillId="0" borderId="33" xfId="42" applyFont="1" applyBorder="1" applyAlignment="1" applyProtection="1">
      <alignment horizontal="center" vertical="center" wrapText="1"/>
      <protection/>
    </xf>
    <xf numFmtId="0" fontId="6" fillId="0" borderId="20" xfId="42" applyFont="1" applyBorder="1" applyAlignment="1" applyProtection="1">
      <alignment horizontal="center" vertical="center" wrapText="1"/>
      <protection/>
    </xf>
    <xf numFmtId="0" fontId="6" fillId="0" borderId="43" xfId="42" applyFont="1" applyBorder="1" applyAlignment="1" applyProtection="1">
      <alignment horizontal="center" vertical="center" wrapText="1"/>
      <protection/>
    </xf>
    <xf numFmtId="0" fontId="6" fillId="0" borderId="44" xfId="42" applyFont="1" applyBorder="1" applyAlignment="1" applyProtection="1">
      <alignment horizontal="center" vertical="center" wrapText="1"/>
      <protection/>
    </xf>
    <xf numFmtId="0" fontId="6" fillId="0" borderId="32" xfId="42" applyFont="1" applyBorder="1" applyAlignment="1" applyProtection="1">
      <alignment horizontal="center" vertical="center" wrapText="1"/>
      <protection/>
    </xf>
    <xf numFmtId="0" fontId="6" fillId="0" borderId="45" xfId="42" applyFont="1" applyBorder="1" applyAlignment="1" applyProtection="1">
      <alignment horizontal="center" vertical="center" wrapText="1"/>
      <protection/>
    </xf>
    <xf numFmtId="0" fontId="6" fillId="0" borderId="46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47" xfId="42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6" fillId="0" borderId="36" xfId="42" applyFont="1" applyBorder="1" applyAlignment="1" applyProtection="1">
      <alignment horizontal="center" vertical="center" wrapText="1"/>
      <protection/>
    </xf>
    <xf numFmtId="0" fontId="6" fillId="0" borderId="4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9" xfId="42" applyFont="1" applyBorder="1" applyAlignment="1" applyProtection="1">
      <alignment horizontal="center" vertical="center" wrapText="1"/>
      <protection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0" fontId="5" fillId="33" borderId="23" xfId="42" applyFont="1" applyFill="1" applyBorder="1" applyAlignment="1" applyProtection="1">
      <alignment horizontal="center" vertical="center" wrapText="1"/>
      <protection/>
    </xf>
    <xf numFmtId="0" fontId="5" fillId="33" borderId="24" xfId="42" applyFont="1" applyFill="1" applyBorder="1" applyAlignment="1" applyProtection="1">
      <alignment horizontal="center" vertical="center" wrapText="1"/>
      <protection/>
    </xf>
    <xf numFmtId="0" fontId="4" fillId="0" borderId="0" xfId="42" applyBorder="1" applyAlignment="1" applyProtection="1">
      <alignment horizontal="center" vertical="center" wrapText="1"/>
      <protection/>
    </xf>
    <xf numFmtId="0" fontId="4" fillId="0" borderId="31" xfId="42" applyBorder="1" applyAlignment="1" applyProtection="1">
      <alignment horizontal="center" vertical="center"/>
      <protection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7" fillId="0" borderId="56" xfId="0" applyNumberFormat="1" applyFont="1" applyBorder="1" applyAlignment="1">
      <alignment horizontal="center" vertical="center" wrapText="1"/>
    </xf>
    <xf numFmtId="0" fontId="7" fillId="0" borderId="57" xfId="0" applyNumberFormat="1" applyFont="1" applyBorder="1" applyAlignment="1">
      <alignment horizontal="center" vertical="center" wrapText="1"/>
    </xf>
    <xf numFmtId="0" fontId="7" fillId="0" borderId="58" xfId="0" applyNumberFormat="1" applyFont="1" applyBorder="1" applyAlignment="1">
      <alignment horizontal="center" vertical="center" wrapText="1"/>
    </xf>
    <xf numFmtId="0" fontId="7" fillId="0" borderId="59" xfId="0" applyNumberFormat="1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7" fillId="0" borderId="61" xfId="0" applyNumberFormat="1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7" fillId="0" borderId="62" xfId="0" applyNumberFormat="1" applyFont="1" applyBorder="1" applyAlignment="1">
      <alignment horizontal="center" vertical="center" wrapText="1"/>
    </xf>
    <xf numFmtId="0" fontId="7" fillId="0" borderId="63" xfId="0" applyNumberFormat="1" applyFont="1" applyBorder="1" applyAlignment="1">
      <alignment horizontal="center" vertical="center" wrapText="1"/>
    </xf>
    <xf numFmtId="0" fontId="7" fillId="0" borderId="64" xfId="0" applyNumberFormat="1" applyFont="1" applyBorder="1" applyAlignment="1">
      <alignment horizontal="center" vertical="center" wrapText="1"/>
    </xf>
    <xf numFmtId="0" fontId="7" fillId="0" borderId="65" xfId="0" applyNumberFormat="1" applyFont="1" applyBorder="1" applyAlignment="1">
      <alignment horizontal="center" vertical="center" wrapText="1"/>
    </xf>
    <xf numFmtId="0" fontId="7" fillId="0" borderId="66" xfId="0" applyNumberFormat="1" applyFont="1" applyBorder="1" applyAlignment="1">
      <alignment horizontal="center" vertical="center" wrapText="1"/>
    </xf>
    <xf numFmtId="0" fontId="7" fillId="0" borderId="67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49" fontId="14" fillId="37" borderId="30" xfId="0" applyNumberFormat="1" applyFont="1" applyFill="1" applyBorder="1" applyAlignment="1">
      <alignment horizontal="left" vertical="top" wrapText="1"/>
    </xf>
    <xf numFmtId="0" fontId="14" fillId="37" borderId="30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171450</xdr:rowOff>
    </xdr:from>
    <xdr:to>
      <xdr:col>1</xdr:col>
      <xdr:colOff>114300</xdr:colOff>
      <xdr:row>2</xdr:row>
      <xdr:rowOff>114300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824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</sheetNames>
    <sheetDataSet>
      <sheetData sheetId="0">
        <row r="2">
          <cell r="A2" t="str">
            <v>Всероссийский турнир по борьбе Самбо среди юношей  1999-2000 гг.р. на призы г.о.Отрадный, посвященного памяти Е.П.Ефремова - академика, доктора биологических наук</v>
          </cell>
        </row>
        <row r="3">
          <cell r="A3" t="str">
            <v>12-14 апреля 2012 года            город Отрадный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 САМБО среди мужчин памяти Н.С. Талалушкина</v>
          </cell>
        </row>
        <row r="3">
          <cell r="A3" t="str">
            <v>20-23 августа 2009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46"/>
  <sheetViews>
    <sheetView tabSelected="1" zoomScalePageLayoutView="0" workbookViewId="0" topLeftCell="A1">
      <selection activeCell="C8" sqref="C8:G15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50" t="s">
        <v>25</v>
      </c>
      <c r="B1" s="150"/>
      <c r="C1" s="150"/>
      <c r="D1" s="150"/>
      <c r="E1" s="150"/>
      <c r="F1" s="150"/>
      <c r="G1" s="150"/>
    </row>
    <row r="2" spans="1:7" ht="25.5" customHeight="1" thickBot="1">
      <c r="A2" s="151" t="s">
        <v>27</v>
      </c>
      <c r="B2" s="152"/>
      <c r="C2" s="152"/>
      <c r="D2" s="152"/>
      <c r="E2" s="152"/>
      <c r="F2" s="152"/>
      <c r="G2" s="152"/>
    </row>
    <row r="3" spans="1:7" ht="32.25" customHeight="1" thickBot="1">
      <c r="A3" s="148" t="str">
        <f>HYPERLINK('[1]реквизиты'!$A$2)</f>
        <v>Всероссийский турнир по борьбе Самбо среди юношей  1999-2000 гг.р. на призы г.о.Отрадный, посвященного памяти Е.П.Ефремова - академика, доктора биологических наук</v>
      </c>
      <c r="B3" s="149"/>
      <c r="C3" s="149"/>
      <c r="D3" s="149"/>
      <c r="E3" s="149"/>
      <c r="F3" s="149"/>
      <c r="G3" s="149"/>
    </row>
    <row r="4" spans="1:7" ht="15" customHeight="1">
      <c r="A4" s="153" t="str">
        <f>HYPERLINK('[1]реквизиты'!$A$3)</f>
        <v>12-14 апреля 2012 года            город Отрадный</v>
      </c>
      <c r="B4" s="154"/>
      <c r="C4" s="154"/>
      <c r="D4" s="154"/>
      <c r="E4" s="154"/>
      <c r="F4" s="154"/>
      <c r="G4" s="154"/>
    </row>
    <row r="5" spans="4:5" ht="24" customHeight="1">
      <c r="D5" s="155" t="str">
        <f>HYPERLINK('пр.взв.'!D4)</f>
        <v>в.к.    38     кг.</v>
      </c>
      <c r="E5" s="156"/>
    </row>
    <row r="6" spans="1:7" ht="12.75" customHeight="1">
      <c r="A6" s="131" t="s">
        <v>9</v>
      </c>
      <c r="B6" s="131" t="s">
        <v>4</v>
      </c>
      <c r="C6" s="131" t="s">
        <v>5</v>
      </c>
      <c r="D6" s="133" t="s">
        <v>6</v>
      </c>
      <c r="E6" s="133" t="s">
        <v>7</v>
      </c>
      <c r="F6" s="131" t="s">
        <v>11</v>
      </c>
      <c r="G6" s="131" t="s">
        <v>8</v>
      </c>
    </row>
    <row r="7" spans="1:7" ht="12.75">
      <c r="A7" s="132"/>
      <c r="B7" s="132"/>
      <c r="C7" s="132"/>
      <c r="D7" s="132"/>
      <c r="E7" s="132"/>
      <c r="F7" s="132"/>
      <c r="G7" s="132"/>
    </row>
    <row r="8" spans="1:7" ht="12.75" customHeight="1">
      <c r="A8" s="134" t="s">
        <v>74</v>
      </c>
      <c r="B8" s="136">
        <v>11</v>
      </c>
      <c r="C8" s="138" t="str">
        <f>VLOOKUP(B8,'пр.взв.'!B7:G38,2,FALSE)</f>
        <v>Бекин Илья Николаевич</v>
      </c>
      <c r="D8" s="140">
        <f>VLOOKUP(B8,'пр.взв.'!B7:G38,3,FALSE)</f>
        <v>1999</v>
      </c>
      <c r="E8" s="140" t="str">
        <f>VLOOKUP(B8,'пр.взв.'!B7:G38,4,FALSE)</f>
        <v>Тольятти</v>
      </c>
      <c r="F8" s="142">
        <f>VLOOKUP(B8,'пр.взв.'!B7:G38,5,FALSE)</f>
        <v>0</v>
      </c>
      <c r="G8" s="138" t="str">
        <f>VLOOKUP(B8,'пр.взв.'!B7:G38,6,FALSE)</f>
        <v>Бекин А.Н.</v>
      </c>
    </row>
    <row r="9" spans="1:7" ht="12.75">
      <c r="A9" s="135"/>
      <c r="B9" s="137"/>
      <c r="C9" s="139"/>
      <c r="D9" s="141"/>
      <c r="E9" s="141"/>
      <c r="F9" s="143"/>
      <c r="G9" s="139"/>
    </row>
    <row r="10" spans="1:7" ht="12.75" customHeight="1">
      <c r="A10" s="134" t="s">
        <v>82</v>
      </c>
      <c r="B10" s="136">
        <v>8</v>
      </c>
      <c r="C10" s="138" t="str">
        <f>VLOOKUP(B10,'пр.взв.'!B7:G38,2,FALSE)</f>
        <v>Джовбатыров Ахмед Мусаевич</v>
      </c>
      <c r="D10" s="140">
        <f>VLOOKUP(B10,'пр.взв.'!B7:G38,3,FALSE)</f>
        <v>1999</v>
      </c>
      <c r="E10" s="140" t="str">
        <f>VLOOKUP(B10,'пр.взв.'!B7:G38,4,FALSE)</f>
        <v>Новосемейкино</v>
      </c>
      <c r="F10" s="142">
        <f>VLOOKUP(B10,'пр.взв.'!B7:G38,5,FALSE)</f>
        <v>0</v>
      </c>
      <c r="G10" s="138" t="str">
        <f>VLOOKUP(B10,'пр.взв.'!B7:G38,6,FALSE)</f>
        <v>Кизельбаш В.Г.</v>
      </c>
    </row>
    <row r="11" spans="1:7" ht="12.75">
      <c r="A11" s="135"/>
      <c r="B11" s="137"/>
      <c r="C11" s="139"/>
      <c r="D11" s="141"/>
      <c r="E11" s="141"/>
      <c r="F11" s="143"/>
      <c r="G11" s="139"/>
    </row>
    <row r="12" spans="1:7" ht="12.75" customHeight="1">
      <c r="A12" s="134" t="s">
        <v>86</v>
      </c>
      <c r="B12" s="136">
        <v>1</v>
      </c>
      <c r="C12" s="138" t="str">
        <f>VLOOKUP(B12,'пр.взв.'!B7:G38,2,FALSE)</f>
        <v>Уколов Андрей Игоревич</v>
      </c>
      <c r="D12" s="140">
        <f>VLOOKUP(B12,'пр.взв.'!B7:G38,3,FALSE)</f>
        <v>2000</v>
      </c>
      <c r="E12" s="140" t="str">
        <f>VLOOKUP(B12,'пр.взв.'!B7:G38,4,FALSE)</f>
        <v>Тольятти</v>
      </c>
      <c r="F12" s="142">
        <f>VLOOKUP(B12,'пр.взв.'!B7:G38,5,FALSE)</f>
        <v>0</v>
      </c>
      <c r="G12" s="138" t="str">
        <f>VLOOKUP(B12,'пр.взв.'!B7:G38,6,FALSE)</f>
        <v>Болотский С.Г.</v>
      </c>
    </row>
    <row r="13" spans="1:7" ht="12.75">
      <c r="A13" s="135"/>
      <c r="B13" s="137"/>
      <c r="C13" s="139"/>
      <c r="D13" s="141"/>
      <c r="E13" s="141"/>
      <c r="F13" s="143"/>
      <c r="G13" s="139"/>
    </row>
    <row r="14" spans="1:7" ht="12.75" customHeight="1">
      <c r="A14" s="134" t="s">
        <v>86</v>
      </c>
      <c r="B14" s="136">
        <v>2</v>
      </c>
      <c r="C14" s="138" t="str">
        <f>VLOOKUP(B14,'пр.взв.'!B7:G38,2,FALSE)</f>
        <v>Шканин Сергей Николаевич</v>
      </c>
      <c r="D14" s="140">
        <f>VLOOKUP(B14,'пр.взв.'!B7:G38,3,FALSE)</f>
        <v>2001</v>
      </c>
      <c r="E14" s="140" t="str">
        <f>VLOOKUP(B14,'пр.взв.'!B7:G38,4,FALSE)</f>
        <v>Самара "Вымпел"</v>
      </c>
      <c r="F14" s="142">
        <f>VLOOKUP(B14,'пр.взв.'!B7:G38,5,FALSE)</f>
        <v>0</v>
      </c>
      <c r="G14" s="138" t="str">
        <f>VLOOKUP(B14,'пр.взв.'!B7:G38,6,FALSE)</f>
        <v>Киргизов В.В.</v>
      </c>
    </row>
    <row r="15" spans="1:7" ht="12.75">
      <c r="A15" s="135"/>
      <c r="B15" s="137"/>
      <c r="C15" s="139"/>
      <c r="D15" s="141"/>
      <c r="E15" s="141"/>
      <c r="F15" s="143"/>
      <c r="G15" s="139"/>
    </row>
    <row r="16" spans="1:7" ht="12.75" customHeight="1">
      <c r="A16" s="134" t="s">
        <v>76</v>
      </c>
      <c r="B16" s="136">
        <v>15</v>
      </c>
      <c r="C16" s="138" t="str">
        <f>VLOOKUP(B16,'пр.взв.'!B7:G38,2,FALSE)</f>
        <v>Ахметдинов Руслан Радикович</v>
      </c>
      <c r="D16" s="140">
        <f>VLOOKUP(B16,'пр.взв.'!B7:G38,3,FALSE)</f>
        <v>2000</v>
      </c>
      <c r="E16" s="140" t="str">
        <f>VLOOKUP(B16,'пр.взв.'!B7:G38,4,FALSE)</f>
        <v>Кинель-Черкассы</v>
      </c>
      <c r="F16" s="142">
        <f>VLOOKUP(B16,'пр.взв.'!B7:G38,5,FALSE)</f>
        <v>0</v>
      </c>
      <c r="G16" s="138" t="str">
        <f>VLOOKUP(B16,'пр.взв.'!B7:G38,6,FALSE)</f>
        <v>Тараборин И.М.</v>
      </c>
    </row>
    <row r="17" spans="1:7" ht="12.75">
      <c r="A17" s="135"/>
      <c r="B17" s="137"/>
      <c r="C17" s="139"/>
      <c r="D17" s="141"/>
      <c r="E17" s="141"/>
      <c r="F17" s="143"/>
      <c r="G17" s="139"/>
    </row>
    <row r="18" spans="1:7" ht="12.75" customHeight="1">
      <c r="A18" s="134" t="s">
        <v>76</v>
      </c>
      <c r="B18" s="136">
        <v>16</v>
      </c>
      <c r="C18" s="146" t="s">
        <v>63</v>
      </c>
      <c r="D18" s="147">
        <v>2000</v>
      </c>
      <c r="E18" s="144" t="s">
        <v>38</v>
      </c>
      <c r="F18" s="145"/>
      <c r="G18" s="146" t="s">
        <v>39</v>
      </c>
    </row>
    <row r="19" spans="1:7" ht="12.75">
      <c r="A19" s="135"/>
      <c r="B19" s="137"/>
      <c r="C19" s="146"/>
      <c r="D19" s="147"/>
      <c r="E19" s="144"/>
      <c r="F19" s="145"/>
      <c r="G19" s="146"/>
    </row>
    <row r="20" spans="1:7" ht="12.75" customHeight="1">
      <c r="A20" s="134" t="s">
        <v>87</v>
      </c>
      <c r="B20" s="136">
        <v>14</v>
      </c>
      <c r="C20" s="138" t="str">
        <f>VLOOKUP(B20,'пр.взв.'!B7:G38,2,FALSE)</f>
        <v>Кузнецов Сергей Олегович</v>
      </c>
      <c r="D20" s="140">
        <f>VLOOKUP(B20,'пр.взв.'!B7:G38,3,FALSE)</f>
        <v>1999</v>
      </c>
      <c r="E20" s="140" t="str">
        <f>VLOOKUP(B20,'пр.взв.'!B7:G38,4,FALSE)</f>
        <v>Саратов</v>
      </c>
      <c r="F20" s="142">
        <f>VLOOKUP(B20,'пр.взв.'!B7:G38,5,FALSE)</f>
        <v>0</v>
      </c>
      <c r="G20" s="138" t="str">
        <f>VLOOKUP(B20,'пр.взв.'!B7:G38,6,FALSE)</f>
        <v>Мироненко А.О.</v>
      </c>
    </row>
    <row r="21" spans="1:7" ht="12.75">
      <c r="A21" s="135"/>
      <c r="B21" s="137"/>
      <c r="C21" s="139"/>
      <c r="D21" s="141"/>
      <c r="E21" s="141"/>
      <c r="F21" s="143"/>
      <c r="G21" s="139"/>
    </row>
    <row r="22" spans="1:7" ht="12.75" customHeight="1">
      <c r="A22" s="134" t="s">
        <v>87</v>
      </c>
      <c r="B22" s="136">
        <v>5</v>
      </c>
      <c r="C22" s="138" t="s">
        <v>48</v>
      </c>
      <c r="D22" s="140" t="str">
        <f>VLOOKUP(B22,'пр.взв.'!B7:G38,3,FALSE)</f>
        <v>2000, 2ю</v>
      </c>
      <c r="E22" s="140" t="str">
        <f>VLOOKUP(B22,'пр.взв.'!B7:G38,4,FALSE)</f>
        <v>Отрадный</v>
      </c>
      <c r="F22" s="142">
        <f>VLOOKUP(B22,'пр.взв.'!B7:G38,5,FALSE)</f>
        <v>0</v>
      </c>
      <c r="G22" s="138" t="str">
        <f>VLOOKUP(B22,'пр.взв.'!B7:G38,6,FALSE)</f>
        <v>Мартышин М., Лозюк В.А.</v>
      </c>
    </row>
    <row r="23" spans="1:7" ht="12.75">
      <c r="A23" s="135"/>
      <c r="B23" s="137"/>
      <c r="C23" s="139"/>
      <c r="D23" s="141"/>
      <c r="E23" s="141"/>
      <c r="F23" s="143"/>
      <c r="G23" s="139"/>
    </row>
    <row r="24" spans="1:7" ht="12.75" customHeight="1">
      <c r="A24" s="134" t="s">
        <v>88</v>
      </c>
      <c r="B24" s="136">
        <v>9</v>
      </c>
      <c r="C24" s="138" t="str">
        <f>VLOOKUP(B24,'пр.взв.'!B7:G38,2,FALSE)</f>
        <v>Скрипник Дмитрий Сергеевич</v>
      </c>
      <c r="D24" s="140">
        <f>VLOOKUP(B24,'пр.взв.'!B7:G38,3,FALSE)</f>
        <v>1999</v>
      </c>
      <c r="E24" s="140" t="str">
        <f>VLOOKUP(B24,'пр.взв.'!B7:G38,4,FALSE)</f>
        <v>Исаклы</v>
      </c>
      <c r="F24" s="142">
        <f>VLOOKUP(B24,'пр.взв.'!B7:G38,5,FALSE)</f>
        <v>0</v>
      </c>
      <c r="G24" s="138" t="str">
        <f>VLOOKUP(B24,'пр.взв.'!B7:G38,6,FALSE)</f>
        <v>Жиряков В.Е.</v>
      </c>
    </row>
    <row r="25" spans="1:7" ht="12.75">
      <c r="A25" s="135"/>
      <c r="B25" s="137"/>
      <c r="C25" s="139"/>
      <c r="D25" s="141"/>
      <c r="E25" s="141"/>
      <c r="F25" s="143"/>
      <c r="G25" s="139"/>
    </row>
    <row r="26" spans="1:7" ht="12.75" customHeight="1">
      <c r="A26" s="134" t="s">
        <v>88</v>
      </c>
      <c r="B26" s="136">
        <v>3</v>
      </c>
      <c r="C26" s="138" t="str">
        <f>VLOOKUP(B26,'пр.взв.'!B7:G38,2,FALSE)</f>
        <v>Сапожников Артур Аркадьевич</v>
      </c>
      <c r="D26" s="140" t="str">
        <f>VLOOKUP(B26,'пр.взв.'!B7:G38,3,FALSE)</f>
        <v>2001, 2ю</v>
      </c>
      <c r="E26" s="140" t="str">
        <f>VLOOKUP(B26,'пр.взв.'!B7:G38,4,FALSE)</f>
        <v>Отрадный</v>
      </c>
      <c r="F26" s="142">
        <f>VLOOKUP(B26,'пр.взв.'!B7:G38,5,FALSE)</f>
        <v>0</v>
      </c>
      <c r="G26" s="138" t="str">
        <f>VLOOKUP(B26,'пр.взв.'!B7:G38,6,FALSE)</f>
        <v>Мартышин М., Лозюк В.А.</v>
      </c>
    </row>
    <row r="27" spans="1:7" ht="12.75">
      <c r="A27" s="135"/>
      <c r="B27" s="137"/>
      <c r="C27" s="139"/>
      <c r="D27" s="141"/>
      <c r="E27" s="141"/>
      <c r="F27" s="143"/>
      <c r="G27" s="139"/>
    </row>
    <row r="28" spans="1:7" ht="12.75" customHeight="1">
      <c r="A28" s="134" t="s">
        <v>88</v>
      </c>
      <c r="B28" s="136">
        <v>10</v>
      </c>
      <c r="C28" s="138" t="str">
        <f>VLOOKUP(B28,'пр.взв.'!B7:G38,2,FALSE)</f>
        <v>Гасымов Рустам Ватифович</v>
      </c>
      <c r="D28" s="140">
        <f>VLOOKUP(B28,'пр.взв.'!B7:G38,3,FALSE)</f>
        <v>2000</v>
      </c>
      <c r="E28" s="140" t="str">
        <f>VLOOKUP(B28,'пр.взв.'!B7:G38,4,FALSE)</f>
        <v>Кинель-Черкассы</v>
      </c>
      <c r="F28" s="142">
        <f>VLOOKUP(B28,'пр.взв.'!B7:G38,5,FALSE)</f>
        <v>0</v>
      </c>
      <c r="G28" s="138" t="str">
        <f>VLOOKUP(B28,'пр.взв.'!B7:G38,6,FALSE)</f>
        <v>Астрелин А.А.</v>
      </c>
    </row>
    <row r="29" spans="1:7" ht="12.75">
      <c r="A29" s="135"/>
      <c r="B29" s="137"/>
      <c r="C29" s="139"/>
      <c r="D29" s="141"/>
      <c r="E29" s="141"/>
      <c r="F29" s="143"/>
      <c r="G29" s="139"/>
    </row>
    <row r="30" spans="1:7" ht="12.75">
      <c r="A30" s="134" t="s">
        <v>88</v>
      </c>
      <c r="B30" s="136">
        <v>12</v>
      </c>
      <c r="C30" s="138" t="str">
        <f>VLOOKUP(B30,'пр.взв.'!B7:G38,2,FALSE)</f>
        <v>Лопатин Андрей Николаевич</v>
      </c>
      <c r="D30" s="140">
        <f>VLOOKUP(B30,'пр.взв.'!B7:G38,3,FALSE)</f>
        <v>1999</v>
      </c>
      <c r="E30" s="140" t="str">
        <f>VLOOKUP(B30,'пр.взв.'!B15:G30,4,FALSE)</f>
        <v>Исаклы</v>
      </c>
      <c r="F30" s="142">
        <f>VLOOKUP(B30,'пр.взв.'!B7:G38,5,FALSE)</f>
        <v>0</v>
      </c>
      <c r="G30" s="138" t="str">
        <f>VLOOKUP(B30,'пр.взв.'!B7:G38,6,FALSE)</f>
        <v>Жиряков В.Е.</v>
      </c>
    </row>
    <row r="31" spans="1:7" ht="12.75">
      <c r="A31" s="135"/>
      <c r="B31" s="137"/>
      <c r="C31" s="139"/>
      <c r="D31" s="141"/>
      <c r="E31" s="141"/>
      <c r="F31" s="143"/>
      <c r="G31" s="139"/>
    </row>
    <row r="32" spans="1:7" ht="12.75">
      <c r="A32" s="134" t="s">
        <v>89</v>
      </c>
      <c r="B32" s="136">
        <v>13</v>
      </c>
      <c r="C32" s="138" t="str">
        <f>VLOOKUP(B32,'пр.взв.'!B7:G38,2,FALSE)</f>
        <v>Долгополов Егор Алексеевич</v>
      </c>
      <c r="D32" s="140">
        <f>VLOOKUP(B32,'пр.взв.'!B7:G38,3,FALSE)</f>
        <v>2000</v>
      </c>
      <c r="E32" s="140" t="str">
        <f>VLOOKUP(B32,'пр.взв.'!B17:G32,4,FALSE)</f>
        <v>Кинель-Черкассы</v>
      </c>
      <c r="F32" s="142">
        <f>VLOOKUP(B32,'пр.взв.'!B7:G38,5,FALSE)</f>
        <v>0</v>
      </c>
      <c r="G32" s="138" t="str">
        <f>VLOOKUP(B32,'пр.взв.'!B7:G38,6,FALSE)</f>
        <v>Астрелин А.А.</v>
      </c>
    </row>
    <row r="33" spans="1:7" ht="12.75">
      <c r="A33" s="135"/>
      <c r="B33" s="137"/>
      <c r="C33" s="139"/>
      <c r="D33" s="141"/>
      <c r="E33" s="141"/>
      <c r="F33" s="143"/>
      <c r="G33" s="139"/>
    </row>
    <row r="34" spans="1:7" ht="12.75">
      <c r="A34" s="134" t="s">
        <v>89</v>
      </c>
      <c r="B34" s="136">
        <v>7</v>
      </c>
      <c r="C34" s="138" t="str">
        <f>VLOOKUP(B34,'пр.взв.'!B7:G38,2,FALSE)</f>
        <v>Дормидонтов Антон Анатольевич</v>
      </c>
      <c r="D34" s="140">
        <f>VLOOKUP(B34,'пр.взв.'!B7:G38,3,FALSE)</f>
        <v>2000</v>
      </c>
      <c r="E34" s="140" t="str">
        <f>VLOOKUP(B34,'пр.взв.'!B19:G34,4,FALSE)</f>
        <v>Исаклы</v>
      </c>
      <c r="F34" s="142">
        <f>VLOOKUP(B34,'пр.взв.'!B7:G38,5,FALSE)</f>
        <v>0</v>
      </c>
      <c r="G34" s="138" t="str">
        <f>VLOOKUP(B34,'пр.взв.'!B7:G38,6,FALSE)</f>
        <v>Жиряков В.Е.</v>
      </c>
    </row>
    <row r="35" spans="1:7" ht="12.75">
      <c r="A35" s="135"/>
      <c r="B35" s="137"/>
      <c r="C35" s="139"/>
      <c r="D35" s="141"/>
      <c r="E35" s="141"/>
      <c r="F35" s="143"/>
      <c r="G35" s="139"/>
    </row>
    <row r="36" spans="1:7" ht="12.75">
      <c r="A36" s="134" t="s">
        <v>89</v>
      </c>
      <c r="B36" s="136">
        <v>6</v>
      </c>
      <c r="C36" s="138" t="str">
        <f>VLOOKUP(B36,'пр.взв.'!B7:G38,2,FALSE)</f>
        <v>Конопкин Илья Николаевич</v>
      </c>
      <c r="D36" s="140">
        <f>VLOOKUP(B36,'пр.взв.'!B7:G38,3,FALSE)</f>
        <v>1999</v>
      </c>
      <c r="E36" s="140" t="s">
        <v>38</v>
      </c>
      <c r="F36" s="142">
        <f>VLOOKUP(B36,'пр.взв.'!B7:G38,5,FALSE)</f>
        <v>0</v>
      </c>
      <c r="G36" s="138" t="str">
        <f>VLOOKUP(B36,'пр.взв.'!B7:G38,6,FALSE)</f>
        <v>Жиряков В.Е.</v>
      </c>
    </row>
    <row r="37" spans="1:7" ht="12.75">
      <c r="A37" s="135"/>
      <c r="B37" s="137"/>
      <c r="C37" s="139"/>
      <c r="D37" s="141"/>
      <c r="E37" s="141"/>
      <c r="F37" s="143"/>
      <c r="G37" s="139"/>
    </row>
    <row r="38" spans="1:7" ht="12.75">
      <c r="A38" s="134" t="s">
        <v>89</v>
      </c>
      <c r="B38" s="136">
        <v>4</v>
      </c>
      <c r="C38" s="138" t="str">
        <f>VLOOKUP(B38,'пр.взв.'!B7:G38,2,FALSE)</f>
        <v>Рябов Данил Иванович</v>
      </c>
      <c r="D38" s="140" t="str">
        <f>VLOOKUP(B38,'пр.взв.'!B7:G38,3,FALSE)</f>
        <v>2001, 2ю</v>
      </c>
      <c r="E38" s="140" t="s">
        <v>33</v>
      </c>
      <c r="F38" s="142">
        <f>VLOOKUP(B38,'пр.взв.'!B7:G38,5,FALSE)</f>
        <v>0</v>
      </c>
      <c r="G38" s="138" t="str">
        <f>VLOOKUP(B38,'пр.взв.'!B7:G38,6,FALSE)</f>
        <v>Мартышин М., Лозюк В.А.</v>
      </c>
    </row>
    <row r="39" spans="1:7" ht="12.75">
      <c r="A39" s="135"/>
      <c r="B39" s="137"/>
      <c r="C39" s="139"/>
      <c r="D39" s="141"/>
      <c r="E39" s="141"/>
      <c r="F39" s="143"/>
      <c r="G39" s="139"/>
    </row>
    <row r="42" spans="1:7" ht="15.75">
      <c r="A42" s="80" t="s">
        <v>40</v>
      </c>
      <c r="B42" s="81"/>
      <c r="C42" s="81"/>
      <c r="D42" s="82"/>
      <c r="E42" s="82"/>
      <c r="F42" s="82"/>
      <c r="G42" s="83" t="s">
        <v>41</v>
      </c>
    </row>
    <row r="43" spans="1:7" ht="15.75">
      <c r="A43" s="84"/>
      <c r="B43" s="85"/>
      <c r="C43" s="85"/>
      <c r="D43" s="85"/>
      <c r="E43" s="85"/>
      <c r="F43" s="85"/>
      <c r="G43" s="81" t="s">
        <v>42</v>
      </c>
    </row>
    <row r="44" spans="1:7" ht="15.75">
      <c r="A44" s="80" t="s">
        <v>43</v>
      </c>
      <c r="B44" s="86"/>
      <c r="C44" s="86"/>
      <c r="D44" s="87"/>
      <c r="E44" s="87"/>
      <c r="F44" s="87"/>
      <c r="G44" s="83" t="s">
        <v>44</v>
      </c>
    </row>
    <row r="45" ht="15.75">
      <c r="G45" s="81" t="s">
        <v>45</v>
      </c>
    </row>
    <row r="46" spans="1:7" ht="15">
      <c r="A46" s="69"/>
      <c r="B46" s="69"/>
      <c r="C46" s="69"/>
      <c r="D46" s="5"/>
      <c r="E46" s="5"/>
      <c r="F46" s="72"/>
      <c r="G46" s="5"/>
    </row>
  </sheetData>
  <sheetProtection/>
  <mergeCells count="124">
    <mergeCell ref="A1:G1"/>
    <mergeCell ref="A2:G2"/>
    <mergeCell ref="G36:G37"/>
    <mergeCell ref="G38:G39"/>
    <mergeCell ref="A4:G4"/>
    <mergeCell ref="D5:E5"/>
    <mergeCell ref="G28:G29"/>
    <mergeCell ref="G30:G31"/>
    <mergeCell ref="G32:G33"/>
    <mergeCell ref="G34:G35"/>
    <mergeCell ref="E38:E39"/>
    <mergeCell ref="F38:F39"/>
    <mergeCell ref="E34:E35"/>
    <mergeCell ref="F34:F35"/>
    <mergeCell ref="E36:E37"/>
    <mergeCell ref="F36:F37"/>
    <mergeCell ref="A3:G3"/>
    <mergeCell ref="G6:G7"/>
    <mergeCell ref="G8:G9"/>
    <mergeCell ref="G10:G11"/>
    <mergeCell ref="E6:E7"/>
    <mergeCell ref="F6:F7"/>
    <mergeCell ref="E8:E9"/>
    <mergeCell ref="F8:F9"/>
    <mergeCell ref="E10:E11"/>
    <mergeCell ref="F10:F11"/>
    <mergeCell ref="G12:G13"/>
    <mergeCell ref="G14:G15"/>
    <mergeCell ref="E14:E15"/>
    <mergeCell ref="F14:F15"/>
    <mergeCell ref="E12:E13"/>
    <mergeCell ref="F12:F13"/>
    <mergeCell ref="A38:A39"/>
    <mergeCell ref="B38:B39"/>
    <mergeCell ref="C38:C39"/>
    <mergeCell ref="D38:D39"/>
    <mergeCell ref="A36:A37"/>
    <mergeCell ref="B36:B37"/>
    <mergeCell ref="C36:C37"/>
    <mergeCell ref="D36:D37"/>
    <mergeCell ref="A34:A35"/>
    <mergeCell ref="B34:B35"/>
    <mergeCell ref="C34:C35"/>
    <mergeCell ref="D34:D35"/>
    <mergeCell ref="G16:G17"/>
    <mergeCell ref="G18:G19"/>
    <mergeCell ref="G20:G21"/>
    <mergeCell ref="G22:G23"/>
    <mergeCell ref="G24:G25"/>
    <mergeCell ref="G26:G27"/>
    <mergeCell ref="A30:A31"/>
    <mergeCell ref="B30:B31"/>
    <mergeCell ref="C30:C31"/>
    <mergeCell ref="D30:D31"/>
    <mergeCell ref="A32:A33"/>
    <mergeCell ref="B32:B33"/>
    <mergeCell ref="C32:C33"/>
    <mergeCell ref="D32:D33"/>
    <mergeCell ref="E32:E33"/>
    <mergeCell ref="F32:F33"/>
    <mergeCell ref="F28:F29"/>
    <mergeCell ref="F26:F27"/>
    <mergeCell ref="E30:E31"/>
    <mergeCell ref="F30:F31"/>
    <mergeCell ref="E28:E29"/>
    <mergeCell ref="E26:E27"/>
    <mergeCell ref="A26:A27"/>
    <mergeCell ref="B26:B27"/>
    <mergeCell ref="C26:C27"/>
    <mergeCell ref="E22:E23"/>
    <mergeCell ref="F22:F23"/>
    <mergeCell ref="F24:F25"/>
    <mergeCell ref="B24:B25"/>
    <mergeCell ref="C24:C25"/>
    <mergeCell ref="D24:D25"/>
    <mergeCell ref="E24:E25"/>
    <mergeCell ref="A22:A23"/>
    <mergeCell ref="B22:B23"/>
    <mergeCell ref="C22:C23"/>
    <mergeCell ref="D22:D23"/>
    <mergeCell ref="D26:D27"/>
    <mergeCell ref="A28:A29"/>
    <mergeCell ref="B28:B29"/>
    <mergeCell ref="C28:C29"/>
    <mergeCell ref="D28:D29"/>
    <mergeCell ref="A24:A25"/>
    <mergeCell ref="A18:A19"/>
    <mergeCell ref="B18:B19"/>
    <mergeCell ref="A20:A21"/>
    <mergeCell ref="B20:B21"/>
    <mergeCell ref="C20:C21"/>
    <mergeCell ref="D20:D21"/>
    <mergeCell ref="C18:C19"/>
    <mergeCell ref="D18:D19"/>
    <mergeCell ref="E16:E17"/>
    <mergeCell ref="F16:F17"/>
    <mergeCell ref="E18:E19"/>
    <mergeCell ref="F18:F19"/>
    <mergeCell ref="E20:E21"/>
    <mergeCell ref="F20:F21"/>
    <mergeCell ref="A14:A15"/>
    <mergeCell ref="B14:B15"/>
    <mergeCell ref="C14:C15"/>
    <mergeCell ref="D14:D15"/>
    <mergeCell ref="A16:A17"/>
    <mergeCell ref="B16:B17"/>
    <mergeCell ref="C16:C17"/>
    <mergeCell ref="D16:D17"/>
    <mergeCell ref="C12:C13"/>
    <mergeCell ref="D12:D13"/>
    <mergeCell ref="C10:C11"/>
    <mergeCell ref="D10:D11"/>
    <mergeCell ref="A10:A11"/>
    <mergeCell ref="B10:B11"/>
    <mergeCell ref="A12:A13"/>
    <mergeCell ref="B12:B13"/>
    <mergeCell ref="A6:A7"/>
    <mergeCell ref="B6:B7"/>
    <mergeCell ref="C6:C7"/>
    <mergeCell ref="D6:D7"/>
    <mergeCell ref="A8:A9"/>
    <mergeCell ref="B8:B9"/>
    <mergeCell ref="C8:C9"/>
    <mergeCell ref="D8:D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57" t="str">
        <f>HYPERLINK('[2]реквизиты'!$A$2)</f>
        <v>Всероссийский турнир по САМБО среди мужчин памяти Н.С. Талалушкина</v>
      </c>
      <c r="B1" s="158"/>
      <c r="C1" s="158"/>
      <c r="D1" s="158"/>
      <c r="E1" s="158"/>
      <c r="F1" s="158"/>
      <c r="G1" s="158"/>
      <c r="H1" s="158"/>
    </row>
    <row r="2" spans="4:5" ht="27" customHeight="1">
      <c r="D2" s="56" t="s">
        <v>12</v>
      </c>
      <c r="E2" s="75" t="str">
        <f>HYPERLINK('пр.взв.'!D4)</f>
        <v>в.к.    38     кг.</v>
      </c>
    </row>
    <row r="3" ht="21" customHeight="1">
      <c r="C3" s="57" t="s">
        <v>23</v>
      </c>
    </row>
    <row r="4" ht="19.5" customHeight="1">
      <c r="C4" s="58" t="s">
        <v>13</v>
      </c>
    </row>
    <row r="5" spans="1:8" ht="12.75">
      <c r="A5" s="159" t="s">
        <v>14</v>
      </c>
      <c r="B5" s="159" t="s">
        <v>4</v>
      </c>
      <c r="C5" s="132" t="s">
        <v>5</v>
      </c>
      <c r="D5" s="159" t="s">
        <v>15</v>
      </c>
      <c r="E5" s="159" t="s">
        <v>16</v>
      </c>
      <c r="F5" s="159" t="s">
        <v>17</v>
      </c>
      <c r="G5" s="159" t="s">
        <v>18</v>
      </c>
      <c r="H5" s="159" t="s">
        <v>19</v>
      </c>
    </row>
    <row r="6" spans="1:8" ht="12.75">
      <c r="A6" s="131"/>
      <c r="B6" s="131"/>
      <c r="C6" s="131"/>
      <c r="D6" s="131"/>
      <c r="E6" s="131"/>
      <c r="F6" s="131"/>
      <c r="G6" s="131"/>
      <c r="H6" s="131"/>
    </row>
    <row r="7" spans="1:8" ht="12.75">
      <c r="A7" s="160"/>
      <c r="B7" s="161"/>
      <c r="C7" s="162" t="e">
        <f>VLOOKUP(B7,'пр.взв.'!B7:E38,2,FALSE)</f>
        <v>#N/A</v>
      </c>
      <c r="D7" s="162" t="e">
        <f>VLOOKUP(C7,'пр.взв.'!C7:F38,2,FALSE)</f>
        <v>#N/A</v>
      </c>
      <c r="E7" s="162" t="e">
        <f>VLOOKUP(D7,'пр.взв.'!D7:G38,2,FALSE)</f>
        <v>#N/A</v>
      </c>
      <c r="F7" s="163"/>
      <c r="G7" s="164"/>
      <c r="H7" s="159"/>
    </row>
    <row r="8" spans="1:8" ht="12.75">
      <c r="A8" s="160"/>
      <c r="B8" s="159"/>
      <c r="C8" s="162"/>
      <c r="D8" s="162"/>
      <c r="E8" s="162"/>
      <c r="F8" s="163"/>
      <c r="G8" s="164"/>
      <c r="H8" s="159"/>
    </row>
    <row r="9" spans="1:8" ht="12.75">
      <c r="A9" s="165"/>
      <c r="B9" s="161"/>
      <c r="C9" s="162" t="e">
        <f>VLOOKUP(B9,'пр.взв.'!B9:E40,2,FALSE)</f>
        <v>#N/A</v>
      </c>
      <c r="D9" s="162" t="e">
        <f>VLOOKUP(C9,'пр.взв.'!C9:F40,2,FALSE)</f>
        <v>#N/A</v>
      </c>
      <c r="E9" s="162" t="e">
        <f>VLOOKUP(D9,'пр.взв.'!D9:G40,2,FALSE)</f>
        <v>#N/A</v>
      </c>
      <c r="F9" s="163"/>
      <c r="G9" s="159"/>
      <c r="H9" s="159"/>
    </row>
    <row r="10" spans="1:8" ht="12.75">
      <c r="A10" s="165"/>
      <c r="B10" s="159"/>
      <c r="C10" s="162"/>
      <c r="D10" s="162"/>
      <c r="E10" s="162"/>
      <c r="F10" s="163"/>
      <c r="G10" s="159"/>
      <c r="H10" s="159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59"/>
      <c r="D12" s="59"/>
      <c r="E12" s="59"/>
      <c r="F12" s="59"/>
      <c r="G12" s="59"/>
      <c r="H12" s="59"/>
    </row>
    <row r="13" spans="2:8" ht="19.5" customHeight="1">
      <c r="B13" s="2" t="s">
        <v>1</v>
      </c>
      <c r="C13" s="59"/>
      <c r="D13" s="59"/>
      <c r="E13" s="59"/>
      <c r="F13" s="59"/>
      <c r="G13" s="59"/>
      <c r="H13" s="59"/>
    </row>
    <row r="14" ht="19.5" customHeight="1"/>
    <row r="15" ht="19.5" customHeight="1">
      <c r="C15" s="68" t="s">
        <v>24</v>
      </c>
    </row>
    <row r="16" spans="3:5" ht="24.75" customHeight="1">
      <c r="C16" s="58" t="s">
        <v>21</v>
      </c>
      <c r="E16" s="75" t="str">
        <f>HYPERLINK('пр.взв.'!D4)</f>
        <v>в.к.    38     кг.</v>
      </c>
    </row>
    <row r="17" spans="1:8" ht="12.75">
      <c r="A17" s="159" t="s">
        <v>14</v>
      </c>
      <c r="B17" s="159" t="s">
        <v>4</v>
      </c>
      <c r="C17" s="132" t="s">
        <v>5</v>
      </c>
      <c r="D17" s="159" t="s">
        <v>15</v>
      </c>
      <c r="E17" s="159" t="s">
        <v>16</v>
      </c>
      <c r="F17" s="159" t="s">
        <v>17</v>
      </c>
      <c r="G17" s="159" t="s">
        <v>18</v>
      </c>
      <c r="H17" s="159" t="s">
        <v>19</v>
      </c>
    </row>
    <row r="18" spans="1:8" ht="12.75">
      <c r="A18" s="131"/>
      <c r="B18" s="131"/>
      <c r="C18" s="131"/>
      <c r="D18" s="131"/>
      <c r="E18" s="131"/>
      <c r="F18" s="131"/>
      <c r="G18" s="131"/>
      <c r="H18" s="131"/>
    </row>
    <row r="19" spans="1:8" ht="12.75">
      <c r="A19" s="160"/>
      <c r="B19" s="161"/>
      <c r="C19" s="162" t="e">
        <f>VLOOKUP(B19,'пр.взв.'!B7:E38,2,FALSE)</f>
        <v>#N/A</v>
      </c>
      <c r="D19" s="162" t="e">
        <f>VLOOKUP(C19,'пр.взв.'!C7:F38,2,FALSE)</f>
        <v>#N/A</v>
      </c>
      <c r="E19" s="162" t="e">
        <f>VLOOKUP(D19,'пр.взв.'!D7:G38,2,FALSE)</f>
        <v>#N/A</v>
      </c>
      <c r="F19" s="163"/>
      <c r="G19" s="164"/>
      <c r="H19" s="159"/>
    </row>
    <row r="20" spans="1:8" ht="12.75">
      <c r="A20" s="160"/>
      <c r="B20" s="159"/>
      <c r="C20" s="162"/>
      <c r="D20" s="162"/>
      <c r="E20" s="162"/>
      <c r="F20" s="163"/>
      <c r="G20" s="164"/>
      <c r="H20" s="159"/>
    </row>
    <row r="21" spans="1:8" ht="12.75">
      <c r="A21" s="165"/>
      <c r="B21" s="161"/>
      <c r="C21" s="162" t="e">
        <f>VLOOKUP(B21,'пр.взв.'!B9:E40,2,FALSE)</f>
        <v>#N/A</v>
      </c>
      <c r="D21" s="162" t="e">
        <f>VLOOKUP(C21,'пр.взв.'!C9:F40,2,FALSE)</f>
        <v>#N/A</v>
      </c>
      <c r="E21" s="162" t="e">
        <f>VLOOKUP(D21,'пр.взв.'!D9:G40,2,FALSE)</f>
        <v>#N/A</v>
      </c>
      <c r="F21" s="163"/>
      <c r="G21" s="159"/>
      <c r="H21" s="159"/>
    </row>
    <row r="22" spans="1:8" ht="12.75">
      <c r="A22" s="165"/>
      <c r="B22" s="159"/>
      <c r="C22" s="162"/>
      <c r="D22" s="162"/>
      <c r="E22" s="162"/>
      <c r="F22" s="163"/>
      <c r="G22" s="159"/>
      <c r="H22" s="159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59"/>
      <c r="D24" s="59"/>
      <c r="E24" s="59"/>
      <c r="F24" s="59"/>
      <c r="G24" s="59"/>
      <c r="H24" s="59"/>
    </row>
    <row r="25" spans="2:8" ht="19.5" customHeight="1">
      <c r="B25" s="2" t="s">
        <v>1</v>
      </c>
      <c r="C25" s="59"/>
      <c r="D25" s="59"/>
      <c r="E25" s="59"/>
      <c r="F25" s="59"/>
      <c r="G25" s="59"/>
      <c r="H25" s="59"/>
    </row>
    <row r="26" ht="19.5" customHeight="1"/>
    <row r="27" ht="19.5" customHeight="1"/>
    <row r="28" ht="19.5" customHeight="1"/>
    <row r="29" spans="3:5" ht="15.75">
      <c r="C29" s="50" t="s">
        <v>22</v>
      </c>
      <c r="E29" s="75" t="str">
        <f>HYPERLINK('пр.взв.'!D4)</f>
        <v>в.к.    38     кг.</v>
      </c>
    </row>
    <row r="30" spans="1:8" ht="12.75">
      <c r="A30" s="159" t="s">
        <v>14</v>
      </c>
      <c r="B30" s="159" t="s">
        <v>4</v>
      </c>
      <c r="C30" s="132" t="s">
        <v>5</v>
      </c>
      <c r="D30" s="159" t="s">
        <v>15</v>
      </c>
      <c r="E30" s="159" t="s">
        <v>16</v>
      </c>
      <c r="F30" s="159" t="s">
        <v>17</v>
      </c>
      <c r="G30" s="159" t="s">
        <v>18</v>
      </c>
      <c r="H30" s="159" t="s">
        <v>19</v>
      </c>
    </row>
    <row r="31" spans="1:8" ht="12.75">
      <c r="A31" s="131"/>
      <c r="B31" s="131"/>
      <c r="C31" s="131"/>
      <c r="D31" s="131"/>
      <c r="E31" s="131"/>
      <c r="F31" s="131"/>
      <c r="G31" s="131"/>
      <c r="H31" s="131"/>
    </row>
    <row r="32" spans="1:8" ht="12.75">
      <c r="A32" s="160"/>
      <c r="B32" s="161"/>
      <c r="C32" s="162" t="e">
        <f>VLOOKUP(B32,'пр.взв.'!B7:D38,2,FALSE)</f>
        <v>#N/A</v>
      </c>
      <c r="D32" s="162" t="e">
        <f>VLOOKUP(C32,'пр.взв.'!C7:E38,2,FALSE)</f>
        <v>#N/A</v>
      </c>
      <c r="E32" s="162" t="e">
        <f>VLOOKUP(D32,'пр.взв.'!D7:F38,2,FALSE)</f>
        <v>#N/A</v>
      </c>
      <c r="F32" s="163"/>
      <c r="G32" s="164"/>
      <c r="H32" s="159"/>
    </row>
    <row r="33" spans="1:8" ht="12.75">
      <c r="A33" s="160"/>
      <c r="B33" s="159"/>
      <c r="C33" s="162"/>
      <c r="D33" s="162"/>
      <c r="E33" s="162"/>
      <c r="F33" s="163"/>
      <c r="G33" s="164"/>
      <c r="H33" s="159"/>
    </row>
    <row r="34" spans="1:8" ht="12.75">
      <c r="A34" s="165"/>
      <c r="B34" s="161"/>
      <c r="C34" s="162" t="e">
        <f>VLOOKUP(B34,'пр.взв.'!B9:D40,2,FALSE)</f>
        <v>#N/A</v>
      </c>
      <c r="D34" s="162" t="e">
        <f>VLOOKUP(C34,'пр.взв.'!C9:E40,2,FALSE)</f>
        <v>#N/A</v>
      </c>
      <c r="E34" s="162" t="e">
        <f>VLOOKUP(D34,'пр.взв.'!D9:F40,2,FALSE)</f>
        <v>#N/A</v>
      </c>
      <c r="F34" s="163"/>
      <c r="G34" s="159"/>
      <c r="H34" s="159"/>
    </row>
    <row r="35" spans="1:8" ht="12.75">
      <c r="A35" s="165"/>
      <c r="B35" s="159"/>
      <c r="C35" s="162"/>
      <c r="D35" s="162"/>
      <c r="E35" s="162"/>
      <c r="F35" s="163"/>
      <c r="G35" s="159"/>
      <c r="H35" s="159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59"/>
      <c r="D37" s="59"/>
      <c r="E37" s="59"/>
      <c r="F37" s="59"/>
      <c r="G37" s="59"/>
      <c r="H37" s="59"/>
    </row>
    <row r="38" spans="2:8" ht="19.5" customHeight="1">
      <c r="B38" s="2" t="s">
        <v>1</v>
      </c>
      <c r="C38" s="59"/>
      <c r="D38" s="59"/>
      <c r="E38" s="59"/>
      <c r="F38" s="59"/>
      <c r="G38" s="59"/>
      <c r="H38" s="59"/>
    </row>
    <row r="39" ht="19.5" customHeight="1"/>
    <row r="42" spans="1:7" ht="12.75">
      <c r="A42" s="51">
        <f>HYPERLINK('[1]реквизиты'!$A$20)</f>
      </c>
      <c r="B42" s="52"/>
      <c r="C42" s="52"/>
      <c r="D42" s="52"/>
      <c r="E42" s="4"/>
      <c r="F42" s="60">
        <f>HYPERLINK('[1]реквизиты'!$G$20)</f>
      </c>
      <c r="G42" s="54">
        <f>HYPERLINK('[1]реквизиты'!$G$21)</f>
      </c>
    </row>
    <row r="43" spans="1:7" ht="12.75">
      <c r="A43" s="52"/>
      <c r="B43" s="52"/>
      <c r="C43" s="52"/>
      <c r="D43" s="52"/>
      <c r="E43" s="4"/>
      <c r="F43" s="8"/>
      <c r="G43" s="4"/>
    </row>
    <row r="44" spans="1:7" ht="12.75">
      <c r="A44" s="53">
        <f>HYPERLINK('[1]реквизиты'!$A$22)</f>
      </c>
      <c r="C44" s="52"/>
      <c r="D44" s="52"/>
      <c r="E44" s="53"/>
      <c r="F44" s="60">
        <f>HYPERLINK('[1]реквизиты'!$G$22)</f>
      </c>
      <c r="G44" s="55">
        <f>HYPERLINK('[1]реквизиты'!$G$23)</f>
      </c>
    </row>
  </sheetData>
  <sheetProtection/>
  <mergeCells count="73"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  <mergeCell ref="A32:A33"/>
    <mergeCell ref="B32:B33"/>
    <mergeCell ref="C32:C33"/>
    <mergeCell ref="D32:D33"/>
    <mergeCell ref="E32:E33"/>
    <mergeCell ref="F32:F33"/>
    <mergeCell ref="G21:G22"/>
    <mergeCell ref="H21:H22"/>
    <mergeCell ref="A30:A31"/>
    <mergeCell ref="B30:B31"/>
    <mergeCell ref="C30:C31"/>
    <mergeCell ref="D30:D31"/>
    <mergeCell ref="E30:E31"/>
    <mergeCell ref="F30:F31"/>
    <mergeCell ref="G30:G31"/>
    <mergeCell ref="H30:H31"/>
    <mergeCell ref="A21:A22"/>
    <mergeCell ref="B21:B22"/>
    <mergeCell ref="C21:C22"/>
    <mergeCell ref="D21:D22"/>
    <mergeCell ref="E21:E22"/>
    <mergeCell ref="F21:F22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17:A18"/>
    <mergeCell ref="B17:B18"/>
    <mergeCell ref="C17:C18"/>
    <mergeCell ref="D17:D18"/>
    <mergeCell ref="E17:E18"/>
    <mergeCell ref="F17:F1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7:A8"/>
    <mergeCell ref="B7:B8"/>
    <mergeCell ref="C7:C8"/>
    <mergeCell ref="D7:D8"/>
    <mergeCell ref="E7:E8"/>
    <mergeCell ref="F7:F8"/>
    <mergeCell ref="A1:H1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P44"/>
  <sheetViews>
    <sheetView zoomScalePageLayoutView="0" workbookViewId="0" topLeftCell="A13">
      <selection activeCell="C31" sqref="C31:G3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51" t="s">
        <v>28</v>
      </c>
      <c r="B1" s="152"/>
      <c r="C1" s="152"/>
      <c r="D1" s="152"/>
      <c r="E1" s="152"/>
      <c r="F1" s="152"/>
      <c r="G1" s="152"/>
    </row>
    <row r="2" spans="1:16" ht="29.25" customHeight="1" thickBot="1">
      <c r="A2" s="148" t="str">
        <f>HYPERLINK('[1]реквизиты'!$A$2)</f>
        <v>Всероссийский турнир по борьбе Самбо среди юношей  1999-2000 гг.р. на призы г.о.Отрадный, посвященного памяти Е.П.Ефремова - академика, доктора биологических наук</v>
      </c>
      <c r="B2" s="149"/>
      <c r="C2" s="149"/>
      <c r="D2" s="149"/>
      <c r="E2" s="149"/>
      <c r="F2" s="149"/>
      <c r="G2" s="149"/>
      <c r="H2" s="78"/>
      <c r="I2" s="78"/>
      <c r="J2" s="78"/>
      <c r="K2" s="78"/>
      <c r="L2" s="78"/>
      <c r="M2" s="78"/>
      <c r="N2" s="78"/>
      <c r="O2" s="78"/>
      <c r="P2" s="79"/>
    </row>
    <row r="3" spans="1:16" ht="12.75" customHeight="1">
      <c r="A3" s="153" t="str">
        <f>HYPERLINK('[1]реквизиты'!$A$3)</f>
        <v>12-14 апреля 2012 года            город Отрадный</v>
      </c>
      <c r="B3" s="154"/>
      <c r="C3" s="154"/>
      <c r="D3" s="154"/>
      <c r="E3" s="154"/>
      <c r="F3" s="154"/>
      <c r="G3" s="154"/>
      <c r="H3" s="77"/>
      <c r="I3" s="77"/>
      <c r="J3" s="77"/>
      <c r="K3" s="77"/>
      <c r="L3" s="77"/>
      <c r="M3" s="77"/>
      <c r="N3" s="77"/>
      <c r="O3" s="77"/>
      <c r="P3" s="77"/>
    </row>
    <row r="4" spans="4:5" ht="12.75" customHeight="1">
      <c r="D4" s="179" t="s">
        <v>70</v>
      </c>
      <c r="E4" s="180"/>
    </row>
    <row r="5" spans="1:7" ht="12.75" customHeight="1">
      <c r="A5" s="131" t="s">
        <v>10</v>
      </c>
      <c r="B5" s="131" t="s">
        <v>4</v>
      </c>
      <c r="C5" s="131" t="s">
        <v>5</v>
      </c>
      <c r="D5" s="131" t="s">
        <v>6</v>
      </c>
      <c r="E5" s="131" t="s">
        <v>7</v>
      </c>
      <c r="F5" s="131" t="s">
        <v>11</v>
      </c>
      <c r="G5" s="131" t="s">
        <v>8</v>
      </c>
    </row>
    <row r="6" spans="1:7" ht="12.75">
      <c r="A6" s="132"/>
      <c r="B6" s="132"/>
      <c r="C6" s="132"/>
      <c r="D6" s="132"/>
      <c r="E6" s="132"/>
      <c r="F6" s="132"/>
      <c r="G6" s="132"/>
    </row>
    <row r="7" spans="1:7" ht="12.75">
      <c r="A7" s="131">
        <v>1</v>
      </c>
      <c r="B7" s="167">
        <v>3</v>
      </c>
      <c r="C7" s="168" t="s">
        <v>46</v>
      </c>
      <c r="D7" s="171" t="s">
        <v>32</v>
      </c>
      <c r="E7" s="168" t="s">
        <v>33</v>
      </c>
      <c r="F7" s="170"/>
      <c r="G7" s="168" t="s">
        <v>34</v>
      </c>
    </row>
    <row r="8" spans="1:7" ht="12.75" customHeight="1">
      <c r="A8" s="132"/>
      <c r="B8" s="167"/>
      <c r="C8" s="168"/>
      <c r="D8" s="171"/>
      <c r="E8" s="168"/>
      <c r="F8" s="170"/>
      <c r="G8" s="168"/>
    </row>
    <row r="9" spans="1:7" ht="12.75">
      <c r="A9" s="131">
        <v>2</v>
      </c>
      <c r="B9" s="167">
        <v>4</v>
      </c>
      <c r="C9" s="168" t="s">
        <v>47</v>
      </c>
      <c r="D9" s="171" t="s">
        <v>32</v>
      </c>
      <c r="E9" s="168" t="s">
        <v>33</v>
      </c>
      <c r="F9" s="174"/>
      <c r="G9" s="168" t="s">
        <v>34</v>
      </c>
    </row>
    <row r="10" spans="1:7" ht="15" customHeight="1">
      <c r="A10" s="132"/>
      <c r="B10" s="167"/>
      <c r="C10" s="168"/>
      <c r="D10" s="171"/>
      <c r="E10" s="168"/>
      <c r="F10" s="174"/>
      <c r="G10" s="168"/>
    </row>
    <row r="11" spans="1:7" ht="12.75">
      <c r="A11" s="131">
        <v>3</v>
      </c>
      <c r="B11" s="166">
        <v>5</v>
      </c>
      <c r="C11" s="168" t="s">
        <v>48</v>
      </c>
      <c r="D11" s="169" t="s">
        <v>35</v>
      </c>
      <c r="E11" s="168" t="s">
        <v>33</v>
      </c>
      <c r="F11" s="174"/>
      <c r="G11" s="168" t="s">
        <v>34</v>
      </c>
    </row>
    <row r="12" spans="1:7" ht="15" customHeight="1">
      <c r="A12" s="132"/>
      <c r="B12" s="167"/>
      <c r="C12" s="168"/>
      <c r="D12" s="171"/>
      <c r="E12" s="168"/>
      <c r="F12" s="174"/>
      <c r="G12" s="168"/>
    </row>
    <row r="13" spans="1:7" ht="15" customHeight="1">
      <c r="A13" s="131">
        <v>4</v>
      </c>
      <c r="B13" s="167">
        <v>2</v>
      </c>
      <c r="C13" s="168" t="s">
        <v>49</v>
      </c>
      <c r="D13" s="169">
        <v>2001</v>
      </c>
      <c r="E13" s="168" t="s">
        <v>50</v>
      </c>
      <c r="F13" s="174"/>
      <c r="G13" s="168" t="s">
        <v>51</v>
      </c>
    </row>
    <row r="14" spans="1:7" ht="15.75" customHeight="1">
      <c r="A14" s="132"/>
      <c r="B14" s="167"/>
      <c r="C14" s="168"/>
      <c r="D14" s="169"/>
      <c r="E14" s="168"/>
      <c r="F14" s="174"/>
      <c r="G14" s="168"/>
    </row>
    <row r="15" spans="1:7" ht="12.75">
      <c r="A15" s="131">
        <v>5</v>
      </c>
      <c r="B15" s="167">
        <v>1</v>
      </c>
      <c r="C15" s="168" t="s">
        <v>52</v>
      </c>
      <c r="D15" s="169">
        <v>2000</v>
      </c>
      <c r="E15" s="168" t="s">
        <v>53</v>
      </c>
      <c r="F15" s="174"/>
      <c r="G15" s="168" t="s">
        <v>54</v>
      </c>
    </row>
    <row r="16" spans="1:7" ht="15" customHeight="1">
      <c r="A16" s="132"/>
      <c r="B16" s="167"/>
      <c r="C16" s="168"/>
      <c r="D16" s="169"/>
      <c r="E16" s="168"/>
      <c r="F16" s="174"/>
      <c r="G16" s="168"/>
    </row>
    <row r="17" spans="1:7" ht="12.75">
      <c r="A17" s="131">
        <v>6</v>
      </c>
      <c r="B17" s="167">
        <v>6</v>
      </c>
      <c r="C17" s="168" t="s">
        <v>55</v>
      </c>
      <c r="D17" s="169">
        <v>1999</v>
      </c>
      <c r="E17" s="168" t="s">
        <v>38</v>
      </c>
      <c r="F17" s="174"/>
      <c r="G17" s="168" t="s">
        <v>39</v>
      </c>
    </row>
    <row r="18" spans="1:7" ht="15" customHeight="1">
      <c r="A18" s="132"/>
      <c r="B18" s="167"/>
      <c r="C18" s="168"/>
      <c r="D18" s="169"/>
      <c r="E18" s="168"/>
      <c r="F18" s="174"/>
      <c r="G18" s="168"/>
    </row>
    <row r="19" spans="1:7" ht="12.75">
      <c r="A19" s="131">
        <v>7</v>
      </c>
      <c r="B19" s="167">
        <v>7</v>
      </c>
      <c r="C19" s="175" t="s">
        <v>56</v>
      </c>
      <c r="D19" s="176">
        <v>2000</v>
      </c>
      <c r="E19" s="177" t="s">
        <v>38</v>
      </c>
      <c r="F19" s="178"/>
      <c r="G19" s="175" t="s">
        <v>39</v>
      </c>
    </row>
    <row r="20" spans="1:7" ht="15" customHeight="1">
      <c r="A20" s="132"/>
      <c r="B20" s="167"/>
      <c r="C20" s="175"/>
      <c r="D20" s="176"/>
      <c r="E20" s="177"/>
      <c r="F20" s="178"/>
      <c r="G20" s="175"/>
    </row>
    <row r="21" spans="1:7" ht="12.75">
      <c r="A21" s="131">
        <v>8</v>
      </c>
      <c r="B21" s="168">
        <v>9</v>
      </c>
      <c r="C21" s="168" t="s">
        <v>57</v>
      </c>
      <c r="D21" s="169">
        <v>1999</v>
      </c>
      <c r="E21" s="168" t="s">
        <v>38</v>
      </c>
      <c r="F21" s="170"/>
      <c r="G21" s="168" t="s">
        <v>39</v>
      </c>
    </row>
    <row r="22" spans="1:7" ht="15" customHeight="1">
      <c r="A22" s="132"/>
      <c r="B22" s="168"/>
      <c r="C22" s="168"/>
      <c r="D22" s="169"/>
      <c r="E22" s="168"/>
      <c r="F22" s="170"/>
      <c r="G22" s="168"/>
    </row>
    <row r="23" spans="1:7" ht="12.75">
      <c r="A23" s="131">
        <v>9</v>
      </c>
      <c r="B23" s="168">
        <v>12</v>
      </c>
      <c r="C23" s="168" t="s">
        <v>58</v>
      </c>
      <c r="D23" s="169">
        <v>1999</v>
      </c>
      <c r="E23" s="168" t="s">
        <v>38</v>
      </c>
      <c r="F23" s="170"/>
      <c r="G23" s="170" t="s">
        <v>39</v>
      </c>
    </row>
    <row r="24" spans="1:7" ht="15" customHeight="1">
      <c r="A24" s="132"/>
      <c r="B24" s="168"/>
      <c r="C24" s="168"/>
      <c r="D24" s="169"/>
      <c r="E24" s="168"/>
      <c r="F24" s="170"/>
      <c r="G24" s="170"/>
    </row>
    <row r="25" spans="1:7" ht="12.75">
      <c r="A25" s="131">
        <v>10</v>
      </c>
      <c r="B25" s="167">
        <v>15</v>
      </c>
      <c r="C25" s="168" t="s">
        <v>59</v>
      </c>
      <c r="D25" s="169">
        <v>2000</v>
      </c>
      <c r="E25" s="168" t="s">
        <v>36</v>
      </c>
      <c r="F25" s="174"/>
      <c r="G25" s="168" t="s">
        <v>37</v>
      </c>
    </row>
    <row r="26" spans="1:7" ht="15" customHeight="1">
      <c r="A26" s="132"/>
      <c r="B26" s="167"/>
      <c r="C26" s="168"/>
      <c r="D26" s="169"/>
      <c r="E26" s="168"/>
      <c r="F26" s="174"/>
      <c r="G26" s="168"/>
    </row>
    <row r="27" spans="1:7" ht="12.75">
      <c r="A27" s="131">
        <v>11</v>
      </c>
      <c r="B27" s="166">
        <v>10</v>
      </c>
      <c r="C27" s="168" t="s">
        <v>60</v>
      </c>
      <c r="D27" s="169">
        <v>2000</v>
      </c>
      <c r="E27" s="168" t="s">
        <v>36</v>
      </c>
      <c r="F27" s="174"/>
      <c r="G27" s="168" t="s">
        <v>61</v>
      </c>
    </row>
    <row r="28" spans="1:7" ht="15" customHeight="1">
      <c r="A28" s="132"/>
      <c r="B28" s="167"/>
      <c r="C28" s="168"/>
      <c r="D28" s="169"/>
      <c r="E28" s="168"/>
      <c r="F28" s="174"/>
      <c r="G28" s="168"/>
    </row>
    <row r="29" spans="1:7" ht="12.75">
      <c r="A29" s="131">
        <v>12</v>
      </c>
      <c r="B29" s="166">
        <v>13</v>
      </c>
      <c r="C29" s="168" t="s">
        <v>62</v>
      </c>
      <c r="D29" s="169">
        <v>2000</v>
      </c>
      <c r="E29" s="168" t="s">
        <v>36</v>
      </c>
      <c r="F29" s="174"/>
      <c r="G29" s="168" t="s">
        <v>61</v>
      </c>
    </row>
    <row r="30" spans="1:7" ht="15" customHeight="1">
      <c r="A30" s="132"/>
      <c r="B30" s="167"/>
      <c r="C30" s="168"/>
      <c r="D30" s="169"/>
      <c r="E30" s="168"/>
      <c r="F30" s="174"/>
      <c r="G30" s="168"/>
    </row>
    <row r="31" spans="1:7" ht="15.75" customHeight="1">
      <c r="A31" s="131">
        <v>13</v>
      </c>
      <c r="B31" s="136">
        <v>16</v>
      </c>
      <c r="C31" s="168" t="s">
        <v>63</v>
      </c>
      <c r="D31" s="169">
        <v>2000</v>
      </c>
      <c r="E31" s="168" t="s">
        <v>38</v>
      </c>
      <c r="F31" s="174"/>
      <c r="G31" s="168" t="s">
        <v>39</v>
      </c>
    </row>
    <row r="32" spans="1:7" ht="15" customHeight="1">
      <c r="A32" s="132"/>
      <c r="B32" s="137"/>
      <c r="C32" s="168"/>
      <c r="D32" s="169"/>
      <c r="E32" s="168"/>
      <c r="F32" s="174"/>
      <c r="G32" s="168"/>
    </row>
    <row r="33" spans="1:7" ht="12.75">
      <c r="A33" s="131">
        <v>14</v>
      </c>
      <c r="B33" s="136">
        <v>11</v>
      </c>
      <c r="C33" s="168" t="s">
        <v>64</v>
      </c>
      <c r="D33" s="169">
        <v>1999</v>
      </c>
      <c r="E33" s="168" t="s">
        <v>53</v>
      </c>
      <c r="F33" s="174"/>
      <c r="G33" s="168" t="s">
        <v>65</v>
      </c>
    </row>
    <row r="34" spans="1:7" ht="15" customHeight="1">
      <c r="A34" s="132"/>
      <c r="B34" s="137"/>
      <c r="C34" s="168"/>
      <c r="D34" s="169"/>
      <c r="E34" s="168"/>
      <c r="F34" s="174"/>
      <c r="G34" s="168"/>
    </row>
    <row r="35" spans="1:7" ht="12.75">
      <c r="A35" s="131">
        <v>15</v>
      </c>
      <c r="B35" s="136">
        <v>8</v>
      </c>
      <c r="C35" s="168" t="s">
        <v>66</v>
      </c>
      <c r="D35" s="169">
        <v>1999</v>
      </c>
      <c r="E35" s="168" t="s">
        <v>67</v>
      </c>
      <c r="F35" s="174"/>
      <c r="G35" s="168" t="s">
        <v>68</v>
      </c>
    </row>
    <row r="36" spans="1:7" ht="15" customHeight="1">
      <c r="A36" s="132"/>
      <c r="B36" s="137"/>
      <c r="C36" s="168"/>
      <c r="D36" s="169"/>
      <c r="E36" s="168"/>
      <c r="F36" s="174"/>
      <c r="G36" s="168"/>
    </row>
    <row r="37" spans="1:7" ht="12.75">
      <c r="A37" s="131">
        <v>16</v>
      </c>
      <c r="B37" s="136">
        <v>14</v>
      </c>
      <c r="C37" s="172" t="s">
        <v>72</v>
      </c>
      <c r="D37" s="138">
        <v>1999</v>
      </c>
      <c r="E37" s="181" t="s">
        <v>69</v>
      </c>
      <c r="F37" s="134"/>
      <c r="G37" s="172" t="s">
        <v>73</v>
      </c>
    </row>
    <row r="38" spans="1:7" ht="15" customHeight="1">
      <c r="A38" s="132"/>
      <c r="B38" s="137"/>
      <c r="C38" s="173"/>
      <c r="D38" s="139"/>
      <c r="E38" s="182"/>
      <c r="F38" s="135"/>
      <c r="G38" s="173"/>
    </row>
    <row r="39" ht="15.75" customHeight="1"/>
    <row r="41" spans="1:6" ht="12.75">
      <c r="A41" s="51">
        <f>HYPERLINK('[1]реквизиты'!$A$20)</f>
      </c>
      <c r="B41" s="52"/>
      <c r="C41" s="52"/>
      <c r="D41" s="52"/>
      <c r="E41" s="53">
        <f>HYPERLINK('[1]реквизиты'!$G$20)</f>
      </c>
      <c r="F41" s="54">
        <f>HYPERLINK('[1]реквизиты'!$G$21)</f>
      </c>
    </row>
    <row r="42" spans="1:5" ht="12.75">
      <c r="A42" s="52"/>
      <c r="B42" s="52"/>
      <c r="C42" s="52"/>
      <c r="D42" s="52"/>
      <c r="E42" s="4"/>
    </row>
    <row r="43" spans="1:6" ht="12.75">
      <c r="A43" s="53">
        <f>HYPERLINK('[1]реквизиты'!$A$22)</f>
      </c>
      <c r="B43" s="52"/>
      <c r="C43" s="52"/>
      <c r="D43" s="52"/>
      <c r="E43" s="53">
        <f>HYPERLINK('[1]реквизиты'!$G$22)</f>
      </c>
      <c r="F43" s="55">
        <f>HYPERLINK('[1]реквизиты'!$G$23)</f>
      </c>
    </row>
    <row r="44" spans="1:5" ht="12.75">
      <c r="A44" s="2"/>
      <c r="B44" s="2"/>
      <c r="C44" s="52"/>
      <c r="D44" s="52"/>
      <c r="E44" s="4"/>
    </row>
  </sheetData>
  <sheetProtection/>
  <mergeCells count="123"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A33:A34"/>
    <mergeCell ref="B33:B34"/>
    <mergeCell ref="C33:C34"/>
    <mergeCell ref="D33:D34"/>
    <mergeCell ref="F35:F36"/>
    <mergeCell ref="G35:G36"/>
    <mergeCell ref="A35:A36"/>
    <mergeCell ref="B35:B36"/>
    <mergeCell ref="C35:C36"/>
    <mergeCell ref="D35:D36"/>
    <mergeCell ref="G27:G28"/>
    <mergeCell ref="C31:C32"/>
    <mergeCell ref="D31:D32"/>
    <mergeCell ref="E31:E32"/>
    <mergeCell ref="F31:F32"/>
    <mergeCell ref="G29:G30"/>
    <mergeCell ref="G31:G32"/>
    <mergeCell ref="E29:E30"/>
    <mergeCell ref="F29:F30"/>
    <mergeCell ref="F25:F26"/>
    <mergeCell ref="A27:A28"/>
    <mergeCell ref="B27:B28"/>
    <mergeCell ref="C27:C28"/>
    <mergeCell ref="D27:D28"/>
    <mergeCell ref="E27:E28"/>
    <mergeCell ref="F27:F28"/>
    <mergeCell ref="G19:G20"/>
    <mergeCell ref="A17:A18"/>
    <mergeCell ref="B17:B18"/>
    <mergeCell ref="E23:E24"/>
    <mergeCell ref="F23:F24"/>
    <mergeCell ref="A25:A26"/>
    <mergeCell ref="B25:B26"/>
    <mergeCell ref="C25:C26"/>
    <mergeCell ref="D25:D26"/>
    <mergeCell ref="E25:E26"/>
    <mergeCell ref="A19:A20"/>
    <mergeCell ref="B19:B20"/>
    <mergeCell ref="C19:C20"/>
    <mergeCell ref="D19:D20"/>
    <mergeCell ref="E19:E20"/>
    <mergeCell ref="F19:F20"/>
    <mergeCell ref="C17:C18"/>
    <mergeCell ref="D17:D18"/>
    <mergeCell ref="E17:E18"/>
    <mergeCell ref="F17:F18"/>
    <mergeCell ref="F13:F14"/>
    <mergeCell ref="G13:G14"/>
    <mergeCell ref="G15:G16"/>
    <mergeCell ref="G17:G18"/>
    <mergeCell ref="A15:A16"/>
    <mergeCell ref="B15:B16"/>
    <mergeCell ref="C15:C16"/>
    <mergeCell ref="D15:D16"/>
    <mergeCell ref="E15:E16"/>
    <mergeCell ref="F15:F16"/>
    <mergeCell ref="A9:A10"/>
    <mergeCell ref="B9:B10"/>
    <mergeCell ref="C9:C10"/>
    <mergeCell ref="D9:D10"/>
    <mergeCell ref="E9:E10"/>
    <mergeCell ref="F9:F10"/>
    <mergeCell ref="A7:A8"/>
    <mergeCell ref="B7:B8"/>
    <mergeCell ref="F7:F8"/>
    <mergeCell ref="A5:A6"/>
    <mergeCell ref="B5:B6"/>
    <mergeCell ref="C5:C6"/>
    <mergeCell ref="D5:D6"/>
    <mergeCell ref="G21:G22"/>
    <mergeCell ref="G23:G24"/>
    <mergeCell ref="G25:G26"/>
    <mergeCell ref="G11:G12"/>
    <mergeCell ref="E5:E6"/>
    <mergeCell ref="F5:F6"/>
    <mergeCell ref="G5:G6"/>
    <mergeCell ref="G7:G8"/>
    <mergeCell ref="G9:G10"/>
    <mergeCell ref="E13:E14"/>
    <mergeCell ref="A2:G2"/>
    <mergeCell ref="A37:A38"/>
    <mergeCell ref="B37:B38"/>
    <mergeCell ref="C37:C38"/>
    <mergeCell ref="D37:D38"/>
    <mergeCell ref="C7:C8"/>
    <mergeCell ref="D7:D8"/>
    <mergeCell ref="E7:E8"/>
    <mergeCell ref="E11:E12"/>
    <mergeCell ref="F11:F12"/>
    <mergeCell ref="A13:A14"/>
    <mergeCell ref="B13:B14"/>
    <mergeCell ref="C13:C14"/>
    <mergeCell ref="D13:D14"/>
    <mergeCell ref="A11:A12"/>
    <mergeCell ref="B11:B12"/>
    <mergeCell ref="C11:C12"/>
    <mergeCell ref="D11:D12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A31:A32"/>
    <mergeCell ref="B31:B32"/>
    <mergeCell ref="A29:A30"/>
    <mergeCell ref="B29:B30"/>
    <mergeCell ref="C29:C30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51" t="str">
        <f>HYPERLINK('[2]реквизиты'!$A$2)</f>
        <v>Всероссийский турнир по САМБО среди мужчин памяти Н.С. Талалушкина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47"/>
      <c r="M1" s="47"/>
      <c r="N1" s="47"/>
      <c r="O1" s="47"/>
      <c r="P1" s="47"/>
    </row>
    <row r="2" spans="1:19" ht="12.75" customHeight="1">
      <c r="A2" s="184" t="str">
        <f>HYPERLINK('[2]реквизиты'!$A$3)</f>
        <v>20-23 августа 2009 г.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48"/>
      <c r="M2" s="48"/>
      <c r="N2" s="48"/>
      <c r="O2" s="48"/>
      <c r="P2" s="48"/>
      <c r="S2" s="9"/>
    </row>
    <row r="3" spans="1:12" ht="15.75">
      <c r="A3" s="49"/>
      <c r="B3" s="49"/>
      <c r="C3" s="49"/>
      <c r="D3" s="49"/>
      <c r="E3" s="49"/>
      <c r="F3" s="74" t="str">
        <f>HYPERLINK('пр.взв.'!D4)</f>
        <v>в.к.    38     кг.</v>
      </c>
      <c r="G3" s="49"/>
      <c r="H3" s="49"/>
      <c r="I3" s="49"/>
      <c r="J3" s="49"/>
      <c r="K3" s="49"/>
      <c r="L3" s="49"/>
    </row>
    <row r="4" spans="1:3" ht="16.5" thickBot="1">
      <c r="A4" s="183" t="s">
        <v>0</v>
      </c>
      <c r="B4" s="183"/>
      <c r="C4" s="5"/>
    </row>
    <row r="5" spans="1:13" ht="12.75" customHeight="1" thickBot="1">
      <c r="A5" s="185">
        <v>1</v>
      </c>
      <c r="B5" s="187" t="str">
        <f>VLOOKUP(A5,'пр.взв.'!B5:C36,2,FALSE)</f>
        <v>Уколов Андрей Игоревич</v>
      </c>
      <c r="C5" s="187">
        <f>VLOOKUP(A5,'пр.взв.'!B5:F36,3,FALSE)</f>
        <v>2000</v>
      </c>
      <c r="D5" s="187" t="str">
        <f>VLOOKUP(A5,'пр.взв.'!B5:E36,4,FALSE)</f>
        <v>Тольятти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86"/>
      <c r="B6" s="188"/>
      <c r="C6" s="188"/>
      <c r="D6" s="188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86">
        <v>9</v>
      </c>
      <c r="B7" s="190" t="str">
        <f>VLOOKUP(A7,'пр.взв.'!B7:C38,2,FALSE)</f>
        <v>Скрипник Дмитрий Сергеевич</v>
      </c>
      <c r="C7" s="190">
        <f>VLOOKUP(A7,'пр.взв.'!B5:F36,3,FALSE)</f>
        <v>1999</v>
      </c>
      <c r="D7" s="190" t="str">
        <f>VLOOKUP(A7,'пр.взв.'!B5:F36,4,FALSE)</f>
        <v>Исаклы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89"/>
      <c r="B8" s="191"/>
      <c r="C8" s="191"/>
      <c r="D8" s="191"/>
      <c r="E8" s="17"/>
      <c r="F8" s="21"/>
      <c r="G8" s="19"/>
      <c r="H8" s="13"/>
      <c r="I8" s="13"/>
      <c r="J8" s="46"/>
      <c r="K8" s="46"/>
      <c r="L8" s="46"/>
      <c r="M8" s="14"/>
    </row>
    <row r="9" spans="1:13" ht="12.75" customHeight="1" thickBot="1">
      <c r="A9" s="185">
        <v>5</v>
      </c>
      <c r="B9" s="187" t="str">
        <f>VLOOKUP(A9,'пр.взв.'!B9:C40,2,FALSE)</f>
        <v>Трифонов Никита Викторович</v>
      </c>
      <c r="C9" s="187" t="str">
        <f>VLOOKUP(A9,'пр.взв.'!B5:E36,3,FALSE)</f>
        <v>2000, 2ю</v>
      </c>
      <c r="D9" s="187" t="str">
        <f>VLOOKUP(A9,'пр.взв.'!B5:E36,4,FALSE)</f>
        <v>Отрадный</v>
      </c>
      <c r="E9" s="12"/>
      <c r="F9" s="21"/>
      <c r="G9" s="16"/>
      <c r="H9" s="26"/>
      <c r="I9" s="13"/>
      <c r="J9" s="46"/>
      <c r="K9" s="46"/>
      <c r="L9" s="46"/>
      <c r="M9" s="14"/>
    </row>
    <row r="10" spans="1:13" ht="12.75" customHeight="1">
      <c r="A10" s="186"/>
      <c r="B10" s="188"/>
      <c r="C10" s="188"/>
      <c r="D10" s="188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86">
        <v>13</v>
      </c>
      <c r="B11" s="190" t="str">
        <f>VLOOKUP(A11,'пр.взв.'!B5:C36,2,FALSE)</f>
        <v>Долгополов Егор Алексеевич</v>
      </c>
      <c r="C11" s="190">
        <f>VLOOKUP(A11,'пр.взв.'!B5:E36,3,FALSE)</f>
        <v>2000</v>
      </c>
      <c r="D11" s="190" t="str">
        <f>VLOOKUP(A11,'пр.взв.'!B5:E36,4,FALSE)</f>
        <v>Кинель-Черкассы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89"/>
      <c r="B12" s="191"/>
      <c r="C12" s="191"/>
      <c r="D12" s="191"/>
      <c r="E12" s="17"/>
      <c r="F12" s="192"/>
      <c r="G12" s="192"/>
      <c r="H12" s="25"/>
      <c r="I12" s="19"/>
      <c r="J12" s="13"/>
      <c r="K12" s="13"/>
      <c r="L12" s="13"/>
    </row>
    <row r="13" spans="1:12" ht="12.75" customHeight="1" thickBot="1">
      <c r="A13" s="185">
        <v>3</v>
      </c>
      <c r="B13" s="187" t="str">
        <f>VLOOKUP(A13,'пр.взв.'!B5:C36,2,FALSE)</f>
        <v>Сапожников Артур Аркадьевич</v>
      </c>
      <c r="C13" s="187" t="str">
        <f>VLOOKUP(A13,'пр.взв.'!B5:E36,3,FALSE)</f>
        <v>2001, 2ю</v>
      </c>
      <c r="D13" s="187" t="str">
        <f>VLOOKUP(A13,'пр.взв.'!B5:E36,4,FALSE)</f>
        <v>Отрадный</v>
      </c>
      <c r="E13" s="12"/>
      <c r="F13" s="15"/>
      <c r="G13" s="15"/>
      <c r="H13" s="25"/>
      <c r="I13" s="16"/>
      <c r="J13" s="45"/>
      <c r="K13" s="26"/>
      <c r="L13" s="13"/>
    </row>
    <row r="14" spans="1:13" ht="12.75" customHeight="1">
      <c r="A14" s="186"/>
      <c r="B14" s="188"/>
      <c r="C14" s="188"/>
      <c r="D14" s="188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86">
        <v>11</v>
      </c>
      <c r="B15" s="190" t="str">
        <f>VLOOKUP(A15,'пр.взв.'!B15:C45,2,FALSE)</f>
        <v>Бекин Илья Николаевич</v>
      </c>
      <c r="C15" s="190">
        <f>VLOOKUP(A15,'пр.взв.'!B5:E36,3,FALSE)</f>
        <v>1999</v>
      </c>
      <c r="D15" s="190" t="str">
        <f>VLOOKUP(A15,'пр.взв.'!B5:F36,4,FALSE)</f>
        <v>Тольятти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89"/>
      <c r="B16" s="191"/>
      <c r="C16" s="191"/>
      <c r="D16" s="191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85">
        <v>7</v>
      </c>
      <c r="B17" s="187" t="str">
        <f>VLOOKUP(A17,'пр.взв.'!B17:C47,2,FALSE)</f>
        <v>Дормидонтов Антон Анатольевич</v>
      </c>
      <c r="C17" s="187">
        <f>VLOOKUP(A17,'пр.взв.'!B5:E36,3,FALSE)</f>
        <v>2000</v>
      </c>
      <c r="D17" s="187" t="str">
        <f>VLOOKUP(A17,'пр.взв.'!B5:E36,4,FALSE)</f>
        <v>Исаклы</v>
      </c>
      <c r="E17" s="12"/>
      <c r="F17" s="22"/>
      <c r="G17" s="16"/>
      <c r="H17" s="10"/>
      <c r="I17" s="10"/>
      <c r="J17" s="10"/>
      <c r="K17" s="44"/>
      <c r="L17" s="10"/>
      <c r="M17" s="14"/>
    </row>
    <row r="18" spans="1:13" ht="12.75" customHeight="1">
      <c r="A18" s="186"/>
      <c r="B18" s="188"/>
      <c r="C18" s="188"/>
      <c r="D18" s="188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86">
        <v>15</v>
      </c>
      <c r="B19" s="190" t="str">
        <f>VLOOKUP(A19,'пр.взв.'!B19:C49,2,FALSE)</f>
        <v>Ахметдинов Руслан Радикович</v>
      </c>
      <c r="C19" s="190">
        <f>VLOOKUP(A19,'пр.взв.'!B5:E36,3,FALSE)</f>
        <v>2000</v>
      </c>
      <c r="D19" s="190" t="str">
        <f>VLOOKUP(A19,'пр.взв.'!B5:E36,4,FALSE)</f>
        <v>Кинель-Черкассы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89"/>
      <c r="B20" s="191"/>
      <c r="C20" s="191"/>
      <c r="D20" s="191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3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185">
        <v>2</v>
      </c>
      <c r="B22" s="187" t="str">
        <f>VLOOKUP(A22,'пр.взв.'!B7:E38,2,FALSE)</f>
        <v>Шканин Сергей Николаевич</v>
      </c>
      <c r="C22" s="187">
        <f>VLOOKUP(A22,'пр.взв.'!B7:E38,3,FALSE)</f>
        <v>2001</v>
      </c>
      <c r="D22" s="187" t="str">
        <f>VLOOKUP(A22,'пр.взв.'!B7:E38,4,FALSE)</f>
        <v>Самара "Вымпел"</v>
      </c>
      <c r="E22" s="12"/>
      <c r="F22" s="13"/>
      <c r="G22" s="13"/>
      <c r="H22" s="13"/>
      <c r="I22" s="13"/>
      <c r="J22" s="4"/>
      <c r="K22" s="16"/>
    </row>
    <row r="23" spans="1:11" ht="15.75">
      <c r="A23" s="186"/>
      <c r="B23" s="188"/>
      <c r="C23" s="188"/>
      <c r="D23" s="188"/>
      <c r="E23" s="19"/>
      <c r="F23" s="15"/>
      <c r="G23" s="15"/>
      <c r="H23" s="13"/>
      <c r="I23" s="13"/>
      <c r="J23" s="4"/>
      <c r="K23" s="34"/>
    </row>
    <row r="24" spans="1:11" ht="16.5" thickBot="1">
      <c r="A24" s="186">
        <v>10</v>
      </c>
      <c r="B24" s="190" t="str">
        <f>VLOOKUP(A24,'пр.взв.'!B7:E38,2,FALSE)</f>
        <v>Гасымов Рустам Ватифович</v>
      </c>
      <c r="C24" s="190">
        <f>VLOOKUP(A24,'пр.взв.'!B7:E38,3,FALSE)</f>
        <v>2000</v>
      </c>
      <c r="D24" s="190" t="str">
        <f>VLOOKUP(A24,'пр.взв.'!B7:E38,4,FALSE)</f>
        <v>Кинель-Черкассы</v>
      </c>
      <c r="E24" s="16"/>
      <c r="F24" s="20"/>
      <c r="G24" s="15"/>
      <c r="H24" s="13"/>
      <c r="I24" s="13"/>
      <c r="J24" s="4"/>
      <c r="K24" s="34"/>
    </row>
    <row r="25" spans="1:11" ht="16.5" thickBot="1">
      <c r="A25" s="189"/>
      <c r="B25" s="191"/>
      <c r="C25" s="191"/>
      <c r="D25" s="191"/>
      <c r="E25" s="17"/>
      <c r="F25" s="21"/>
      <c r="G25" s="19"/>
      <c r="H25" s="13"/>
      <c r="I25" s="13"/>
      <c r="J25" s="4"/>
      <c r="K25" s="34"/>
    </row>
    <row r="26" spans="1:11" ht="16.5" thickBot="1">
      <c r="A26" s="185">
        <v>6</v>
      </c>
      <c r="B26" s="187" t="str">
        <f>VLOOKUP(A26,'пр.взв.'!B7:E38,2,FALSE)</f>
        <v>Конопкин Илья Николаевич</v>
      </c>
      <c r="C26" s="187">
        <f>VLOOKUP(A26,'пр.взв.'!B7:E38,3,FALSE)</f>
        <v>1999</v>
      </c>
      <c r="D26" s="187" t="str">
        <f>VLOOKUP(A26,'пр.взв.'!B7:E38,4,FALSE)</f>
        <v>Исаклы</v>
      </c>
      <c r="E26" s="12"/>
      <c r="F26" s="21"/>
      <c r="G26" s="16"/>
      <c r="H26" s="26"/>
      <c r="I26" s="13"/>
      <c r="J26" s="4"/>
      <c r="K26" s="34"/>
    </row>
    <row r="27" spans="1:11" ht="15.75">
      <c r="A27" s="186"/>
      <c r="B27" s="188"/>
      <c r="C27" s="188"/>
      <c r="D27" s="188"/>
      <c r="E27" s="19"/>
      <c r="F27" s="24"/>
      <c r="G27" s="15"/>
      <c r="H27" s="25"/>
      <c r="I27" s="13"/>
      <c r="J27" s="4"/>
      <c r="K27" s="34"/>
    </row>
    <row r="28" spans="1:11" ht="16.5" thickBot="1">
      <c r="A28" s="186">
        <v>14</v>
      </c>
      <c r="B28" s="190" t="str">
        <f>VLOOKUP(A28,'пр.взв.'!B7:E38,2,FALSE)</f>
        <v>Кузнецов Сергей Олегович</v>
      </c>
      <c r="C28" s="190">
        <f>VLOOKUP(A28,'пр.взв.'!B7:E38,3,FALSE)</f>
        <v>1999</v>
      </c>
      <c r="D28" s="190" t="str">
        <f>VLOOKUP(A28,'пр.взв.'!B7:E38,4,FALSE)</f>
        <v>Саратов</v>
      </c>
      <c r="E28" s="16"/>
      <c r="F28" s="15"/>
      <c r="G28" s="15"/>
      <c r="H28" s="25"/>
      <c r="I28" s="28"/>
      <c r="J28" s="4"/>
      <c r="K28" s="34"/>
    </row>
    <row r="29" spans="1:11" ht="16.5" thickBot="1">
      <c r="A29" s="189"/>
      <c r="B29" s="191"/>
      <c r="C29" s="191"/>
      <c r="D29" s="191"/>
      <c r="E29" s="17"/>
      <c r="F29" s="192"/>
      <c r="G29" s="192"/>
      <c r="H29" s="25"/>
      <c r="I29" s="19"/>
      <c r="J29" s="3"/>
      <c r="K29" s="33"/>
    </row>
    <row r="30" spans="1:9" ht="16.5" thickBot="1">
      <c r="A30" s="185">
        <v>4</v>
      </c>
      <c r="B30" s="187" t="str">
        <f>VLOOKUP(A30,'пр.взв.'!B7:E38,2,FALSE)</f>
        <v>Рябов Данил Иванович</v>
      </c>
      <c r="C30" s="187" t="str">
        <f>VLOOKUP(A30,'пр.взв.'!B7:E38,3,FALSE)</f>
        <v>2001, 2ю</v>
      </c>
      <c r="D30" s="187" t="str">
        <f>VLOOKUP(A30,'пр.взв.'!B7:E38,4,FALSE)</f>
        <v>Отрадный</v>
      </c>
      <c r="E30" s="12"/>
      <c r="F30" s="15"/>
      <c r="G30" s="15"/>
      <c r="H30" s="25"/>
      <c r="I30" s="16"/>
    </row>
    <row r="31" spans="1:9" ht="15.75">
      <c r="A31" s="186"/>
      <c r="B31" s="188"/>
      <c r="C31" s="188"/>
      <c r="D31" s="188"/>
      <c r="E31" s="19"/>
      <c r="F31" s="15"/>
      <c r="G31" s="15"/>
      <c r="H31" s="25"/>
      <c r="I31" s="13"/>
    </row>
    <row r="32" spans="1:9" ht="16.5" thickBot="1">
      <c r="A32" s="186">
        <v>12</v>
      </c>
      <c r="B32" s="190" t="str">
        <f>VLOOKUP(A32,'пр.взв.'!B7:E38,2,FALSE)</f>
        <v>Лопатин Андрей Николаевич</v>
      </c>
      <c r="C32" s="190">
        <f>VLOOKUP(A32,'пр.взв.'!B7:E38,3,FALSE)</f>
        <v>1999</v>
      </c>
      <c r="D32" s="190" t="str">
        <f>VLOOKUP(A32,'пр.взв.'!B7:E38,4,FALSE)</f>
        <v>Исаклы</v>
      </c>
      <c r="E32" s="16"/>
      <c r="F32" s="20"/>
      <c r="G32" s="15"/>
      <c r="H32" s="25"/>
      <c r="I32" s="13"/>
    </row>
    <row r="33" spans="1:9" ht="16.5" thickBot="1">
      <c r="A33" s="189"/>
      <c r="B33" s="191"/>
      <c r="C33" s="191"/>
      <c r="D33" s="191"/>
      <c r="E33" s="17"/>
      <c r="F33" s="21"/>
      <c r="G33" s="19"/>
      <c r="H33" s="27"/>
      <c r="I33" s="13"/>
    </row>
    <row r="34" spans="1:9" ht="16.5" thickBot="1">
      <c r="A34" s="185">
        <v>8</v>
      </c>
      <c r="B34" s="187" t="str">
        <f>VLOOKUP(A34,'пр.взв.'!B7:E38,2,FALSE)</f>
        <v>Джовбатыров Ахмед Мусаевич</v>
      </c>
      <c r="C34" s="187">
        <f>VLOOKUP(A34,'пр.взв.'!B7:E38,3,FALSE)</f>
        <v>1999</v>
      </c>
      <c r="D34" s="187" t="str">
        <f>VLOOKUP(A34,'пр.взв.'!B7:E38,4,FALSE)</f>
        <v>Новосемейкино</v>
      </c>
      <c r="E34" s="12"/>
      <c r="F34" s="22"/>
      <c r="G34" s="16"/>
      <c r="H34" s="10"/>
      <c r="I34" s="10"/>
    </row>
    <row r="35" spans="1:9" ht="15.75">
      <c r="A35" s="186"/>
      <c r="B35" s="188"/>
      <c r="C35" s="188"/>
      <c r="D35" s="188"/>
      <c r="E35" s="19"/>
      <c r="F35" s="23"/>
      <c r="G35" s="17"/>
      <c r="H35" s="18"/>
      <c r="I35" s="18"/>
    </row>
    <row r="36" spans="1:9" ht="16.5" thickBot="1">
      <c r="A36" s="186">
        <v>16</v>
      </c>
      <c r="B36" s="190" t="str">
        <f>VLOOKUP(A36,'пр.взв.'!B7:E38,2,FALSE)</f>
        <v>Поляков Вячеслав Алексеевич</v>
      </c>
      <c r="C36" s="190">
        <f>VLOOKUP(A36,'пр.взв.'!B7:E38,3,FALSE)</f>
        <v>2000</v>
      </c>
      <c r="D36" s="190" t="str">
        <f>VLOOKUP(A36,'пр.взв.'!B7:E38,4,FALSE)</f>
        <v>Исаклы</v>
      </c>
      <c r="E36" s="16"/>
      <c r="F36" s="17"/>
      <c r="G36" s="17"/>
      <c r="H36" s="18"/>
      <c r="I36" s="18"/>
    </row>
    <row r="37" spans="1:9" ht="16.5" thickBot="1">
      <c r="A37" s="189"/>
      <c r="B37" s="191"/>
      <c r="C37" s="191"/>
      <c r="D37" s="191"/>
      <c r="E37" s="17"/>
      <c r="F37" s="12"/>
      <c r="G37" s="12"/>
      <c r="H37" s="18"/>
      <c r="I37" s="18"/>
    </row>
    <row r="38" ht="8.25" customHeight="1"/>
    <row r="39" spans="2:9" ht="12.75">
      <c r="B39" s="35"/>
      <c r="C39" s="36"/>
      <c r="D39" s="193" t="s">
        <v>2</v>
      </c>
      <c r="E39" s="37"/>
      <c r="F39" s="37"/>
      <c r="G39" s="37"/>
      <c r="H39" s="37"/>
      <c r="I39" s="37"/>
    </row>
    <row r="40" spans="2:9" ht="12" customHeight="1">
      <c r="B40" s="63"/>
      <c r="C40" s="35"/>
      <c r="D40" s="193"/>
      <c r="E40" s="37"/>
      <c r="F40" s="37"/>
      <c r="G40" s="37"/>
      <c r="H40" s="37"/>
      <c r="I40" s="37"/>
    </row>
    <row r="41" spans="2:10" ht="12" customHeight="1">
      <c r="B41" s="35"/>
      <c r="C41" s="35"/>
      <c r="E41" s="37"/>
      <c r="F41" s="37"/>
      <c r="G41" s="37"/>
      <c r="H41" s="37"/>
      <c r="I41" s="37"/>
      <c r="J41" s="37"/>
    </row>
    <row r="42" spans="2:11" ht="12" customHeight="1">
      <c r="B42" s="35"/>
      <c r="C42" s="35"/>
      <c r="E42" s="6"/>
      <c r="F42" s="40"/>
      <c r="G42" s="37"/>
      <c r="H42" s="37"/>
      <c r="I42" s="37"/>
      <c r="J42" s="37"/>
      <c r="K42" s="37"/>
    </row>
    <row r="43" spans="2:11" ht="12" customHeight="1">
      <c r="B43" s="35"/>
      <c r="C43" s="35"/>
      <c r="E43" s="3"/>
      <c r="F43" s="39"/>
      <c r="G43" s="38"/>
      <c r="H43" s="40"/>
      <c r="I43" s="37"/>
      <c r="J43" s="37"/>
      <c r="K43" s="35"/>
    </row>
    <row r="44" spans="2:11" ht="12" customHeight="1">
      <c r="B44" s="63"/>
      <c r="C44" s="35"/>
      <c r="F44" s="37"/>
      <c r="G44" s="35"/>
      <c r="H44" s="42"/>
      <c r="I44" s="37"/>
      <c r="J44" s="37"/>
      <c r="K44" s="35"/>
    </row>
    <row r="45" spans="2:11" ht="12" customHeight="1" thickBot="1">
      <c r="B45" s="35"/>
      <c r="C45" s="35"/>
      <c r="F45" s="37"/>
      <c r="G45" s="35"/>
      <c r="H45" s="42"/>
      <c r="I45" s="38"/>
      <c r="J45" s="40"/>
      <c r="K45" s="35"/>
    </row>
    <row r="46" spans="2:12" ht="12" customHeight="1">
      <c r="B46" s="35"/>
      <c r="C46" s="35"/>
      <c r="E46" s="6"/>
      <c r="F46" s="40"/>
      <c r="G46" s="41"/>
      <c r="H46" s="39"/>
      <c r="I46" s="35"/>
      <c r="J46" s="42"/>
      <c r="K46" s="19"/>
      <c r="L46" s="4"/>
    </row>
    <row r="47" spans="2:13" ht="12" customHeight="1" thickBot="1">
      <c r="B47" s="35"/>
      <c r="C47" s="35"/>
      <c r="E47" s="3"/>
      <c r="F47" s="39"/>
      <c r="G47" s="37"/>
      <c r="H47" s="37"/>
      <c r="I47" s="35"/>
      <c r="J47" s="42"/>
      <c r="K47" s="16"/>
      <c r="L47" s="4"/>
      <c r="M47" s="4"/>
    </row>
    <row r="48" spans="2:13" ht="12" customHeight="1">
      <c r="B48" s="37"/>
      <c r="C48" s="37"/>
      <c r="D48" s="194" t="s">
        <v>3</v>
      </c>
      <c r="F48" s="37"/>
      <c r="G48" s="37"/>
      <c r="H48" s="37"/>
      <c r="I48" s="41"/>
      <c r="J48" s="39"/>
      <c r="K48" s="35"/>
      <c r="L48" s="4"/>
      <c r="M48" s="4"/>
    </row>
    <row r="49" spans="2:13" ht="12" customHeight="1">
      <c r="B49" s="63"/>
      <c r="C49" s="35"/>
      <c r="D49" s="194"/>
      <c r="F49" s="37"/>
      <c r="G49" s="37"/>
      <c r="H49" s="37"/>
      <c r="I49" s="37"/>
      <c r="J49" s="37"/>
      <c r="K49" s="4"/>
      <c r="L49" s="4"/>
      <c r="M49" s="4"/>
    </row>
    <row r="50" spans="2:13" ht="15.75" customHeight="1">
      <c r="B50" s="35"/>
      <c r="C50" s="35"/>
      <c r="D50" s="4"/>
      <c r="F50" s="37"/>
      <c r="G50" s="37"/>
      <c r="H50" s="37"/>
      <c r="I50" s="37"/>
      <c r="J50" s="37"/>
      <c r="K50" s="35"/>
      <c r="L50" s="12"/>
      <c r="M50" s="4"/>
    </row>
    <row r="51" spans="2:13" ht="15.75" customHeight="1">
      <c r="B51" s="35"/>
      <c r="C51" s="35"/>
      <c r="D51" s="4"/>
      <c r="E51" s="6"/>
      <c r="F51" s="40"/>
      <c r="G51" s="37"/>
      <c r="H51" s="37"/>
      <c r="I51" s="37"/>
      <c r="J51" s="37"/>
      <c r="K51" s="35"/>
      <c r="L51" s="17"/>
      <c r="M51" s="4"/>
    </row>
    <row r="52" spans="2:13" ht="12" customHeight="1">
      <c r="B52" s="35"/>
      <c r="C52" s="35"/>
      <c r="D52" s="4"/>
      <c r="E52" s="3"/>
      <c r="F52" s="39"/>
      <c r="G52" s="38"/>
      <c r="H52" s="40"/>
      <c r="I52" s="37"/>
      <c r="J52" s="37"/>
      <c r="K52" s="35"/>
      <c r="L52" s="4"/>
      <c r="M52" s="4"/>
    </row>
    <row r="53" spans="2:13" ht="12" customHeight="1">
      <c r="B53" s="63"/>
      <c r="C53" s="35"/>
      <c r="D53" s="35"/>
      <c r="F53" s="37"/>
      <c r="G53" s="35"/>
      <c r="H53" s="42"/>
      <c r="I53" s="37"/>
      <c r="J53" s="37"/>
      <c r="K53" s="35"/>
      <c r="L53" s="4"/>
      <c r="M53" s="4"/>
    </row>
    <row r="54" spans="2:13" ht="12" customHeight="1" thickBot="1">
      <c r="B54" s="35"/>
      <c r="C54" s="35"/>
      <c r="D54" s="4"/>
      <c r="F54" s="37"/>
      <c r="G54" s="35"/>
      <c r="H54" s="42"/>
      <c r="I54" s="38"/>
      <c r="J54" s="40"/>
      <c r="K54" s="35"/>
      <c r="L54" s="4"/>
      <c r="M54" s="4"/>
    </row>
    <row r="55" spans="2:13" ht="12" customHeight="1">
      <c r="B55" s="35"/>
      <c r="C55" s="35"/>
      <c r="D55" s="4"/>
      <c r="E55" s="6"/>
      <c r="F55" s="40"/>
      <c r="G55" s="41"/>
      <c r="H55" s="39"/>
      <c r="I55" s="35"/>
      <c r="J55" s="42"/>
      <c r="K55" s="19"/>
      <c r="L55" s="4"/>
      <c r="M55" s="4"/>
    </row>
    <row r="56" spans="2:13" ht="12" customHeight="1" thickBot="1">
      <c r="B56" s="35"/>
      <c r="C56" s="37"/>
      <c r="E56" s="3"/>
      <c r="F56" s="39"/>
      <c r="G56" s="37"/>
      <c r="H56" s="37"/>
      <c r="I56" s="35"/>
      <c r="J56" s="42"/>
      <c r="K56" s="16"/>
      <c r="L56" s="4"/>
      <c r="M56" s="4"/>
    </row>
    <row r="57" spans="2:12" ht="15.75">
      <c r="B57" s="37"/>
      <c r="C57" s="37"/>
      <c r="F57" s="37"/>
      <c r="G57" s="37"/>
      <c r="H57" s="37"/>
      <c r="I57" s="41"/>
      <c r="J57" s="39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5"/>
      <c r="J59" s="4"/>
      <c r="L59" s="4"/>
    </row>
  </sheetData>
  <sheetProtection/>
  <mergeCells count="71"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34:D35"/>
    <mergeCell ref="B22:B23"/>
    <mergeCell ref="C22:C23"/>
    <mergeCell ref="D22:D23"/>
    <mergeCell ref="B24:B25"/>
    <mergeCell ref="C24:C25"/>
    <mergeCell ref="D24:D25"/>
    <mergeCell ref="B26:B27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A19:A20"/>
    <mergeCell ref="B19:B20"/>
    <mergeCell ref="C19:C20"/>
    <mergeCell ref="D19:D20"/>
    <mergeCell ref="A30:A31"/>
    <mergeCell ref="A32:A33"/>
    <mergeCell ref="A15:A16"/>
    <mergeCell ref="B15:B16"/>
    <mergeCell ref="C15:C16"/>
    <mergeCell ref="D15:D16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7:A8"/>
    <mergeCell ref="B7:B8"/>
    <mergeCell ref="C7:C8"/>
    <mergeCell ref="D7:D8"/>
    <mergeCell ref="A9:A10"/>
    <mergeCell ref="B9:B10"/>
    <mergeCell ref="C9:C10"/>
    <mergeCell ref="D9:D10"/>
    <mergeCell ref="A4:B4"/>
    <mergeCell ref="A1:K1"/>
    <mergeCell ref="A2:K2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workbookViewId="0" topLeftCell="A22">
      <selection activeCell="A38" sqref="A38:I41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50" t="s">
        <v>25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</row>
    <row r="2" spans="1:21" ht="27.75" customHeight="1" thickBot="1">
      <c r="A2" s="151" t="s">
        <v>26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</row>
    <row r="3" spans="3:18" ht="33" customHeight="1" thickBot="1">
      <c r="C3" s="148" t="str">
        <f>HYPERLINK('[1]реквизиты'!$A$2)</f>
        <v>Всероссийский турнир по борьбе Самбо среди юношей  1999-2000 гг.р. на призы г.о.Отрадный, посвященного памяти Е.П.Ефремова - академика, доктора биологических наук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6"/>
    </row>
    <row r="4" spans="1:19" ht="15.75" customHeight="1" thickBot="1">
      <c r="A4" s="9"/>
      <c r="B4" s="9"/>
      <c r="C4" s="227" t="str">
        <f>HYPERLINK('[1]реквизиты'!$A$3)</f>
        <v>12-14 апреля 2012 года            город Отрадный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9"/>
    </row>
    <row r="5" spans="9:13" ht="20.25" customHeight="1" thickBot="1">
      <c r="I5" s="67"/>
      <c r="J5" s="228" t="s">
        <v>71</v>
      </c>
      <c r="K5" s="229"/>
      <c r="L5" s="230"/>
      <c r="M5" s="67"/>
    </row>
    <row r="6" spans="1:21" ht="18" customHeight="1" thickBot="1">
      <c r="A6" s="183" t="s">
        <v>0</v>
      </c>
      <c r="B6" s="183"/>
      <c r="C6" s="5"/>
      <c r="R6" s="43"/>
      <c r="S6" s="43"/>
      <c r="U6" s="43" t="s">
        <v>1</v>
      </c>
    </row>
    <row r="7" spans="1:29" ht="12.75" customHeight="1" thickBot="1">
      <c r="A7" s="185">
        <v>1</v>
      </c>
      <c r="B7" s="187" t="str">
        <f>VLOOKUP(A7,'пр.взв.'!B7:C38,2,FALSE)</f>
        <v>Уколов Андрей Игоревич</v>
      </c>
      <c r="C7" s="187">
        <f>VLOOKUP(A7,'пр.взв.'!B7:F38,3,FALSE)</f>
        <v>2000</v>
      </c>
      <c r="D7" s="187" t="str">
        <f>VLOOKUP(A7,'пр.взв.'!B7:E38,4,FALSE)</f>
        <v>Тольятти</v>
      </c>
      <c r="E7" s="12"/>
      <c r="F7" s="13"/>
      <c r="G7" s="13"/>
      <c r="H7" s="13"/>
      <c r="I7" s="35" t="s">
        <v>30</v>
      </c>
      <c r="J7" s="13"/>
      <c r="K7" s="13"/>
      <c r="L7" s="13"/>
      <c r="M7" s="14"/>
      <c r="N7" s="14"/>
      <c r="O7" s="14"/>
      <c r="P7" s="14"/>
      <c r="R7" s="187" t="str">
        <f>VLOOKUP(U7,'пр.взв.'!B7:E38,2,FALSE)</f>
        <v>Шканин Сергей Николаевич</v>
      </c>
      <c r="S7" s="187">
        <f>VLOOKUP(U7,'пр.взв.'!B7:E38,3,FALSE)</f>
        <v>2001</v>
      </c>
      <c r="T7" s="187" t="str">
        <f>VLOOKUP(U7,'пр.взв.'!B7:E38,4,FALSE)</f>
        <v>Самара "Вымпел"</v>
      </c>
      <c r="U7" s="247">
        <v>2</v>
      </c>
      <c r="Y7" s="4"/>
      <c r="Z7" s="4"/>
      <c r="AA7" s="4"/>
      <c r="AB7" s="4"/>
      <c r="AC7" s="4"/>
    </row>
    <row r="8" spans="1:29" ht="12.75" customHeight="1">
      <c r="A8" s="186"/>
      <c r="B8" s="188"/>
      <c r="C8" s="188"/>
      <c r="D8" s="188"/>
      <c r="E8" s="19" t="s">
        <v>74</v>
      </c>
      <c r="F8" s="15"/>
      <c r="G8" s="15"/>
      <c r="H8" s="64">
        <v>11</v>
      </c>
      <c r="I8" s="232" t="str">
        <f>VLOOKUP(H8,'пр.взв.'!B7:E38,2,FALSE)</f>
        <v>Бекин Илья Николаевич</v>
      </c>
      <c r="J8" s="233"/>
      <c r="K8" s="233"/>
      <c r="L8" s="233"/>
      <c r="M8" s="234"/>
      <c r="N8" s="106"/>
      <c r="O8" s="14"/>
      <c r="P8" s="14"/>
      <c r="Q8" s="19" t="s">
        <v>82</v>
      </c>
      <c r="R8" s="188"/>
      <c r="S8" s="188"/>
      <c r="T8" s="188"/>
      <c r="U8" s="239"/>
      <c r="Y8" s="4"/>
      <c r="Z8" s="4"/>
      <c r="AA8" s="4"/>
      <c r="AB8" s="4"/>
      <c r="AC8" s="4"/>
    </row>
    <row r="9" spans="1:29" ht="12.75" customHeight="1" thickBot="1">
      <c r="A9" s="186">
        <v>9</v>
      </c>
      <c r="B9" s="190" t="str">
        <f>VLOOKUP(A9,'пр.взв.'!B9:C40,2,FALSE)</f>
        <v>Скрипник Дмитрий Сергеевич</v>
      </c>
      <c r="C9" s="190">
        <f>VLOOKUP(A9,'пр.взв.'!B7:F38,3,FALSE)</f>
        <v>1999</v>
      </c>
      <c r="D9" s="190" t="str">
        <f>VLOOKUP(A9,'пр.взв.'!B7:F38,4,FALSE)</f>
        <v>Исаклы</v>
      </c>
      <c r="E9" s="16" t="s">
        <v>75</v>
      </c>
      <c r="F9" s="20"/>
      <c r="G9" s="15"/>
      <c r="H9" s="13"/>
      <c r="I9" s="235"/>
      <c r="J9" s="236"/>
      <c r="K9" s="236"/>
      <c r="L9" s="236"/>
      <c r="M9" s="237"/>
      <c r="N9" s="106"/>
      <c r="O9" s="14"/>
      <c r="P9" s="30"/>
      <c r="Q9" s="16" t="s">
        <v>75</v>
      </c>
      <c r="R9" s="190" t="str">
        <f>VLOOKUP(U9,'пр.взв.'!B9:E40,2,FALSE)</f>
        <v>Гасымов Рустам Ватифович</v>
      </c>
      <c r="S9" s="190">
        <f>VLOOKUP(U9,'пр.взв.'!B9:E40,3,FALSE)</f>
        <v>2000</v>
      </c>
      <c r="T9" s="190" t="str">
        <f>VLOOKUP(U9,'пр.взв.'!B9:E40,4,FALSE)</f>
        <v>Кинель-Черкассы</v>
      </c>
      <c r="U9" s="239">
        <v>10</v>
      </c>
      <c r="Y9" s="4"/>
      <c r="Z9" s="4"/>
      <c r="AA9" s="4"/>
      <c r="AB9" s="4"/>
      <c r="AC9" s="4"/>
    </row>
    <row r="10" spans="1:29" ht="12.75" customHeight="1" thickBot="1">
      <c r="A10" s="189"/>
      <c r="B10" s="191"/>
      <c r="C10" s="191"/>
      <c r="D10" s="191"/>
      <c r="E10" s="17"/>
      <c r="F10" s="21"/>
      <c r="G10" s="19" t="s">
        <v>74</v>
      </c>
      <c r="H10" s="13"/>
      <c r="M10" s="14"/>
      <c r="N10" s="14"/>
      <c r="O10" s="19" t="s">
        <v>82</v>
      </c>
      <c r="P10" s="31"/>
      <c r="R10" s="191"/>
      <c r="S10" s="191"/>
      <c r="T10" s="191"/>
      <c r="U10" s="240"/>
      <c r="Y10" s="4"/>
      <c r="Z10" s="4"/>
      <c r="AA10" s="4"/>
      <c r="AB10" s="4"/>
      <c r="AC10" s="4"/>
    </row>
    <row r="11" spans="1:29" ht="12.75" customHeight="1" thickBot="1">
      <c r="A11" s="185">
        <v>5</v>
      </c>
      <c r="B11" s="187" t="str">
        <f>VLOOKUP(A11,'пр.взв.'!B11:C42,2,FALSE)</f>
        <v>Трифонов Никита Викторович</v>
      </c>
      <c r="C11" s="187" t="str">
        <f>VLOOKUP(A11,'пр.взв.'!B7:E38,3,FALSE)</f>
        <v>2000, 2ю</v>
      </c>
      <c r="D11" s="187" t="str">
        <f>VLOOKUP(A11,'пр.взв.'!B7:E38,4,FALSE)</f>
        <v>Отрадный</v>
      </c>
      <c r="E11" s="12"/>
      <c r="F11" s="21"/>
      <c r="G11" s="16" t="s">
        <v>75</v>
      </c>
      <c r="H11" s="26"/>
      <c r="I11" s="13"/>
      <c r="M11" s="14"/>
      <c r="N11" s="30"/>
      <c r="O11" s="16" t="s">
        <v>75</v>
      </c>
      <c r="P11" s="31"/>
      <c r="R11" s="187" t="str">
        <f>VLOOKUP(U11,'пр.взв.'!B11:E42,2,FALSE)</f>
        <v>Конопкин Илья Николаевич</v>
      </c>
      <c r="S11" s="187">
        <f>VLOOKUP(U11,'пр.взв.'!B11:E42,3,FALSE)</f>
        <v>1999</v>
      </c>
      <c r="T11" s="187" t="str">
        <f>VLOOKUP(U11,'пр.взв.'!B11:E42,4,FALSE)</f>
        <v>Исаклы</v>
      </c>
      <c r="U11" s="238">
        <v>6</v>
      </c>
      <c r="Y11" s="4"/>
      <c r="Z11" s="4"/>
      <c r="AA11" s="4"/>
      <c r="AB11" s="4"/>
      <c r="AC11" s="4"/>
    </row>
    <row r="12" spans="1:29" ht="12.75" customHeight="1">
      <c r="A12" s="186"/>
      <c r="B12" s="188"/>
      <c r="C12" s="188"/>
      <c r="D12" s="188"/>
      <c r="E12" s="19" t="s">
        <v>76</v>
      </c>
      <c r="F12" s="24"/>
      <c r="G12" s="15"/>
      <c r="H12" s="25"/>
      <c r="I12" s="13"/>
      <c r="J12" s="231" t="s">
        <v>22</v>
      </c>
      <c r="K12" s="231"/>
      <c r="L12" s="231"/>
      <c r="M12" s="14"/>
      <c r="N12" s="31"/>
      <c r="O12" s="14"/>
      <c r="P12" s="32"/>
      <c r="Q12" s="19" t="s">
        <v>83</v>
      </c>
      <c r="R12" s="188"/>
      <c r="S12" s="188"/>
      <c r="T12" s="188"/>
      <c r="U12" s="239"/>
      <c r="Y12" s="4"/>
      <c r="Z12" s="4"/>
      <c r="AA12" s="4"/>
      <c r="AB12" s="4"/>
      <c r="AC12" s="4"/>
    </row>
    <row r="13" spans="1:29" ht="12.75" customHeight="1" thickBot="1">
      <c r="A13" s="186">
        <v>13</v>
      </c>
      <c r="B13" s="190" t="str">
        <f>VLOOKUP(A13,'пр.взв.'!B7:C38,2,FALSE)</f>
        <v>Долгополов Егор Алексеевич</v>
      </c>
      <c r="C13" s="190">
        <f>VLOOKUP(A13,'пр.взв.'!B7:E38,3,FALSE)</f>
        <v>2000</v>
      </c>
      <c r="D13" s="190" t="str">
        <f>VLOOKUP(A13,'пр.взв.'!B7:E38,4,FALSE)</f>
        <v>Кинель-Черкассы</v>
      </c>
      <c r="E13" s="16" t="s">
        <v>77</v>
      </c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6" t="s">
        <v>77</v>
      </c>
      <c r="R13" s="190" t="str">
        <f>VLOOKUP(U13,'пр.взв.'!B13:E44,2,FALSE)</f>
        <v>Кузнецов Сергей Олегович</v>
      </c>
      <c r="S13" s="190">
        <f>VLOOKUP(U13,'пр.взв.'!B13:E44,3,FALSE)</f>
        <v>1999</v>
      </c>
      <c r="T13" s="190" t="str">
        <f>VLOOKUP(U13,'пр.взв.'!B13:E44,4,FALSE)</f>
        <v>Саратов</v>
      </c>
      <c r="U13" s="239">
        <v>14</v>
      </c>
      <c r="Y13" s="4"/>
      <c r="Z13" s="4"/>
      <c r="AA13" s="4"/>
      <c r="AB13" s="4"/>
      <c r="AC13" s="4"/>
    </row>
    <row r="14" spans="1:29" ht="12.75" customHeight="1" thickBot="1">
      <c r="A14" s="189"/>
      <c r="B14" s="191"/>
      <c r="C14" s="191"/>
      <c r="D14" s="191"/>
      <c r="E14" s="17"/>
      <c r="F14" s="192"/>
      <c r="G14" s="192"/>
      <c r="H14" s="25"/>
      <c r="I14" s="19" t="s">
        <v>78</v>
      </c>
      <c r="J14" s="13"/>
      <c r="K14" s="13"/>
      <c r="L14" s="13"/>
      <c r="M14" s="19" t="s">
        <v>81</v>
      </c>
      <c r="N14" s="28"/>
      <c r="O14" s="14"/>
      <c r="P14" s="14"/>
      <c r="R14" s="191"/>
      <c r="S14" s="191"/>
      <c r="T14" s="191"/>
      <c r="U14" s="248"/>
      <c r="Y14" s="4"/>
      <c r="Z14" s="4"/>
      <c r="AA14" s="4"/>
      <c r="AB14" s="4"/>
      <c r="AC14" s="4"/>
    </row>
    <row r="15" spans="1:29" ht="12.75" customHeight="1" thickBot="1">
      <c r="A15" s="185">
        <v>3</v>
      </c>
      <c r="B15" s="187" t="str">
        <f>VLOOKUP(A15,'пр.взв.'!B7:C38,2,FALSE)</f>
        <v>Сапожников Артур Аркадьевич</v>
      </c>
      <c r="C15" s="187" t="str">
        <f>VLOOKUP(A15,'пр.взв.'!B7:E38,3,FALSE)</f>
        <v>2001, 2ю</v>
      </c>
      <c r="D15" s="187" t="str">
        <f>VLOOKUP(A15,'пр.взв.'!B7:E38,4,FALSE)</f>
        <v>Отрадный</v>
      </c>
      <c r="E15" s="12"/>
      <c r="F15" s="15"/>
      <c r="G15" s="15"/>
      <c r="H15" s="25"/>
      <c r="I15" s="16" t="s">
        <v>79</v>
      </c>
      <c r="J15" s="13"/>
      <c r="K15" s="13"/>
      <c r="L15" s="13"/>
      <c r="M15" s="16" t="s">
        <v>77</v>
      </c>
      <c r="N15" s="31"/>
      <c r="O15" s="14"/>
      <c r="P15" s="14"/>
      <c r="R15" s="187" t="str">
        <f>VLOOKUP(U15,'пр.взв.'!B7:C38,2,FALSE)</f>
        <v>Рябов Данил Иванович</v>
      </c>
      <c r="S15" s="187" t="str">
        <f>VLOOKUP(U15,'пр.взв.'!B7:E38,3,FALSE)</f>
        <v>2001, 2ю</v>
      </c>
      <c r="T15" s="187" t="str">
        <f>VLOOKUP(U15,'пр.взв.'!B7:E38,4,FALSE)</f>
        <v>Отрадный</v>
      </c>
      <c r="U15" s="247">
        <v>4</v>
      </c>
      <c r="Y15" s="4"/>
      <c r="Z15" s="4"/>
      <c r="AA15" s="4"/>
      <c r="AB15" s="4"/>
      <c r="AC15" s="4"/>
    </row>
    <row r="16" spans="1:29" ht="12.75" customHeight="1">
      <c r="A16" s="186"/>
      <c r="B16" s="188"/>
      <c r="C16" s="188"/>
      <c r="D16" s="188"/>
      <c r="E16" s="19" t="s">
        <v>78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9" t="s">
        <v>84</v>
      </c>
      <c r="R16" s="188"/>
      <c r="S16" s="188"/>
      <c r="T16" s="188"/>
      <c r="U16" s="239"/>
      <c r="Y16" s="4"/>
      <c r="Z16" s="4"/>
      <c r="AA16" s="4"/>
      <c r="AB16" s="4"/>
      <c r="AC16" s="4"/>
    </row>
    <row r="17" spans="1:29" ht="12.75" customHeight="1" thickBot="1">
      <c r="A17" s="186">
        <v>11</v>
      </c>
      <c r="B17" s="190" t="str">
        <f>VLOOKUP(A17,'пр.взв.'!B17:C47,2,FALSE)</f>
        <v>Бекин Илья Николаевич</v>
      </c>
      <c r="C17" s="190">
        <f>VLOOKUP(A17,'пр.взв.'!B7:E38,3,FALSE)</f>
        <v>1999</v>
      </c>
      <c r="D17" s="190" t="str">
        <f>VLOOKUP(A17,'пр.взв.'!B7:F38,4,FALSE)</f>
        <v>Тольятти</v>
      </c>
      <c r="E17" s="16" t="s">
        <v>79</v>
      </c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6" t="s">
        <v>77</v>
      </c>
      <c r="R17" s="190" t="str">
        <f>VLOOKUP(U17,'пр.взв.'!B17:E47,2,FALSE)</f>
        <v>Лопатин Андрей Николаевич</v>
      </c>
      <c r="S17" s="190">
        <f>VLOOKUP(U17,'пр.взв.'!B17:E47,3,FALSE)</f>
        <v>1999</v>
      </c>
      <c r="T17" s="190" t="str">
        <f>VLOOKUP(U17,'пр.взв.'!B17:E47,4,FALSE)</f>
        <v>Исаклы</v>
      </c>
      <c r="U17" s="239">
        <v>12</v>
      </c>
      <c r="Y17" s="4"/>
      <c r="Z17" s="4"/>
      <c r="AA17" s="4"/>
      <c r="AB17" s="4"/>
      <c r="AC17" s="4"/>
    </row>
    <row r="18" spans="1:21" ht="12.75" customHeight="1" thickBot="1">
      <c r="A18" s="189"/>
      <c r="B18" s="191"/>
      <c r="C18" s="191"/>
      <c r="D18" s="191"/>
      <c r="E18" s="17"/>
      <c r="F18" s="21"/>
      <c r="G18" s="19" t="s">
        <v>78</v>
      </c>
      <c r="H18" s="27"/>
      <c r="I18" s="35" t="s">
        <v>31</v>
      </c>
      <c r="J18" s="13"/>
      <c r="K18" s="13"/>
      <c r="L18" s="13"/>
      <c r="M18" s="14"/>
      <c r="N18" s="32"/>
      <c r="O18" s="19" t="s">
        <v>81</v>
      </c>
      <c r="P18" s="31"/>
      <c r="R18" s="191"/>
      <c r="S18" s="191"/>
      <c r="T18" s="191"/>
      <c r="U18" s="240"/>
    </row>
    <row r="19" spans="1:21" ht="12.75" customHeight="1" thickBot="1">
      <c r="A19" s="185">
        <v>7</v>
      </c>
      <c r="B19" s="187" t="str">
        <f>VLOOKUP(A19,'пр.взв.'!B19:C49,2,FALSE)</f>
        <v>Дормидонтов Антон Анатольевич</v>
      </c>
      <c r="C19" s="187">
        <f>VLOOKUP(A19,'пр.взв.'!B7:E38,3,FALSE)</f>
        <v>2000</v>
      </c>
      <c r="D19" s="187" t="str">
        <f>VLOOKUP(A19,'пр.взв.'!B7:E38,4,FALSE)</f>
        <v>Исаклы</v>
      </c>
      <c r="E19" s="12"/>
      <c r="F19" s="22"/>
      <c r="G19" s="16" t="s">
        <v>79</v>
      </c>
      <c r="H19" s="64">
        <v>8</v>
      </c>
      <c r="I19" s="241" t="str">
        <f>VLOOKUP(H19,'пр.взв.'!B18:E49,2,FALSE)</f>
        <v>Джовбатыров Ахмед Мусаевич</v>
      </c>
      <c r="J19" s="242"/>
      <c r="K19" s="242"/>
      <c r="L19" s="242"/>
      <c r="M19" s="243"/>
      <c r="N19" s="14"/>
      <c r="O19" s="16" t="s">
        <v>79</v>
      </c>
      <c r="P19" s="31"/>
      <c r="R19" s="187" t="str">
        <f>VLOOKUP(U19,'пр.взв.'!B19:E49,2,FALSE)</f>
        <v>Джовбатыров Ахмед Мусаевич</v>
      </c>
      <c r="S19" s="187">
        <f>VLOOKUP(U19,'пр.взв.'!B19:E49,3,FALSE)</f>
        <v>1999</v>
      </c>
      <c r="T19" s="187" t="str">
        <f>VLOOKUP(U19,'пр.взв.'!B19:E49,4,FALSE)</f>
        <v>Новосемейкино</v>
      </c>
      <c r="U19" s="238">
        <v>8</v>
      </c>
    </row>
    <row r="20" spans="1:21" ht="12.75" customHeight="1" thickBot="1">
      <c r="A20" s="186"/>
      <c r="B20" s="188"/>
      <c r="C20" s="188"/>
      <c r="D20" s="188"/>
      <c r="E20" s="19" t="s">
        <v>80</v>
      </c>
      <c r="F20" s="23"/>
      <c r="G20" s="17"/>
      <c r="H20" s="13"/>
      <c r="I20" s="244"/>
      <c r="J20" s="245"/>
      <c r="K20" s="245"/>
      <c r="L20" s="245"/>
      <c r="M20" s="246"/>
      <c r="N20" s="14"/>
      <c r="O20" s="14"/>
      <c r="P20" s="76"/>
      <c r="Q20" s="19" t="s">
        <v>81</v>
      </c>
      <c r="R20" s="188"/>
      <c r="S20" s="188"/>
      <c r="T20" s="188"/>
      <c r="U20" s="239"/>
    </row>
    <row r="21" spans="1:21" ht="12.75" customHeight="1" thickBot="1">
      <c r="A21" s="186">
        <v>15</v>
      </c>
      <c r="B21" s="190" t="str">
        <f>VLOOKUP(A21,'пр.взв.'!B21:C51,2,FALSE)</f>
        <v>Ахметдинов Руслан Радикович</v>
      </c>
      <c r="C21" s="190">
        <f>VLOOKUP(A21,'пр.взв.'!B7:E38,3,FALSE)</f>
        <v>2000</v>
      </c>
      <c r="D21" s="190" t="str">
        <f>VLOOKUP(A21,'пр.взв.'!B7:E38,4,FALSE)</f>
        <v>Кинель-Черкассы</v>
      </c>
      <c r="E21" s="16" t="s">
        <v>75</v>
      </c>
      <c r="F21" s="17"/>
      <c r="G21" s="17"/>
      <c r="H21" s="18"/>
      <c r="I21" s="18"/>
      <c r="J21" s="18"/>
      <c r="K21" s="18"/>
      <c r="L21" s="18"/>
      <c r="M21" s="14"/>
      <c r="N21" s="14"/>
      <c r="O21" s="14"/>
      <c r="P21" s="14"/>
      <c r="Q21" s="16" t="s">
        <v>79</v>
      </c>
      <c r="R21" s="190" t="str">
        <f>VLOOKUP(U21,'пр.взв.'!B21:E51,2,FALSE)</f>
        <v>Поляков Вячеслав Алексеевич</v>
      </c>
      <c r="S21" s="190">
        <f>VLOOKUP(U21,'пр.взв.'!B21:E51,3,FALSE)</f>
        <v>2000</v>
      </c>
      <c r="T21" s="190" t="str">
        <f>VLOOKUP(U21,'пр.взв.'!B7:E38,4,FALSE)</f>
        <v>Исаклы</v>
      </c>
      <c r="U21" s="239">
        <v>16</v>
      </c>
    </row>
    <row r="22" spans="1:23" ht="12.75" customHeight="1" thickBot="1">
      <c r="A22" s="189"/>
      <c r="B22" s="191"/>
      <c r="C22" s="191"/>
      <c r="D22" s="191"/>
      <c r="E22" s="17"/>
      <c r="F22" s="12"/>
      <c r="G22" s="12"/>
      <c r="O22" s="13"/>
      <c r="P22" s="13"/>
      <c r="R22" s="191"/>
      <c r="S22" s="191"/>
      <c r="T22" s="191"/>
      <c r="U22" s="240"/>
      <c r="W22" s="249"/>
    </row>
    <row r="23" spans="1:23" ht="12.75" customHeight="1">
      <c r="A23" s="99"/>
      <c r="B23" s="99"/>
      <c r="C23" s="99"/>
      <c r="D23" s="100"/>
      <c r="E23" s="100"/>
      <c r="F23" s="100"/>
      <c r="G23" s="100"/>
      <c r="H23" s="195" t="s">
        <v>29</v>
      </c>
      <c r="I23" s="195"/>
      <c r="J23" s="195"/>
      <c r="K23" s="195"/>
      <c r="L23" s="195"/>
      <c r="M23" s="195"/>
      <c r="N23" s="195"/>
      <c r="O23" s="101"/>
      <c r="P23" s="101"/>
      <c r="Q23" s="102"/>
      <c r="R23" s="103"/>
      <c r="S23" s="103"/>
      <c r="T23" s="103"/>
      <c r="U23" s="102"/>
      <c r="V23" s="102"/>
      <c r="W23" s="250"/>
    </row>
    <row r="24" spans="1:23" ht="12" customHeight="1" thickBot="1">
      <c r="A24" s="89"/>
      <c r="B24" s="89"/>
      <c r="C24" s="89"/>
      <c r="D24" s="61" t="s">
        <v>2</v>
      </c>
      <c r="E24" s="89"/>
      <c r="F24" s="89"/>
      <c r="G24" s="89"/>
      <c r="H24" s="89"/>
      <c r="I24" s="89"/>
      <c r="J24" s="89"/>
      <c r="K24" s="88"/>
      <c r="L24" s="88"/>
      <c r="M24" s="88"/>
      <c r="N24" s="88"/>
      <c r="O24" s="61" t="s">
        <v>3</v>
      </c>
      <c r="P24" s="88"/>
      <c r="Q24" s="88"/>
      <c r="R24" s="88"/>
      <c r="S24" s="88"/>
      <c r="T24" s="88"/>
      <c r="U24" s="62"/>
      <c r="V24" s="88"/>
      <c r="W24" s="89"/>
    </row>
    <row r="25" spans="1:23" ht="12.75" customHeight="1">
      <c r="A25" s="107">
        <v>9</v>
      </c>
      <c r="B25" s="213" t="str">
        <f>VLOOKUP(A25,'пр.взв.'!B7:E38,2,FALSE)</f>
        <v>Скрипник Дмитрий Сергеевич</v>
      </c>
      <c r="C25" s="89"/>
      <c r="D25" s="89"/>
      <c r="E25" s="89"/>
      <c r="F25" s="89"/>
      <c r="G25" s="89"/>
      <c r="H25" s="89"/>
      <c r="I25" s="108">
        <v>10</v>
      </c>
      <c r="J25" s="202" t="str">
        <f>VLOOKUP(I25,'пр.взв.'!B5:D38,2,FALSE)</f>
        <v>Гасымов Рустам Ватифович</v>
      </c>
      <c r="K25" s="203"/>
      <c r="L25" s="204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</row>
    <row r="26" spans="1:23" ht="12.75" customHeight="1">
      <c r="A26" s="107"/>
      <c r="B26" s="215"/>
      <c r="C26" s="109" t="s">
        <v>76</v>
      </c>
      <c r="D26" s="90"/>
      <c r="E26" s="109"/>
      <c r="F26" s="109"/>
      <c r="G26" s="109"/>
      <c r="H26" s="109"/>
      <c r="I26" s="110"/>
      <c r="J26" s="205"/>
      <c r="K26" s="206"/>
      <c r="L26" s="207"/>
      <c r="M26" s="90" t="s">
        <v>83</v>
      </c>
      <c r="N26" s="90"/>
      <c r="O26" s="90"/>
      <c r="P26" s="90"/>
      <c r="Q26" s="90"/>
      <c r="R26" s="63"/>
      <c r="S26" s="90"/>
      <c r="T26" s="90"/>
      <c r="U26" s="62"/>
      <c r="V26" s="88"/>
      <c r="W26" s="89"/>
    </row>
    <row r="27" spans="1:23" ht="12.75" customHeight="1">
      <c r="A27" s="88">
        <v>5</v>
      </c>
      <c r="B27" s="216" t="str">
        <f>VLOOKUP(A27,'пр.взв.'!B7:D38,2,FALSE)</f>
        <v>Трифонов Никита Викторович</v>
      </c>
      <c r="C27" s="111" t="s">
        <v>77</v>
      </c>
      <c r="D27" s="90"/>
      <c r="E27" s="112"/>
      <c r="F27" s="112"/>
      <c r="G27" s="112"/>
      <c r="H27" s="112"/>
      <c r="I27" s="113">
        <v>14</v>
      </c>
      <c r="J27" s="196" t="str">
        <f>VLOOKUP(I27,'пр.взв.'!B7:D38,2,FALSE)</f>
        <v>Кузнецов Сергей Олегович</v>
      </c>
      <c r="K27" s="197"/>
      <c r="L27" s="198"/>
      <c r="M27" s="111" t="s">
        <v>79</v>
      </c>
      <c r="N27" s="114"/>
      <c r="O27" s="114"/>
      <c r="P27" s="114"/>
      <c r="Q27" s="114"/>
      <c r="R27" s="90"/>
      <c r="S27" s="90"/>
      <c r="T27" s="90"/>
      <c r="U27" s="88"/>
      <c r="V27" s="88"/>
      <c r="W27" s="89"/>
    </row>
    <row r="28" spans="1:23" ht="12.75" customHeight="1" thickBot="1">
      <c r="A28" s="88"/>
      <c r="B28" s="214"/>
      <c r="C28" s="115"/>
      <c r="D28" s="90"/>
      <c r="E28" s="114"/>
      <c r="F28" s="114"/>
      <c r="G28" s="112"/>
      <c r="H28" s="112"/>
      <c r="I28" s="113"/>
      <c r="J28" s="199"/>
      <c r="K28" s="200"/>
      <c r="L28" s="201"/>
      <c r="M28" s="115"/>
      <c r="N28" s="114"/>
      <c r="O28" s="114"/>
      <c r="P28" s="114"/>
      <c r="Q28" s="114"/>
      <c r="R28" s="90"/>
      <c r="S28" s="90"/>
      <c r="T28" s="90"/>
      <c r="U28" s="88"/>
      <c r="V28" s="88"/>
      <c r="W28" s="89"/>
    </row>
    <row r="29" spans="1:23" ht="12.75" customHeight="1">
      <c r="A29" s="88"/>
      <c r="B29" s="116"/>
      <c r="C29" s="115"/>
      <c r="D29" s="90" t="s">
        <v>80</v>
      </c>
      <c r="E29" s="114"/>
      <c r="F29" s="114"/>
      <c r="G29" s="112"/>
      <c r="H29" s="112"/>
      <c r="I29" s="113"/>
      <c r="J29" s="117"/>
      <c r="K29" s="116"/>
      <c r="L29" s="118"/>
      <c r="M29" s="115"/>
      <c r="N29" s="119">
        <v>16</v>
      </c>
      <c r="O29" s="119"/>
      <c r="P29" s="114"/>
      <c r="Q29" s="114"/>
      <c r="R29" s="90"/>
      <c r="S29" s="90"/>
      <c r="T29" s="90"/>
      <c r="U29" s="88"/>
      <c r="V29" s="88"/>
      <c r="W29" s="89"/>
    </row>
    <row r="30" spans="1:23" ht="12.75" customHeight="1" thickBot="1">
      <c r="A30" s="88"/>
      <c r="B30" s="120"/>
      <c r="C30" s="115"/>
      <c r="D30" s="111" t="s">
        <v>77</v>
      </c>
      <c r="E30" s="114"/>
      <c r="F30" s="114"/>
      <c r="G30" s="112"/>
      <c r="H30" s="112"/>
      <c r="I30" s="113"/>
      <c r="J30" s="117"/>
      <c r="K30" s="120"/>
      <c r="L30" s="118"/>
      <c r="M30" s="115"/>
      <c r="N30" s="90" t="s">
        <v>79</v>
      </c>
      <c r="O30" s="114"/>
      <c r="P30" s="111"/>
      <c r="Q30" s="114"/>
      <c r="R30" s="90"/>
      <c r="S30" s="90"/>
      <c r="T30" s="90"/>
      <c r="U30" s="88"/>
      <c r="V30" s="88"/>
      <c r="W30" s="89"/>
    </row>
    <row r="31" spans="1:23" ht="13.5" thickBot="1">
      <c r="A31" s="121">
        <v>3</v>
      </c>
      <c r="B31" s="213" t="str">
        <f>VLOOKUP(A31,'пр.взв.'!B7:D38,2,FALSE)</f>
        <v>Сапожников Артур Аркадьевич</v>
      </c>
      <c r="C31" s="122"/>
      <c r="D31" s="123"/>
      <c r="E31" s="124"/>
      <c r="F31" s="114"/>
      <c r="G31" s="114"/>
      <c r="H31" s="114"/>
      <c r="I31" s="124">
        <v>16</v>
      </c>
      <c r="J31" s="202" t="str">
        <f>VLOOKUP(I31,'пр.взв.'!B7:D38,2,FALSE)</f>
        <v>Поляков Вячеслав Алексеевич</v>
      </c>
      <c r="K31" s="203"/>
      <c r="L31" s="204"/>
      <c r="M31" s="122"/>
      <c r="N31" s="114"/>
      <c r="O31" s="114"/>
      <c r="P31" s="115"/>
      <c r="Q31" s="114"/>
      <c r="R31" s="90"/>
      <c r="S31" s="90"/>
      <c r="T31" s="90"/>
      <c r="U31" s="88"/>
      <c r="V31" s="88"/>
      <c r="W31" s="89"/>
    </row>
    <row r="32" spans="1:23" ht="13.5" customHeight="1">
      <c r="A32" s="121"/>
      <c r="B32" s="215"/>
      <c r="C32" s="125" t="s">
        <v>80</v>
      </c>
      <c r="D32" s="123"/>
      <c r="E32" s="126">
        <v>2</v>
      </c>
      <c r="F32" s="217" t="str">
        <f>VLOOKUP(E32,'пр.взв.'!B7:D38,2,FALSE)</f>
        <v>Шканин Сергей Николаевич</v>
      </c>
      <c r="G32" s="218"/>
      <c r="H32" s="219"/>
      <c r="I32" s="127"/>
      <c r="J32" s="205"/>
      <c r="K32" s="206"/>
      <c r="L32" s="207"/>
      <c r="M32" s="125" t="s">
        <v>85</v>
      </c>
      <c r="N32" s="91"/>
      <c r="O32" s="91"/>
      <c r="P32" s="115"/>
      <c r="Q32" s="126">
        <v>1</v>
      </c>
      <c r="R32" s="223" t="str">
        <f>VLOOKUP(Q32,'пр.взв.'!B7:D38,2,FALSE)</f>
        <v>Уколов Андрей Игоревич</v>
      </c>
      <c r="S32" s="91"/>
      <c r="T32" s="91"/>
      <c r="U32" s="91"/>
      <c r="V32" s="88"/>
      <c r="W32" s="89"/>
    </row>
    <row r="33" spans="1:23" ht="13.5" customHeight="1" thickBot="1">
      <c r="A33" s="121">
        <v>15</v>
      </c>
      <c r="B33" s="216" t="str">
        <f>VLOOKUP(A33,'пр.взв.'!B7:E38,2,FALSE)</f>
        <v>Ахметдинов Руслан Радикович</v>
      </c>
      <c r="C33" s="90" t="s">
        <v>75</v>
      </c>
      <c r="D33" s="123"/>
      <c r="E33" s="130" t="s">
        <v>77</v>
      </c>
      <c r="F33" s="220"/>
      <c r="G33" s="221"/>
      <c r="H33" s="222"/>
      <c r="I33" s="128">
        <v>12</v>
      </c>
      <c r="J33" s="196" t="str">
        <f>VLOOKUP(I33,'пр.взв.'!B7:D38,2,FALSE)</f>
        <v>Лопатин Андрей Николаевич</v>
      </c>
      <c r="K33" s="197"/>
      <c r="L33" s="198"/>
      <c r="M33" s="129" t="s">
        <v>75</v>
      </c>
      <c r="N33" s="91"/>
      <c r="O33" s="91"/>
      <c r="P33" s="115"/>
      <c r="Q33" s="90" t="s">
        <v>75</v>
      </c>
      <c r="R33" s="224"/>
      <c r="S33" s="91"/>
      <c r="T33" s="91"/>
      <c r="U33" s="91"/>
      <c r="V33" s="88"/>
      <c r="W33" s="89"/>
    </row>
    <row r="34" spans="1:23" ht="13.5" customHeight="1" thickBot="1">
      <c r="A34" s="121"/>
      <c r="B34" s="214"/>
      <c r="C34" s="90"/>
      <c r="D34" s="123"/>
      <c r="E34" s="114"/>
      <c r="F34" s="114"/>
      <c r="G34" s="114"/>
      <c r="H34" s="114"/>
      <c r="I34" s="127"/>
      <c r="J34" s="199"/>
      <c r="K34" s="200"/>
      <c r="L34" s="201"/>
      <c r="M34" s="114"/>
      <c r="N34" s="114"/>
      <c r="O34" s="114"/>
      <c r="P34" s="115"/>
      <c r="Q34" s="114"/>
      <c r="R34" s="90"/>
      <c r="S34" s="90"/>
      <c r="T34" s="90"/>
      <c r="U34" s="88"/>
      <c r="V34" s="88"/>
      <c r="W34" s="89"/>
    </row>
    <row r="35" spans="1:23" ht="12.75">
      <c r="A35" s="88"/>
      <c r="B35" s="90"/>
      <c r="C35" s="124">
        <v>2</v>
      </c>
      <c r="D35" s="213" t="str">
        <f>VLOOKUP(C35,'пр.взв.'!B7:D38,2,FALSE)</f>
        <v>Шканин Сергей Николаевич</v>
      </c>
      <c r="E35" s="114"/>
      <c r="F35" s="114"/>
      <c r="G35" s="114"/>
      <c r="H35" s="114"/>
      <c r="I35" s="124"/>
      <c r="J35" s="112"/>
      <c r="K35" s="114"/>
      <c r="L35" s="114"/>
      <c r="M35" s="124">
        <v>1</v>
      </c>
      <c r="N35" s="202" t="str">
        <f>VLOOKUP(M35,'пр.взв.'!B7:D38,2,FALSE)</f>
        <v>Уколов Андрей Игоревич</v>
      </c>
      <c r="O35" s="208"/>
      <c r="P35" s="209"/>
      <c r="Q35" s="114"/>
      <c r="R35" s="90"/>
      <c r="S35" s="90"/>
      <c r="T35" s="90"/>
      <c r="U35" s="88"/>
      <c r="V35" s="88"/>
      <c r="W35" s="89"/>
    </row>
    <row r="36" spans="1:23" ht="13.5" thickBot="1">
      <c r="A36" s="89"/>
      <c r="B36" s="90"/>
      <c r="C36" s="90"/>
      <c r="D36" s="214"/>
      <c r="E36" s="114"/>
      <c r="F36" s="114"/>
      <c r="G36" s="114"/>
      <c r="H36" s="114"/>
      <c r="I36" s="114"/>
      <c r="J36" s="112"/>
      <c r="K36" s="114"/>
      <c r="L36" s="114"/>
      <c r="M36" s="114"/>
      <c r="N36" s="210"/>
      <c r="O36" s="211"/>
      <c r="P36" s="212"/>
      <c r="Q36" s="114"/>
      <c r="R36" s="90"/>
      <c r="S36" s="90"/>
      <c r="T36" s="90"/>
      <c r="U36" s="88"/>
      <c r="V36" s="88"/>
      <c r="W36" s="89"/>
    </row>
    <row r="37" spans="1:23" ht="12.75">
      <c r="A37" s="92"/>
      <c r="B37" s="93"/>
      <c r="C37" s="93"/>
      <c r="D37" s="94"/>
      <c r="E37" s="95"/>
      <c r="F37" s="95"/>
      <c r="G37" s="95"/>
      <c r="H37" s="96"/>
      <c r="I37" s="96"/>
      <c r="J37" s="96"/>
      <c r="K37" s="95"/>
      <c r="L37" s="95"/>
      <c r="M37" s="95"/>
      <c r="N37" s="95"/>
      <c r="O37" s="95"/>
      <c r="P37" s="95"/>
      <c r="Q37" s="95"/>
      <c r="R37" s="93"/>
      <c r="S37" s="93"/>
      <c r="T37" s="93"/>
      <c r="U37" s="93"/>
      <c r="V37" s="93"/>
      <c r="W37" s="89"/>
    </row>
    <row r="38" spans="1:23" ht="15.75">
      <c r="A38" s="80" t="s">
        <v>40</v>
      </c>
      <c r="B38" s="81"/>
      <c r="C38" s="81"/>
      <c r="D38" s="82"/>
      <c r="E38" s="82"/>
      <c r="F38" s="82"/>
      <c r="G38" s="83" t="s">
        <v>41</v>
      </c>
      <c r="H38" s="83"/>
      <c r="I38" s="89"/>
      <c r="J38" s="71"/>
      <c r="K38" s="89"/>
      <c r="L38" s="89"/>
      <c r="M38" s="89"/>
      <c r="N38" s="97"/>
      <c r="O38" s="98"/>
      <c r="P38" s="97"/>
      <c r="Q38" s="97"/>
      <c r="R38" s="88"/>
      <c r="S38" s="88"/>
      <c r="T38" s="88"/>
      <c r="U38" s="88"/>
      <c r="V38" s="88"/>
      <c r="W38" s="89"/>
    </row>
    <row r="39" spans="1:23" ht="15.75">
      <c r="A39" s="84"/>
      <c r="B39" s="85"/>
      <c r="C39" s="85"/>
      <c r="D39" s="85"/>
      <c r="E39" s="85"/>
      <c r="F39" s="85"/>
      <c r="G39" s="81" t="s">
        <v>42</v>
      </c>
      <c r="H39" s="83"/>
      <c r="I39" s="104"/>
      <c r="J39" s="89"/>
      <c r="K39" s="89"/>
      <c r="L39" s="105"/>
      <c r="M39" s="105"/>
      <c r="N39" s="105"/>
      <c r="O39" s="105"/>
      <c r="P39" s="105"/>
      <c r="Q39" s="105"/>
      <c r="R39" s="89"/>
      <c r="S39" s="89"/>
      <c r="T39" s="89"/>
      <c r="U39" s="89"/>
      <c r="V39" s="89"/>
      <c r="W39" s="89"/>
    </row>
    <row r="40" spans="1:16" ht="15.75">
      <c r="A40" s="80" t="s">
        <v>43</v>
      </c>
      <c r="B40" s="86"/>
      <c r="C40" s="86"/>
      <c r="D40" s="87"/>
      <c r="E40" s="87"/>
      <c r="F40" s="87"/>
      <c r="G40" s="83" t="s">
        <v>44</v>
      </c>
      <c r="H40" s="83"/>
      <c r="I40" s="3"/>
      <c r="J40" s="71"/>
      <c r="K40" s="5"/>
      <c r="L40" s="65"/>
      <c r="M40" s="65"/>
      <c r="O40" s="72"/>
      <c r="P40" s="66"/>
    </row>
    <row r="41" spans="7:20" ht="15.75">
      <c r="G41" s="81" t="s">
        <v>45</v>
      </c>
      <c r="H41" s="83"/>
      <c r="I41" s="4"/>
      <c r="K41" s="5"/>
      <c r="L41" s="4"/>
      <c r="M41" s="65"/>
      <c r="N41" s="65"/>
      <c r="P41" s="65"/>
      <c r="Q41" s="4"/>
      <c r="R41" s="5"/>
      <c r="S41" s="66"/>
      <c r="T41" s="66"/>
    </row>
    <row r="42" spans="4:20" ht="15">
      <c r="D42" s="69"/>
      <c r="E42" s="69"/>
      <c r="F42" s="70"/>
      <c r="G42" s="73"/>
      <c r="H42" s="73"/>
      <c r="I42" s="4"/>
      <c r="K42" s="5"/>
      <c r="L42" s="4"/>
      <c r="M42" s="65"/>
      <c r="N42" s="65"/>
      <c r="O42" s="65"/>
      <c r="P42" s="65"/>
      <c r="Q42" s="73"/>
      <c r="R42" s="5"/>
      <c r="S42" s="66"/>
      <c r="T42" s="66"/>
    </row>
    <row r="43" spans="10:20" ht="12.75">
      <c r="J43" s="4"/>
      <c r="K43" s="4"/>
      <c r="L43" s="4"/>
      <c r="M43" s="4"/>
      <c r="N43" s="4"/>
      <c r="O43" s="4"/>
      <c r="P43" s="4"/>
      <c r="Q43" s="4"/>
      <c r="S43" s="66"/>
      <c r="T43" s="66"/>
    </row>
    <row r="44" spans="2:18" ht="15">
      <c r="B44" s="53">
        <f>HYPERLINK('[1]реквизиты'!$A$22)</f>
      </c>
      <c r="C44" s="52"/>
      <c r="D44" s="69"/>
      <c r="E44" s="69"/>
      <c r="F44" s="69"/>
      <c r="G44" s="5"/>
      <c r="H44" s="5"/>
      <c r="M44" s="55">
        <f>HYPERLINK('[1]реквизиты'!$G$23)</f>
      </c>
      <c r="O44" s="66"/>
      <c r="P44" s="66"/>
      <c r="R44" s="5"/>
    </row>
    <row r="45" spans="5:17" ht="12.75"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C17:C18"/>
    <mergeCell ref="W22:W23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U15:U16"/>
    <mergeCell ref="U17:U18"/>
    <mergeCell ref="D19:D20"/>
    <mergeCell ref="D21:D22"/>
    <mergeCell ref="F14:G14"/>
    <mergeCell ref="D13:D14"/>
    <mergeCell ref="U19:U20"/>
    <mergeCell ref="U21:U22"/>
    <mergeCell ref="R19:R20"/>
    <mergeCell ref="R21:R22"/>
    <mergeCell ref="I19:M20"/>
    <mergeCell ref="T13:T14"/>
    <mergeCell ref="A21:A22"/>
    <mergeCell ref="B21:B22"/>
    <mergeCell ref="C21:C22"/>
    <mergeCell ref="A17:A18"/>
    <mergeCell ref="B17:B18"/>
    <mergeCell ref="D15:D16"/>
    <mergeCell ref="D17:D18"/>
    <mergeCell ref="A19:A20"/>
    <mergeCell ref="B19:B20"/>
    <mergeCell ref="C19:C2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A6:B6"/>
    <mergeCell ref="B7:B8"/>
    <mergeCell ref="C7:C8"/>
    <mergeCell ref="A7:A8"/>
    <mergeCell ref="A9:A10"/>
    <mergeCell ref="B9:B10"/>
    <mergeCell ref="C9:C10"/>
    <mergeCell ref="C3:R3"/>
    <mergeCell ref="C4:R4"/>
    <mergeCell ref="S7:S8"/>
    <mergeCell ref="D11:D12"/>
    <mergeCell ref="R7:R8"/>
    <mergeCell ref="D7:D8"/>
    <mergeCell ref="D9:D10"/>
    <mergeCell ref="J5:L5"/>
    <mergeCell ref="R11:R12"/>
    <mergeCell ref="J12:L12"/>
    <mergeCell ref="T21:T22"/>
    <mergeCell ref="T19:T20"/>
    <mergeCell ref="S21:S22"/>
    <mergeCell ref="S19:S20"/>
    <mergeCell ref="S17:S18"/>
    <mergeCell ref="S15:S16"/>
    <mergeCell ref="T15:T16"/>
    <mergeCell ref="T17:T18"/>
    <mergeCell ref="S13:S14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R13:R14"/>
    <mergeCell ref="H23:N23"/>
    <mergeCell ref="J27:L28"/>
    <mergeCell ref="J31:L32"/>
    <mergeCell ref="J33:L34"/>
    <mergeCell ref="R15:R16"/>
    <mergeCell ref="R17:R18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Директор</cp:lastModifiedBy>
  <cp:lastPrinted>2012-04-13T09:56:14Z</cp:lastPrinted>
  <dcterms:created xsi:type="dcterms:W3CDTF">1996-10-08T23:32:33Z</dcterms:created>
  <dcterms:modified xsi:type="dcterms:W3CDTF">2012-04-13T11:06:47Z</dcterms:modified>
  <cp:category/>
  <cp:version/>
  <cp:contentType/>
  <cp:contentStatus/>
</cp:coreProperties>
</file>