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<sst xmlns="http://schemas.openxmlformats.org/spreadsheetml/2006/main" count="78" uniqueCount="41">
  <si>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</si>
  <si>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</si>
  <si>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</si>
  <si>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</si>
  <si>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</si>
  <si>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</si>
  <si>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</si>
  <si>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</si>
  <si>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</si>
  <si>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</si>
  <si>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</si>
  <si>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</si>
  <si>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</si>
  <si>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</si>
  <si>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</si>
  <si>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</si>
  <si>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</si>
  <si>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</si>
  <si>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</si>
  <si>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</si>
  <si>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</si>
  <si>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</si>
  <si>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</si>
  <si>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</si>
  <si>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</si>
  <si>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</si>
  <si>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</si>
  <si>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</si>
  <si>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</si>
  <si>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1 место</t>
  </si>
  <si>
    <t>2 место</t>
  </si>
  <si>
    <t>Самара "Спарта"</t>
  </si>
  <si>
    <t>Сорокин Даниил Олегович</t>
  </si>
  <si>
    <t>Киргизов В.В.</t>
  </si>
  <si>
    <t>Егоян Оганес Спартакович</t>
  </si>
  <si>
    <t>Сергиевск</t>
  </si>
  <si>
    <t>Мовлютов Р.В.</t>
  </si>
  <si>
    <t>в.к.   71  кг</t>
  </si>
  <si>
    <t>71 кг</t>
  </si>
  <si>
    <t>1</t>
  </si>
  <si>
    <t>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</si>
</sst>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i/>
      <sz val="12"/>
      <name val="Arial Narrow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left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left" vertical="center" wrapText="1"/>
    </xf>
    <xf numFmtId="0" fontId="1" fillId="0" borderId="10" xfId="42" applyFont="1" applyBorder="1" applyAlignment="1" applyProtection="1">
      <alignment horizontal="center" vertical="center"/>
      <protection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1" fillId="33" borderId="27" xfId="42" applyFont="1" applyFill="1" applyBorder="1" applyAlignment="1" applyProtection="1">
      <alignment horizontal="center" vertical="center" wrapText="1"/>
      <protection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11" fillId="0" borderId="30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4" fillId="0" borderId="26" xfId="42" applyFont="1" applyFill="1" applyBorder="1" applyAlignment="1" applyProtection="1">
      <alignment horizontal="left" vertical="center" wrapText="1"/>
      <protection/>
    </xf>
    <xf numFmtId="0" fontId="6" fillId="0" borderId="26" xfId="0" applyFont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49" fontId="4" fillId="0" borderId="26" xfId="0" applyNumberFormat="1" applyFont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0" borderId="24" xfId="42" applyFont="1" applyFill="1" applyBorder="1" applyAlignment="1" applyProtection="1">
      <alignment horizontal="left" vertical="center" wrapText="1"/>
      <protection/>
    </xf>
    <xf numFmtId="0" fontId="4" fillId="0" borderId="25" xfId="42" applyFont="1" applyFill="1" applyBorder="1" applyAlignment="1" applyProtection="1">
      <alignment horizontal="left" vertical="center" wrapText="1"/>
      <protection/>
    </xf>
    <xf numFmtId="49" fontId="17" fillId="0" borderId="24" xfId="0" applyNumberFormat="1" applyFont="1" applyBorder="1" applyAlignment="1">
      <alignment vertical="top" wrapText="1"/>
    </xf>
    <xf numFmtId="49" fontId="17" fillId="0" borderId="25" xfId="0" applyNumberFormat="1" applyFont="1" applyBorder="1" applyAlignment="1">
      <alignment vertical="top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7" fillId="0" borderId="24" xfId="0" applyNumberFormat="1" applyFont="1" applyBorder="1" applyAlignment="1">
      <alignment horizontal="left" vertical="top" wrapText="1"/>
    </xf>
    <xf numFmtId="0" fontId="17" fillId="0" borderId="25" xfId="0" applyNumberFormat="1" applyFont="1" applyBorder="1" applyAlignment="1">
      <alignment horizontal="left" vertical="top" wrapText="1"/>
    </xf>
    <xf numFmtId="0" fontId="10" fillId="0" borderId="26" xfId="0" applyFont="1" applyBorder="1" applyAlignment="1">
      <alignment horizontal="center" vertical="center" wrapText="1"/>
    </xf>
    <xf numFmtId="0" fontId="17" fillId="0" borderId="26" xfId="0" applyFont="1" applyBorder="1" applyAlignment="1">
      <alignment vertical="top" wrapText="1"/>
    </xf>
    <xf numFmtId="0" fontId="17" fillId="0" borderId="26" xfId="0" applyNumberFormat="1" applyFont="1" applyBorder="1" applyAlignment="1">
      <alignment horizontal="left" vertical="top" wrapText="1"/>
    </xf>
    <xf numFmtId="0" fontId="17" fillId="0" borderId="24" xfId="0" applyFont="1" applyBorder="1" applyAlignment="1">
      <alignment vertical="top" wrapText="1"/>
    </xf>
    <xf numFmtId="0" fontId="17" fillId="0" borderId="25" xfId="0" applyFont="1" applyBorder="1" applyAlignment="1">
      <alignment vertical="top" wrapText="1"/>
    </xf>
    <xf numFmtId="49" fontId="4" fillId="0" borderId="26" xfId="0" applyNumberFormat="1" applyFont="1" applyBorder="1" applyAlignment="1">
      <alignment horizontal="left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17" fillId="0" borderId="26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16" fillId="0" borderId="30" xfId="42" applyFont="1" applyBorder="1" applyAlignment="1" applyProtection="1">
      <alignment horizontal="center" vertical="center" wrapText="1"/>
      <protection/>
    </xf>
    <xf numFmtId="0" fontId="16" fillId="0" borderId="16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1" fillId="0" borderId="31" xfId="42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0" borderId="34" xfId="42" applyFont="1" applyBorder="1" applyAlignment="1" applyProtection="1">
      <alignment horizontal="left" vertical="center" wrapText="1"/>
      <protection/>
    </xf>
    <xf numFmtId="0" fontId="4" fillId="0" borderId="35" xfId="0" applyFont="1" applyBorder="1" applyAlignment="1">
      <alignment horizontal="left" vertical="center" wrapText="1"/>
    </xf>
    <xf numFmtId="0" fontId="4" fillId="0" borderId="34" xfId="42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36" xfId="42" applyFont="1" applyBorder="1" applyAlignment="1" applyProtection="1">
      <alignment horizontal="left" vertical="center" wrapText="1"/>
      <protection/>
    </xf>
    <xf numFmtId="0" fontId="4" fillId="0" borderId="36" xfId="42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3" fillId="0" borderId="39" xfId="42" applyFont="1" applyBorder="1" applyAlignment="1" applyProtection="1">
      <alignment horizontal="center" vertical="center" wrapText="1"/>
      <protection/>
    </xf>
    <xf numFmtId="0" fontId="3" fillId="0" borderId="40" xfId="42" applyFont="1" applyBorder="1" applyAlignment="1" applyProtection="1">
      <alignment horizontal="center" vertical="center" wrapText="1"/>
      <protection/>
    </xf>
    <xf numFmtId="0" fontId="3" fillId="0" borderId="41" xfId="42" applyFont="1" applyBorder="1" applyAlignment="1" applyProtection="1">
      <alignment horizontal="center" vertical="center" wrapText="1"/>
      <protection/>
    </xf>
    <xf numFmtId="0" fontId="55" fillId="0" borderId="34" xfId="42" applyFont="1" applyBorder="1" applyAlignment="1" applyProtection="1">
      <alignment horizontal="left" vertical="center" wrapText="1"/>
      <protection/>
    </xf>
    <xf numFmtId="0" fontId="55" fillId="0" borderId="38" xfId="0" applyFont="1" applyBorder="1" applyAlignment="1">
      <alignment horizontal="left" vertical="center" wrapText="1"/>
    </xf>
    <xf numFmtId="0" fontId="55" fillId="0" borderId="36" xfId="42" applyFont="1" applyBorder="1" applyAlignment="1" applyProtection="1">
      <alignment horizontal="center" vertical="center" wrapText="1"/>
      <protection/>
    </xf>
    <xf numFmtId="0" fontId="55" fillId="0" borderId="36" xfId="42" applyFont="1" applyBorder="1" applyAlignment="1" applyProtection="1">
      <alignment horizontal="left" vertical="center" wrapText="1"/>
      <protection/>
    </xf>
    <xf numFmtId="0" fontId="55" fillId="0" borderId="38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5" fillId="0" borderId="34" xfId="42" applyFont="1" applyBorder="1" applyAlignment="1" applyProtection="1">
      <alignment horizontal="center" vertical="center" wrapText="1"/>
      <protection/>
    </xf>
    <xf numFmtId="0" fontId="55" fillId="0" borderId="3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1" fillId="33" borderId="28" xfId="42" applyFont="1" applyFill="1" applyBorder="1" applyAlignment="1" applyProtection="1">
      <alignment horizontal="center" vertical="center" wrapText="1"/>
      <protection/>
    </xf>
    <xf numFmtId="0" fontId="11" fillId="33" borderId="29" xfId="42" applyFont="1" applyFill="1" applyBorder="1" applyAlignment="1" applyProtection="1">
      <alignment horizontal="center" vertical="center" wrapText="1"/>
      <protection/>
    </xf>
    <xf numFmtId="0" fontId="2" fillId="0" borderId="0" xfId="42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7" xfId="42" applyFont="1" applyBorder="1" applyAlignment="1" applyProtection="1">
      <alignment horizontal="center" vertical="center"/>
      <protection/>
    </xf>
    <xf numFmtId="0" fontId="1" fillId="0" borderId="28" xfId="42" applyFont="1" applyBorder="1" applyAlignment="1" applyProtection="1">
      <alignment horizontal="center" vertical="center"/>
      <protection/>
    </xf>
    <xf numFmtId="0" fontId="1" fillId="0" borderId="29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 applyAlignment="1">
      <alignment horizontal="center" vertical="center" wrapText="1"/>
    </xf>
    <xf numFmtId="0" fontId="2" fillId="0" borderId="40" xfId="42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55" fillId="0" borderId="24" xfId="0" applyNumberFormat="1" applyFont="1" applyBorder="1" applyAlignment="1">
      <alignment horizontal="center" vertical="center" wrapText="1"/>
    </xf>
    <xf numFmtId="0" fontId="55" fillId="0" borderId="25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28575</xdr:colOff>
      <xdr:row>1</xdr:row>
      <xdr:rowOff>276225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</sheetNames>
    <sheetDataSet>
      <sheetData sheetId="0">
        <row r="2">
          <cell r="A2" t="str">
    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    </cell>
        </row>
        <row r="3">
          <cell r="A3" t="str">
            <v>12-14 апреля 2012 года            город Отрадный</v>
          </cell>
        </row>
        <row r="6">
          <cell r="A6" t="str">
            <v>Гл. судья, судья МК</v>
          </cell>
          <cell r="G6" t="str">
            <v>Зинчак В.С.</v>
          </cell>
        </row>
        <row r="7">
          <cell r="G7" t="str">
            <v>/Дзержинск/</v>
          </cell>
        </row>
        <row r="8">
          <cell r="A8" t="str">
            <v>Гл. секретарь, судья ВК</v>
          </cell>
          <cell r="G8" t="str">
            <v>Рожков В.И.</v>
          </cell>
        </row>
        <row r="9">
          <cell r="G9" t="str">
            <v>/Саратов/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24"/>
  <sheetViews>
    <sheetView tabSelected="1" zoomScalePageLayoutView="0" workbookViewId="0" topLeftCell="A1">
      <selection activeCell="G23" sqref="A1:G2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84" t="s">
        <v>28</v>
      </c>
      <c r="B1" s="84"/>
      <c r="C1" s="84"/>
      <c r="D1" s="84"/>
      <c r="E1" s="84"/>
      <c r="F1" s="84"/>
      <c r="G1" s="8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7" ht="22.5" customHeight="1" thickBot="1">
      <c r="A2" s="85" t="s">
        <v>25</v>
      </c>
      <c r="B2" s="86"/>
      <c r="C2" s="86"/>
      <c r="D2" s="86"/>
      <c r="E2" s="86"/>
      <c r="F2" s="86"/>
      <c r="G2" s="86"/>
    </row>
    <row r="3" spans="1:7" ht="31.5" customHeight="1" thickBot="1">
      <c r="A3" s="87" t="str">
        <f>HYPERLINK('[1]реквизиты'!$A$2)</f>
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</c>
      <c r="B3" s="88"/>
      <c r="C3" s="88"/>
      <c r="D3" s="88"/>
      <c r="E3" s="88"/>
      <c r="F3" s="88"/>
      <c r="G3" s="89"/>
    </row>
    <row r="4" spans="1:7" ht="21.75" customHeight="1">
      <c r="A4" s="174" t="str">
        <f>HYPERLINK('[1]реквизиты'!$A$3)</f>
        <v>12-14 апреля 2012 года            город Отрадный</v>
      </c>
      <c r="B4" s="175"/>
      <c r="C4" s="175"/>
      <c r="D4" s="175"/>
      <c r="E4" s="175"/>
      <c r="F4" s="175"/>
      <c r="G4" s="175"/>
    </row>
    <row r="5" spans="4:5" ht="20.25" customHeight="1">
      <c r="D5" s="79" t="str">
        <f>HYPERLINK('пр.взв.'!D4)</f>
        <v>в.к.   71  кг</v>
      </c>
      <c r="E5" s="79"/>
    </row>
    <row r="6" spans="1:7" ht="12.75" customHeight="1">
      <c r="A6" s="80" t="s">
        <v>11</v>
      </c>
      <c r="B6" s="82" t="s">
        <v>5</v>
      </c>
      <c r="C6" s="80" t="s">
        <v>6</v>
      </c>
      <c r="D6" s="80" t="s">
        <v>7</v>
      </c>
      <c r="E6" s="80" t="s">
        <v>8</v>
      </c>
      <c r="F6" s="80" t="s">
        <v>10</v>
      </c>
      <c r="G6" s="80" t="s">
        <v>9</v>
      </c>
    </row>
    <row r="7" spans="1:7" ht="12.75">
      <c r="A7" s="81"/>
      <c r="B7" s="83"/>
      <c r="C7" s="81"/>
      <c r="D7" s="81"/>
      <c r="E7" s="81"/>
      <c r="F7" s="81"/>
      <c r="G7" s="81"/>
    </row>
    <row r="8" spans="1:7" ht="12.75" customHeight="1">
      <c r="A8" s="75">
        <v>1</v>
      </c>
      <c r="B8" s="76">
        <v>2</v>
      </c>
      <c r="C8" s="77" t="str">
        <f>VLOOKUP(B8,'пр.взв.'!B7:G22,2,FALSE)</f>
        <v>Егоян Оганес Спартакович</v>
      </c>
      <c r="D8" s="73">
        <f>VLOOKUP(B8,'пр.взв.'!B7:G22,3,FALSE)</f>
        <v>1999</v>
      </c>
      <c r="E8" s="73" t="str">
        <f>VLOOKUP(B8,'пр.взв.'!B7:G22,4,FALSE)</f>
        <v>Сергиевск</v>
      </c>
      <c r="F8" s="176">
        <f>VLOOKUP(B8,'пр.взв.'!B7:G22,5,FALSE)</f>
        <v>0</v>
      </c>
      <c r="G8" s="77" t="str">
        <f>VLOOKUP(B8,'пр.взв.'!B7:G22,6,FALSE)</f>
        <v>Мовлютов Р.В.</v>
      </c>
    </row>
    <row r="9" spans="1:7" ht="12.75">
      <c r="A9" s="75"/>
      <c r="B9" s="76"/>
      <c r="C9" s="78"/>
      <c r="D9" s="74"/>
      <c r="E9" s="74"/>
      <c r="F9" s="177"/>
      <c r="G9" s="78"/>
    </row>
    <row r="10" spans="1:7" ht="12.75" customHeight="1">
      <c r="A10" s="75">
        <v>2</v>
      </c>
      <c r="B10" s="76">
        <v>1</v>
      </c>
      <c r="C10" s="77" t="str">
        <f>VLOOKUP(B10,'пр.взв.'!B7:G22,2,FALSE)</f>
        <v>Сорокин Даниил Олегович</v>
      </c>
      <c r="D10" s="73">
        <f>VLOOKUP(B10,'пр.взв.'!B7:G22,3,FALSE)</f>
        <v>1999</v>
      </c>
      <c r="E10" s="73" t="str">
        <f>VLOOKUP(B10,'пр.взв.'!B7:G22,4,FALSE)</f>
        <v>Самара "Спарта"</v>
      </c>
      <c r="F10" s="176">
        <f>VLOOKUP(B10,'пр.взв.'!B7:G22,5,FALSE)</f>
        <v>0</v>
      </c>
      <c r="G10" s="77" t="str">
        <f>VLOOKUP(B10,'пр.взв.'!B7:G22,6,FALSE)</f>
        <v>Киргизов В.В.</v>
      </c>
    </row>
    <row r="11" spans="1:7" ht="12.75">
      <c r="A11" s="75"/>
      <c r="B11" s="76"/>
      <c r="C11" s="78"/>
      <c r="D11" s="74"/>
      <c r="E11" s="74"/>
      <c r="F11" s="177"/>
      <c r="G11" s="78"/>
    </row>
    <row r="12" ht="12.75" customHeight="1"/>
    <row r="14" ht="12.75" customHeight="1"/>
    <row r="16" ht="12.75" customHeight="1"/>
    <row r="17" spans="1:7" ht="12.75">
      <c r="A17" s="6"/>
      <c r="B17" s="6"/>
      <c r="C17" s="6"/>
      <c r="D17" s="6"/>
      <c r="E17" s="6"/>
      <c r="F17" s="6"/>
      <c r="G17" s="6"/>
    </row>
    <row r="18" spans="1:7" ht="12.75" customHeight="1">
      <c r="A18" s="59"/>
      <c r="B18" s="59"/>
      <c r="C18" s="59"/>
      <c r="D18" s="6"/>
      <c r="E18" s="6"/>
      <c r="F18" s="6"/>
      <c r="G18" s="6"/>
    </row>
    <row r="19" spans="1:7" ht="15">
      <c r="A19" s="57" t="str">
        <f>HYPERLINK('[1]реквизиты'!$A$6)</f>
        <v>Гл. судья, судья МК</v>
      </c>
      <c r="B19" s="59"/>
      <c r="C19" s="60"/>
      <c r="D19" s="56"/>
      <c r="E19" s="56"/>
      <c r="F19" s="58" t="str">
        <f>HYPERLINK('[1]реквизиты'!$G$6)</f>
        <v>Зинчак В.С.</v>
      </c>
      <c r="G19" s="6"/>
    </row>
    <row r="20" spans="1:7" ht="12.75" customHeight="1">
      <c r="A20" s="59"/>
      <c r="B20" s="59"/>
      <c r="C20" s="60"/>
      <c r="D20" s="6"/>
      <c r="E20" s="6"/>
      <c r="F20" s="5" t="str">
        <f>HYPERLINK('[1]реквизиты'!$G$7)</f>
        <v>/Дзержинск/</v>
      </c>
      <c r="G20" s="6"/>
    </row>
    <row r="21" spans="1:7" ht="15">
      <c r="A21" s="59"/>
      <c r="B21" s="59"/>
      <c r="C21" s="60"/>
      <c r="D21" s="6"/>
      <c r="E21" s="6"/>
      <c r="F21" s="6"/>
      <c r="G21" s="6"/>
    </row>
    <row r="22" spans="1:7" ht="12.75" customHeight="1">
      <c r="A22" s="57" t="str">
        <f>HYPERLINK('[1]реквизиты'!$A$8)</f>
        <v>Гл. секретарь, судья ВК</v>
      </c>
      <c r="B22" s="59"/>
      <c r="C22" s="60"/>
      <c r="D22" s="56"/>
      <c r="E22" s="56"/>
      <c r="F22" s="58" t="str">
        <f>HYPERLINK('[1]реквизиты'!$G$8)</f>
        <v>Рожков В.И.</v>
      </c>
      <c r="G22" s="6"/>
    </row>
    <row r="23" spans="1:7" ht="15">
      <c r="A23" s="59"/>
      <c r="B23" s="59"/>
      <c r="C23" s="59"/>
      <c r="D23" s="6"/>
      <c r="E23" s="6"/>
      <c r="F23" s="5" t="str">
        <f>HYPERLINK('[1]реквизиты'!$G$9)</f>
        <v>/Саратов/</v>
      </c>
      <c r="G23" s="6"/>
    </row>
    <row r="24" spans="1:7" ht="12.75">
      <c r="A24" s="6"/>
      <c r="B24" s="6"/>
      <c r="C24" s="6"/>
      <c r="D24" s="6"/>
      <c r="E24" s="6"/>
      <c r="F24" s="6"/>
      <c r="G24" s="6"/>
    </row>
  </sheetData>
  <sheetProtection/>
  <mergeCells count="26">
    <mergeCell ref="A1:G1"/>
    <mergeCell ref="A2:G2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A4:G4"/>
    <mergeCell ref="D5:E5"/>
    <mergeCell ref="A6:A7"/>
    <mergeCell ref="B6:B7"/>
    <mergeCell ref="C6:C7"/>
    <mergeCell ref="D6:D7"/>
    <mergeCell ref="A10:A11"/>
    <mergeCell ref="B10:B11"/>
    <mergeCell ref="C10:C11"/>
    <mergeCell ref="D10:D11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90" t="str">
        <f>HYPERLINK('[1]реквизиты'!$A$2)</f>
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</c>
      <c r="B1" s="91"/>
      <c r="C1" s="91"/>
      <c r="D1" s="91"/>
      <c r="E1" s="91"/>
      <c r="F1" s="91"/>
      <c r="G1" s="91"/>
      <c r="H1" s="91"/>
    </row>
    <row r="2" spans="4:5" ht="27.75" customHeight="1">
      <c r="D2" s="51" t="s">
        <v>20</v>
      </c>
      <c r="E2" s="67" t="str">
        <f>HYPERLINK('пр.взв.'!D4)</f>
        <v>в.к.   71  кг</v>
      </c>
    </row>
    <row r="3" ht="12.75">
      <c r="C3" s="12" t="s">
        <v>23</v>
      </c>
    </row>
    <row r="4" ht="12.75">
      <c r="C4" s="49" t="s">
        <v>12</v>
      </c>
    </row>
    <row r="5" spans="1:8" ht="12.75">
      <c r="A5" s="75" t="s">
        <v>13</v>
      </c>
      <c r="B5" s="75" t="s">
        <v>5</v>
      </c>
      <c r="C5" s="81" t="s">
        <v>6</v>
      </c>
      <c r="D5" s="75" t="s">
        <v>14</v>
      </c>
      <c r="E5" s="75" t="s">
        <v>15</v>
      </c>
      <c r="F5" s="75" t="s">
        <v>16</v>
      </c>
      <c r="G5" s="75" t="s">
        <v>17</v>
      </c>
      <c r="H5" s="75" t="s">
        <v>18</v>
      </c>
    </row>
    <row r="6" spans="1:8" ht="12.75">
      <c r="A6" s="80"/>
      <c r="B6" s="80"/>
      <c r="C6" s="80"/>
      <c r="D6" s="80"/>
      <c r="E6" s="80"/>
      <c r="F6" s="80"/>
      <c r="G6" s="80"/>
      <c r="H6" s="80"/>
    </row>
    <row r="7" spans="1:8" ht="12.75">
      <c r="A7" s="97"/>
      <c r="B7" s="95"/>
      <c r="C7" s="98" t="e">
        <f>VLOOKUP(B7,'пр.взв.'!B7:D22,2,FALSE)</f>
        <v>#N/A</v>
      </c>
      <c r="D7" s="98" t="e">
        <f>VLOOKUP(B7,'пр.взв.'!B7:E22,3,FALSE)</f>
        <v>#N/A</v>
      </c>
      <c r="E7" s="98" t="e">
        <f>VLOOKUP(B7,'пр.взв.'!B7:F22,4,FALSE)</f>
        <v>#N/A</v>
      </c>
      <c r="F7" s="93"/>
      <c r="G7" s="96"/>
      <c r="H7" s="75"/>
    </row>
    <row r="8" spans="1:8" ht="12.75">
      <c r="A8" s="97"/>
      <c r="B8" s="75"/>
      <c r="C8" s="99"/>
      <c r="D8" s="99"/>
      <c r="E8" s="99"/>
      <c r="F8" s="93"/>
      <c r="G8" s="96"/>
      <c r="H8" s="75"/>
    </row>
    <row r="9" spans="1:8" ht="12.75">
      <c r="A9" s="94"/>
      <c r="B9" s="95"/>
      <c r="C9" s="98" t="e">
        <f>VLOOKUP(B9,'пр.взв.'!B7:D24,2,FALSE)</f>
        <v>#N/A</v>
      </c>
      <c r="D9" s="98" t="e">
        <f>VLOOKUP(B9,'пр.взв.'!B7:E24,3,FALSE)</f>
        <v>#N/A</v>
      </c>
      <c r="E9" s="98" t="e">
        <f>VLOOKUP(B9,'пр.взв.'!B7:F24,4,FALSE)</f>
        <v>#N/A</v>
      </c>
      <c r="F9" s="93"/>
      <c r="G9" s="75"/>
      <c r="H9" s="75"/>
    </row>
    <row r="10" spans="1:8" ht="12.75">
      <c r="A10" s="94"/>
      <c r="B10" s="75"/>
      <c r="C10" s="99"/>
      <c r="D10" s="99"/>
      <c r="E10" s="99"/>
      <c r="F10" s="93"/>
      <c r="G10" s="75"/>
      <c r="H10" s="75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0"/>
      <c r="D12" s="50"/>
      <c r="E12" s="50"/>
      <c r="F12" s="50"/>
      <c r="G12" s="50"/>
      <c r="H12" s="50"/>
    </row>
    <row r="13" spans="2:8" ht="19.5" customHeight="1">
      <c r="B13" s="10" t="s">
        <v>1</v>
      </c>
      <c r="C13" s="50"/>
      <c r="D13" s="50"/>
      <c r="E13" s="50"/>
      <c r="F13" s="50"/>
      <c r="G13" s="50"/>
      <c r="H13" s="50"/>
    </row>
    <row r="14" ht="19.5" customHeight="1"/>
    <row r="15" ht="19.5" customHeight="1">
      <c r="C15" s="12" t="s">
        <v>23</v>
      </c>
    </row>
    <row r="16" spans="3:5" ht="24" customHeight="1">
      <c r="C16" s="49" t="s">
        <v>22</v>
      </c>
      <c r="E16" s="67" t="str">
        <f>HYPERLINK('пр.взв.'!D4)</f>
        <v>в.к.   71  кг</v>
      </c>
    </row>
    <row r="17" spans="1:8" ht="12.75">
      <c r="A17" s="75" t="s">
        <v>13</v>
      </c>
      <c r="B17" s="75" t="s">
        <v>5</v>
      </c>
      <c r="C17" s="81" t="s">
        <v>6</v>
      </c>
      <c r="D17" s="75" t="s">
        <v>14</v>
      </c>
      <c r="E17" s="75" t="s">
        <v>15</v>
      </c>
      <c r="F17" s="75" t="s">
        <v>16</v>
      </c>
      <c r="G17" s="75" t="s">
        <v>17</v>
      </c>
      <c r="H17" s="75" t="s">
        <v>18</v>
      </c>
    </row>
    <row r="18" spans="1:8" ht="12.75">
      <c r="A18" s="80"/>
      <c r="B18" s="80"/>
      <c r="C18" s="80"/>
      <c r="D18" s="80"/>
      <c r="E18" s="80"/>
      <c r="F18" s="80"/>
      <c r="G18" s="80"/>
      <c r="H18" s="80"/>
    </row>
    <row r="19" spans="1:8" ht="12.75" customHeight="1">
      <c r="A19" s="97"/>
      <c r="B19" s="95"/>
      <c r="C19" s="92" t="e">
        <f>VLOOKUP(B19,'пр.взв.'!B7:E22,2,FALSE)</f>
        <v>#N/A</v>
      </c>
      <c r="D19" s="92" t="e">
        <f>VLOOKUP(B19,'пр.взв.'!B7:F22,3,FALSE)</f>
        <v>#N/A</v>
      </c>
      <c r="E19" s="92" t="e">
        <f>VLOOKUP(B19,'пр.взв.'!B7:G22,4,FALSE)</f>
        <v>#N/A</v>
      </c>
      <c r="F19" s="93"/>
      <c r="G19" s="96"/>
      <c r="H19" s="75"/>
    </row>
    <row r="20" spans="1:8" ht="12.75">
      <c r="A20" s="97"/>
      <c r="B20" s="75"/>
      <c r="C20" s="92"/>
      <c r="D20" s="92"/>
      <c r="E20" s="92"/>
      <c r="F20" s="93"/>
      <c r="G20" s="96"/>
      <c r="H20" s="75"/>
    </row>
    <row r="21" spans="1:8" ht="12.75" customHeight="1">
      <c r="A21" s="94"/>
      <c r="B21" s="95"/>
      <c r="C21" s="92" t="e">
        <f>VLOOKUP(B21,'пр.взв.'!B7:E24,2,FALSE)</f>
        <v>#N/A</v>
      </c>
      <c r="D21" s="92" t="e">
        <f>VLOOKUP(B21,'пр.взв.'!B7:F24,3,FALSE)</f>
        <v>#N/A</v>
      </c>
      <c r="E21" s="92" t="e">
        <f>VLOOKUP(B21,'пр.взв.'!B7:G24,4,FALSE)</f>
        <v>#N/A</v>
      </c>
      <c r="F21" s="93"/>
      <c r="G21" s="75"/>
      <c r="H21" s="75"/>
    </row>
    <row r="22" spans="1:8" ht="12.75">
      <c r="A22" s="94"/>
      <c r="B22" s="75"/>
      <c r="C22" s="92"/>
      <c r="D22" s="92"/>
      <c r="E22" s="92"/>
      <c r="F22" s="93"/>
      <c r="G22" s="75"/>
      <c r="H22" s="75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0"/>
      <c r="D24" s="50"/>
      <c r="E24" s="50"/>
      <c r="F24" s="50"/>
      <c r="G24" s="50"/>
      <c r="H24" s="50"/>
      <c r="I24" s="50"/>
    </row>
    <row r="25" spans="2:9" ht="19.5" customHeight="1">
      <c r="B25" s="10" t="s">
        <v>1</v>
      </c>
      <c r="C25" s="50"/>
      <c r="D25" s="50"/>
      <c r="E25" s="50"/>
      <c r="F25" s="50"/>
      <c r="G25" s="50"/>
      <c r="H25" s="50"/>
      <c r="I25" s="50"/>
    </row>
    <row r="26" ht="19.5" customHeight="1"/>
    <row r="27" ht="19.5" customHeight="1"/>
    <row r="28" ht="7.5" customHeight="1"/>
    <row r="29" spans="3:5" ht="23.25" customHeight="1">
      <c r="C29" s="52" t="s">
        <v>19</v>
      </c>
      <c r="E29" s="67" t="str">
        <f>HYPERLINK('пр.взв.'!D4)</f>
        <v>в.к.   71  кг</v>
      </c>
    </row>
    <row r="30" spans="1:8" ht="12.75">
      <c r="A30" s="75" t="s">
        <v>13</v>
      </c>
      <c r="B30" s="75" t="s">
        <v>5</v>
      </c>
      <c r="C30" s="81" t="s">
        <v>6</v>
      </c>
      <c r="D30" s="75" t="s">
        <v>14</v>
      </c>
      <c r="E30" s="75" t="s">
        <v>15</v>
      </c>
      <c r="F30" s="75" t="s">
        <v>16</v>
      </c>
      <c r="G30" s="75" t="s">
        <v>17</v>
      </c>
      <c r="H30" s="75" t="s">
        <v>18</v>
      </c>
    </row>
    <row r="31" spans="1:8" ht="12.75">
      <c r="A31" s="80"/>
      <c r="B31" s="80"/>
      <c r="C31" s="80"/>
      <c r="D31" s="80"/>
      <c r="E31" s="80"/>
      <c r="F31" s="80"/>
      <c r="G31" s="80"/>
      <c r="H31" s="80"/>
    </row>
    <row r="32" spans="1:8" ht="12.75" customHeight="1">
      <c r="A32" s="97"/>
      <c r="B32" s="95"/>
      <c r="C32" s="92" t="e">
        <f>VLOOKUP(B32,'пр.взв.'!B7:E35,2,FALSE)</f>
        <v>#N/A</v>
      </c>
      <c r="D32" s="92" t="e">
        <f>VLOOKUP(B32,'пр.взв.'!B7:F35,3,FALSE)</f>
        <v>#N/A</v>
      </c>
      <c r="E32" s="92" t="e">
        <f>VLOOKUP(B32,'пр.взв.'!B7:G35,4,FALSE)</f>
        <v>#N/A</v>
      </c>
      <c r="F32" s="93"/>
      <c r="G32" s="96"/>
      <c r="H32" s="75"/>
    </row>
    <row r="33" spans="1:8" ht="12.75">
      <c r="A33" s="97"/>
      <c r="B33" s="75"/>
      <c r="C33" s="92"/>
      <c r="D33" s="92"/>
      <c r="E33" s="92"/>
      <c r="F33" s="93"/>
      <c r="G33" s="96"/>
      <c r="H33" s="75"/>
    </row>
    <row r="34" spans="1:8" ht="12.75" customHeight="1">
      <c r="A34" s="94"/>
      <c r="B34" s="95"/>
      <c r="C34" s="92" t="e">
        <f>VLOOKUP(B34,'пр.взв.'!B7:E37,2,FALSE)</f>
        <v>#N/A</v>
      </c>
      <c r="D34" s="92" t="e">
        <f>VLOOKUP(B34,'пр.взв.'!B7:F37,3,FALSE)</f>
        <v>#N/A</v>
      </c>
      <c r="E34" s="92" t="e">
        <f>VLOOKUP(B34,'пр.взв.'!B7:G37,4,FALSE)</f>
        <v>#N/A</v>
      </c>
      <c r="F34" s="93"/>
      <c r="G34" s="75"/>
      <c r="H34" s="75"/>
    </row>
    <row r="35" spans="1:8" ht="12.75">
      <c r="A35" s="94"/>
      <c r="B35" s="75"/>
      <c r="C35" s="92"/>
      <c r="D35" s="92"/>
      <c r="E35" s="92"/>
      <c r="F35" s="93"/>
      <c r="G35" s="75"/>
      <c r="H35" s="75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0"/>
      <c r="D37" s="50"/>
      <c r="E37" s="50"/>
      <c r="F37" s="50"/>
      <c r="G37" s="50"/>
      <c r="H37" s="50"/>
    </row>
    <row r="38" spans="2:8" ht="19.5" customHeight="1">
      <c r="B38" s="10" t="s">
        <v>1</v>
      </c>
      <c r="C38" s="50"/>
      <c r="D38" s="50"/>
      <c r="E38" s="50"/>
      <c r="F38" s="50"/>
      <c r="G38" s="50"/>
      <c r="H38" s="50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3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4"/>
      <c r="G43" s="3"/>
    </row>
    <row r="44" spans="1:7" ht="19.5" customHeight="1">
      <c r="A44" s="17">
        <f>HYPERLINK('[1]реквизиты'!$A$22)</f>
      </c>
      <c r="C44" s="11"/>
      <c r="D44" s="20"/>
      <c r="E44" s="47"/>
      <c r="F44" s="53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E5:E6"/>
    <mergeCell ref="F5:F6"/>
    <mergeCell ref="G5:G6"/>
    <mergeCell ref="H5:H6"/>
    <mergeCell ref="A5:A6"/>
    <mergeCell ref="B5:B6"/>
    <mergeCell ref="C5:C6"/>
    <mergeCell ref="D5:D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7:E18"/>
    <mergeCell ref="F17:F18"/>
    <mergeCell ref="G17:G18"/>
    <mergeCell ref="H17:H18"/>
    <mergeCell ref="A17:A18"/>
    <mergeCell ref="B17:B18"/>
    <mergeCell ref="C17:C18"/>
    <mergeCell ref="D17:D18"/>
    <mergeCell ref="E19:E20"/>
    <mergeCell ref="F19:F20"/>
    <mergeCell ref="G19:G20"/>
    <mergeCell ref="H19:H20"/>
    <mergeCell ref="A19:A20"/>
    <mergeCell ref="B19:B20"/>
    <mergeCell ref="C19:C20"/>
    <mergeCell ref="D19:D20"/>
    <mergeCell ref="E21:E22"/>
    <mergeCell ref="F21:F22"/>
    <mergeCell ref="G21:G22"/>
    <mergeCell ref="H21:H22"/>
    <mergeCell ref="A21:A22"/>
    <mergeCell ref="B21:B22"/>
    <mergeCell ref="C21:C22"/>
    <mergeCell ref="D21:D22"/>
    <mergeCell ref="E30:E31"/>
    <mergeCell ref="F30:F31"/>
    <mergeCell ref="G30:G31"/>
    <mergeCell ref="H30:H31"/>
    <mergeCell ref="A30:A31"/>
    <mergeCell ref="B30:B31"/>
    <mergeCell ref="C30:C31"/>
    <mergeCell ref="D30:D31"/>
    <mergeCell ref="F32:F33"/>
    <mergeCell ref="G32:G33"/>
    <mergeCell ref="H32:H33"/>
    <mergeCell ref="A32:A33"/>
    <mergeCell ref="B32:B33"/>
    <mergeCell ref="C32:C33"/>
    <mergeCell ref="D32:D33"/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G9" sqref="A1:G1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85" t="s">
        <v>24</v>
      </c>
      <c r="B1" s="86"/>
      <c r="C1" s="86"/>
      <c r="D1" s="86"/>
      <c r="E1" s="86"/>
      <c r="F1" s="86"/>
      <c r="G1" s="86"/>
    </row>
    <row r="2" spans="1:7" ht="33.75" customHeight="1" thickBot="1">
      <c r="A2" s="115" t="str">
        <f>HYPERLINK('[1]реквизиты'!$A$2)</f>
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</c>
      <c r="B2" s="116"/>
      <c r="C2" s="116"/>
      <c r="D2" s="116"/>
      <c r="E2" s="116"/>
      <c r="F2" s="116"/>
      <c r="G2" s="117"/>
    </row>
    <row r="3" spans="1:11" ht="17.25" customHeight="1">
      <c r="A3" s="118" t="str">
        <f>HYPERLINK('[1]реквизиты'!$A$3)</f>
        <v>12-14 апреля 2012 года            город Отрадный</v>
      </c>
      <c r="B3" s="118"/>
      <c r="C3" s="118"/>
      <c r="D3" s="118"/>
      <c r="E3" s="118"/>
      <c r="F3" s="118"/>
      <c r="G3" s="118"/>
      <c r="H3" s="13"/>
      <c r="I3" s="13"/>
      <c r="J3" s="13"/>
      <c r="K3" s="14"/>
    </row>
    <row r="4" spans="4:10" ht="19.5" customHeight="1">
      <c r="D4" s="114" t="s">
        <v>37</v>
      </c>
      <c r="E4" s="114"/>
      <c r="H4" s="15"/>
      <c r="I4" s="15"/>
      <c r="J4" s="15"/>
    </row>
    <row r="5" spans="1:7" ht="12.75" customHeight="1">
      <c r="A5" s="80" t="s">
        <v>4</v>
      </c>
      <c r="B5" s="102" t="s">
        <v>5</v>
      </c>
      <c r="C5" s="80" t="s">
        <v>6</v>
      </c>
      <c r="D5" s="80" t="s">
        <v>7</v>
      </c>
      <c r="E5" s="80" t="s">
        <v>8</v>
      </c>
      <c r="F5" s="80" t="s">
        <v>10</v>
      </c>
      <c r="G5" s="80" t="s">
        <v>9</v>
      </c>
    </row>
    <row r="6" spans="1:7" ht="12.75">
      <c r="A6" s="81"/>
      <c r="B6" s="103"/>
      <c r="C6" s="81"/>
      <c r="D6" s="81"/>
      <c r="E6" s="81"/>
      <c r="F6" s="81"/>
      <c r="G6" s="81"/>
    </row>
    <row r="7" spans="1:7" ht="12.75" customHeight="1">
      <c r="A7" s="75">
        <v>1</v>
      </c>
      <c r="B7" s="106">
        <v>1</v>
      </c>
      <c r="C7" s="109" t="s">
        <v>32</v>
      </c>
      <c r="D7" s="104">
        <v>1999</v>
      </c>
      <c r="E7" s="109" t="s">
        <v>31</v>
      </c>
      <c r="F7" s="100"/>
      <c r="G7" s="109" t="s">
        <v>33</v>
      </c>
    </row>
    <row r="8" spans="1:7" ht="12.75">
      <c r="A8" s="75"/>
      <c r="B8" s="106"/>
      <c r="C8" s="110"/>
      <c r="D8" s="105"/>
      <c r="E8" s="110"/>
      <c r="F8" s="101"/>
      <c r="G8" s="110"/>
    </row>
    <row r="9" spans="1:7" ht="12.75" customHeight="1">
      <c r="A9" s="75">
        <v>2</v>
      </c>
      <c r="B9" s="106">
        <v>2</v>
      </c>
      <c r="C9" s="109" t="s">
        <v>34</v>
      </c>
      <c r="D9" s="104">
        <v>1999</v>
      </c>
      <c r="E9" s="109" t="s">
        <v>35</v>
      </c>
      <c r="F9" s="100"/>
      <c r="G9" s="109" t="s">
        <v>36</v>
      </c>
    </row>
    <row r="10" spans="1:7" ht="12.75" customHeight="1">
      <c r="A10" s="75"/>
      <c r="B10" s="106"/>
      <c r="C10" s="110"/>
      <c r="D10" s="105"/>
      <c r="E10" s="110"/>
      <c r="F10" s="101"/>
      <c r="G10" s="110"/>
    </row>
    <row r="11" spans="1:7" ht="12.75" customHeight="1">
      <c r="A11" s="75"/>
      <c r="B11" s="106"/>
      <c r="C11" s="107"/>
      <c r="D11" s="108"/>
      <c r="E11" s="107"/>
      <c r="F11" s="113"/>
      <c r="G11" s="107"/>
    </row>
    <row r="12" spans="1:7" ht="15" customHeight="1">
      <c r="A12" s="75"/>
      <c r="B12" s="106"/>
      <c r="C12" s="107"/>
      <c r="D12" s="108"/>
      <c r="E12" s="107"/>
      <c r="F12" s="113"/>
      <c r="G12" s="107"/>
    </row>
    <row r="13" spans="1:7" ht="12.75" customHeight="1">
      <c r="A13" s="75"/>
      <c r="B13" s="106"/>
      <c r="C13" s="107"/>
      <c r="D13" s="108"/>
      <c r="E13" s="107"/>
      <c r="F13" s="113"/>
      <c r="G13" s="107"/>
    </row>
    <row r="14" spans="1:7" ht="15" customHeight="1">
      <c r="A14" s="75"/>
      <c r="B14" s="106"/>
      <c r="C14" s="107"/>
      <c r="D14" s="108"/>
      <c r="E14" s="107"/>
      <c r="F14" s="113"/>
      <c r="G14" s="107"/>
    </row>
    <row r="15" spans="1:7" ht="15" customHeight="1">
      <c r="A15" s="75"/>
      <c r="B15" s="106"/>
      <c r="C15" s="111"/>
      <c r="D15" s="112"/>
      <c r="E15" s="112"/>
      <c r="F15" s="96"/>
      <c r="G15" s="112"/>
    </row>
    <row r="16" spans="1:7" ht="15.75" customHeight="1">
      <c r="A16" s="75"/>
      <c r="B16" s="106"/>
      <c r="C16" s="111"/>
      <c r="D16" s="112"/>
      <c r="E16" s="112"/>
      <c r="F16" s="96"/>
      <c r="G16" s="112"/>
    </row>
    <row r="17" spans="1:7" ht="12.75" customHeight="1">
      <c r="A17" s="75"/>
      <c r="B17" s="106"/>
      <c r="C17" s="111"/>
      <c r="D17" s="112"/>
      <c r="E17" s="112"/>
      <c r="F17" s="96"/>
      <c r="G17" s="112"/>
    </row>
    <row r="18" spans="1:7" ht="15" customHeight="1">
      <c r="A18" s="75"/>
      <c r="B18" s="106"/>
      <c r="C18" s="111"/>
      <c r="D18" s="112"/>
      <c r="E18" s="112"/>
      <c r="F18" s="96"/>
      <c r="G18" s="112"/>
    </row>
    <row r="19" spans="1:7" ht="12.75" customHeight="1">
      <c r="A19" s="75"/>
      <c r="B19" s="106"/>
      <c r="C19" s="111"/>
      <c r="D19" s="112"/>
      <c r="E19" s="112"/>
      <c r="F19" s="96"/>
      <c r="G19" s="112"/>
    </row>
    <row r="20" spans="1:7" ht="15" customHeight="1">
      <c r="A20" s="75"/>
      <c r="B20" s="106"/>
      <c r="C20" s="111"/>
      <c r="D20" s="112"/>
      <c r="E20" s="112"/>
      <c r="F20" s="96"/>
      <c r="G20" s="112"/>
    </row>
    <row r="21" spans="1:7" ht="12.75" customHeight="1">
      <c r="A21" s="75"/>
      <c r="B21" s="106"/>
      <c r="C21" s="111"/>
      <c r="D21" s="112"/>
      <c r="E21" s="112"/>
      <c r="F21" s="96"/>
      <c r="G21" s="112"/>
    </row>
    <row r="22" spans="1:7" ht="15" customHeight="1">
      <c r="A22" s="75"/>
      <c r="B22" s="106"/>
      <c r="C22" s="111"/>
      <c r="D22" s="112"/>
      <c r="E22" s="112"/>
      <c r="F22" s="96"/>
      <c r="G22" s="112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  <mergeCell ref="G11:G12"/>
    <mergeCell ref="G21:G22"/>
    <mergeCell ref="G13:G14"/>
    <mergeCell ref="G15:G16"/>
    <mergeCell ref="G17:G18"/>
    <mergeCell ref="G19:G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17:E18"/>
    <mergeCell ref="F17:F18"/>
    <mergeCell ref="E13:E14"/>
    <mergeCell ref="F13:F14"/>
    <mergeCell ref="E15:E16"/>
    <mergeCell ref="F15:F16"/>
    <mergeCell ref="A15:A16"/>
    <mergeCell ref="B15:B16"/>
    <mergeCell ref="C15:C16"/>
    <mergeCell ref="D15:D16"/>
    <mergeCell ref="F11:F12"/>
    <mergeCell ref="A13:A14"/>
    <mergeCell ref="B13:B14"/>
    <mergeCell ref="C13:C14"/>
    <mergeCell ref="D13:D14"/>
    <mergeCell ref="B11:B12"/>
    <mergeCell ref="C11:C12"/>
    <mergeCell ref="D11:D12"/>
    <mergeCell ref="A11:A12"/>
    <mergeCell ref="C7:C8"/>
    <mergeCell ref="D7:D8"/>
    <mergeCell ref="E11:E12"/>
    <mergeCell ref="E9:E10"/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34" t="s">
        <v>26</v>
      </c>
      <c r="D1" s="135"/>
      <c r="E1" s="135"/>
      <c r="F1" s="135"/>
      <c r="G1" s="135"/>
      <c r="H1" s="135"/>
      <c r="I1" s="135"/>
      <c r="J1" s="136"/>
    </row>
    <row r="2" spans="1:36" ht="26.25" customHeight="1" thickBot="1">
      <c r="A2" s="6"/>
      <c r="B2" s="6"/>
      <c r="C2" s="90" t="str">
        <f>HYPERLINK('[1]реквизиты'!$A$2)</f>
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</c>
      <c r="D2" s="91"/>
      <c r="E2" s="91"/>
      <c r="F2" s="91"/>
      <c r="G2" s="91"/>
      <c r="H2" s="91"/>
      <c r="I2" s="91"/>
      <c r="J2" s="121"/>
      <c r="K2" s="44"/>
      <c r="L2" s="44"/>
      <c r="M2" s="44"/>
      <c r="N2" s="44"/>
      <c r="O2" s="44"/>
      <c r="P2" s="44"/>
      <c r="Q2" s="44"/>
      <c r="R2" s="4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2"/>
      <c r="B3" s="42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5"/>
      <c r="B4" s="65"/>
      <c r="C4" s="65"/>
      <c r="D4" s="65"/>
      <c r="E4" s="65"/>
      <c r="F4" s="67" t="str">
        <f>HYPERLINK('пр.взв.'!D4)</f>
        <v>в.к.   71  кг</v>
      </c>
      <c r="G4" s="66"/>
      <c r="H4" s="66"/>
      <c r="I4" s="66"/>
      <c r="J4" s="66"/>
      <c r="K4" s="66"/>
      <c r="L4" s="65"/>
      <c r="M4" s="65"/>
    </row>
    <row r="5" spans="1:13" ht="16.5" thickBot="1">
      <c r="A5" s="120" t="s">
        <v>0</v>
      </c>
      <c r="B5" s="120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22">
        <v>1</v>
      </c>
      <c r="B6" s="124" t="str">
        <f>VLOOKUP('стартвый '!A6:A7,'пр.взв.'!B6:C21,2,FALSE)</f>
        <v>Сорокин Даниил Олегович</v>
      </c>
      <c r="C6" s="126">
        <f>VLOOKUP(A6,'пр.взв.'!B6:G21,3,FALSE)</f>
        <v>1999</v>
      </c>
      <c r="D6" s="126" t="str">
        <f>VLOOKUP(A6,'пр.взв.'!B6:G21,4,FALSE)</f>
        <v>Самара "Спарта"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23"/>
      <c r="B7" s="125"/>
      <c r="C7" s="127"/>
      <c r="D7" s="127"/>
      <c r="E7" s="25"/>
      <c r="F7" s="23"/>
      <c r="G7" s="30"/>
      <c r="H7" s="27"/>
      <c r="I7" s="23"/>
      <c r="J7" s="48"/>
      <c r="K7" s="48"/>
      <c r="L7" s="48"/>
      <c r="M7" s="23"/>
    </row>
    <row r="8" spans="1:13" ht="13.5" customHeight="1" thickBot="1">
      <c r="A8" s="128">
        <v>5</v>
      </c>
      <c r="B8" s="129" t="e">
        <f>VLOOKUP('стартвый '!A8:A9,'пр.взв.'!B8:C23,2,FALSE)</f>
        <v>#N/A</v>
      </c>
      <c r="C8" s="130" t="e">
        <f>VLOOKUP(A8,'пр.взв.'!B6:G21,3,FALSE)</f>
        <v>#N/A</v>
      </c>
      <c r="D8" s="130" t="e">
        <f>VLOOKUP(A8,'пр.взв.'!B6:G21,4,FALSE)</f>
        <v>#N/A</v>
      </c>
      <c r="E8" s="24"/>
      <c r="F8" s="26"/>
      <c r="G8" s="29"/>
      <c r="H8" s="27"/>
      <c r="I8" s="23"/>
      <c r="J8" s="48"/>
      <c r="K8" s="48"/>
      <c r="L8" s="48"/>
      <c r="M8" s="23"/>
    </row>
    <row r="9" spans="1:13" ht="13.5" customHeight="1" thickBot="1">
      <c r="A9" s="123"/>
      <c r="B9" s="125"/>
      <c r="C9" s="127"/>
      <c r="D9" s="127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22">
        <v>3</v>
      </c>
      <c r="B10" s="124" t="e">
        <f>VLOOKUP('стартвый '!A10:A11,'пр.взв.'!B10:C25,2,FALSE)</f>
        <v>#N/A</v>
      </c>
      <c r="C10" s="126" t="e">
        <f>VLOOKUP(A10,'пр.взв.'!B6:G21,3,FALSE)</f>
        <v>#N/A</v>
      </c>
      <c r="D10" s="126" t="e">
        <f>VLOOKUP(A10,'пр.взв.'!B6:G21,4,FALSE)</f>
        <v>#N/A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23"/>
      <c r="B11" s="125"/>
      <c r="C11" s="127"/>
      <c r="D11" s="127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28">
        <v>7</v>
      </c>
      <c r="B12" s="129" t="e">
        <f>VLOOKUP('стартвый '!A12:A13,'пр.взв.'!B12:C27,2,FALSE)</f>
        <v>#N/A</v>
      </c>
      <c r="C12" s="130" t="e">
        <f>VLOOKUP(A12,'пр.взв.'!B6:G21,3,FALSE)</f>
        <v>#N/A</v>
      </c>
      <c r="D12" s="130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31"/>
      <c r="B13" s="132"/>
      <c r="C13" s="133"/>
      <c r="D13" s="133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5"/>
      <c r="J15" s="43"/>
      <c r="K15" s="28"/>
      <c r="L15" s="28"/>
      <c r="M15" s="23"/>
    </row>
    <row r="16" spans="1:10" ht="16.5" thickBot="1">
      <c r="A16" s="120" t="s">
        <v>1</v>
      </c>
      <c r="B16" s="120"/>
      <c r="E16" s="23"/>
      <c r="F16" s="23"/>
      <c r="G16" s="23"/>
      <c r="H16" s="23"/>
      <c r="I16" s="46"/>
      <c r="J16" s="3"/>
    </row>
    <row r="17" spans="1:10" ht="13.5" thickBot="1">
      <c r="A17" s="122">
        <v>2</v>
      </c>
      <c r="B17" s="124" t="str">
        <f>VLOOKUP(A17,'пр.взв.'!B7:G22,2,FALSE)</f>
        <v>Егоян Оганес Спартакович</v>
      </c>
      <c r="C17" s="126">
        <f>VLOOKUP(A17,'пр.взв.'!B7:G22,3,FALSE)</f>
        <v>1999</v>
      </c>
      <c r="D17" s="126" t="str">
        <f>VLOOKUP(A17,'пр.взв.'!B7:G22,4,FALSE)</f>
        <v>Сергиевск</v>
      </c>
      <c r="E17" s="23"/>
      <c r="F17" s="23"/>
      <c r="G17" s="23"/>
      <c r="H17" s="23"/>
      <c r="I17" s="39"/>
      <c r="J17" s="3"/>
    </row>
    <row r="18" spans="1:10" ht="12.75">
      <c r="A18" s="123"/>
      <c r="B18" s="125"/>
      <c r="C18" s="127"/>
      <c r="D18" s="127"/>
      <c r="E18" s="25"/>
      <c r="F18" s="23"/>
      <c r="G18" s="30"/>
      <c r="H18" s="27"/>
      <c r="I18" s="39"/>
      <c r="J18" s="3"/>
    </row>
    <row r="19" spans="1:10" ht="13.5" thickBot="1">
      <c r="A19" s="128">
        <v>6</v>
      </c>
      <c r="B19" s="129" t="e">
        <f>VLOOKUP('стартвый '!A19:A20,'пр.взв.'!B7:G22,2,FALSE)</f>
        <v>#N/A</v>
      </c>
      <c r="C19" s="130" t="e">
        <f>VLOOKUP(A19,'пр.взв.'!B7:G22,3,FALSE)</f>
        <v>#N/A</v>
      </c>
      <c r="D19" s="130" t="e">
        <f>VLOOKUP(A19,'пр.взв.'!B7:G22,4,FALSE)</f>
        <v>#N/A</v>
      </c>
      <c r="E19" s="24"/>
      <c r="F19" s="26"/>
      <c r="G19" s="29"/>
      <c r="H19" s="27"/>
      <c r="I19" s="39"/>
      <c r="J19" s="3"/>
    </row>
    <row r="20" spans="1:10" ht="13.5" thickBot="1">
      <c r="A20" s="123"/>
      <c r="B20" s="125"/>
      <c r="C20" s="127"/>
      <c r="D20" s="127"/>
      <c r="E20" s="23"/>
      <c r="F20" s="27"/>
      <c r="G20" s="25"/>
      <c r="H20" s="31"/>
      <c r="I20" s="39"/>
      <c r="J20" s="3"/>
    </row>
    <row r="21" spans="1:8" ht="13.5" thickBot="1">
      <c r="A21" s="122">
        <v>4</v>
      </c>
      <c r="B21" s="124" t="e">
        <f>VLOOKUP('стартвый '!A21:A22,'пр.взв.'!B7:G22,2,FALSE)</f>
        <v>#N/A</v>
      </c>
      <c r="C21" s="126" t="e">
        <f>VLOOKUP(A21,'пр.взв.'!B7:G22,3,FALSE)</f>
        <v>#N/A</v>
      </c>
      <c r="D21" s="126" t="e">
        <f>VLOOKUP(A21,'пр.взв.'!B7:G22,4,FALSE)</f>
        <v>#N/A</v>
      </c>
      <c r="E21" s="23"/>
      <c r="F21" s="27"/>
      <c r="G21" s="24"/>
      <c r="H21" s="3"/>
    </row>
    <row r="22" spans="1:8" ht="12.75">
      <c r="A22" s="123"/>
      <c r="B22" s="125"/>
      <c r="C22" s="127"/>
      <c r="D22" s="127"/>
      <c r="E22" s="25"/>
      <c r="F22" s="28"/>
      <c r="G22" s="29"/>
      <c r="H22" s="27"/>
    </row>
    <row r="23" spans="1:8" ht="13.5" thickBot="1">
      <c r="A23" s="128">
        <v>8</v>
      </c>
      <c r="B23" s="129" t="e">
        <f>VLOOKUP('стартвый '!A23:A24,'пр.взв.'!B7:G22,2,FALSE)</f>
        <v>#N/A</v>
      </c>
      <c r="C23" s="130" t="e">
        <f>VLOOKUP(A23,'пр.взв.'!B7:G22,3,FALSE)</f>
        <v>#N/A</v>
      </c>
      <c r="D23" s="130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31"/>
      <c r="B24" s="132"/>
      <c r="C24" s="133"/>
      <c r="D24" s="133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6"/>
      <c r="H29" s="36"/>
    </row>
    <row r="30" spans="2:8" ht="12.75">
      <c r="B30" s="37"/>
      <c r="H30" s="37"/>
    </row>
    <row r="31" spans="2:11" ht="12.75">
      <c r="B31" s="37"/>
      <c r="C31" s="7"/>
      <c r="D31" s="36"/>
      <c r="G31" s="3"/>
      <c r="H31" s="37"/>
      <c r="I31" s="7"/>
      <c r="J31" s="7"/>
      <c r="K31" s="36"/>
    </row>
    <row r="32" spans="2:12" ht="12.75">
      <c r="B32" s="38"/>
      <c r="C32" s="3"/>
      <c r="D32" s="37"/>
      <c r="E32" s="39"/>
      <c r="F32" s="3"/>
      <c r="G32" s="3"/>
      <c r="H32" s="38"/>
      <c r="I32" s="3"/>
      <c r="J32" s="3"/>
      <c r="K32" s="37"/>
      <c r="L32" s="3"/>
    </row>
    <row r="33" spans="3:13" ht="12.75">
      <c r="C33" s="3"/>
      <c r="D33" s="37"/>
      <c r="E33" s="40"/>
      <c r="F33" s="2"/>
      <c r="G33" s="3"/>
      <c r="I33" s="3"/>
      <c r="J33" s="3"/>
      <c r="K33" s="37"/>
      <c r="L33" s="40"/>
      <c r="M33" s="2"/>
    </row>
    <row r="34" spans="3:11" ht="12.75">
      <c r="C34" s="3"/>
      <c r="D34" s="37"/>
      <c r="G34" s="3"/>
      <c r="I34" s="3"/>
      <c r="J34" s="3"/>
      <c r="K34" s="37"/>
    </row>
    <row r="35" spans="3:11" ht="12.75">
      <c r="C35" s="2"/>
      <c r="D35" s="38"/>
      <c r="G35" s="3"/>
      <c r="I35" s="2"/>
      <c r="J35" s="2"/>
      <c r="K35" s="38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7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1"/>
      <c r="M41" s="41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1"/>
    </row>
    <row r="43" spans="5:13" ht="12.75">
      <c r="E43" s="3"/>
      <c r="F43" s="3"/>
      <c r="G43" s="14"/>
      <c r="H43" s="14"/>
      <c r="I43" s="14"/>
      <c r="J43" s="14"/>
      <c r="K43" s="14"/>
      <c r="M43" s="41"/>
    </row>
    <row r="44" spans="5:13" ht="12.75">
      <c r="E44" s="3"/>
      <c r="F44" s="3"/>
      <c r="G44" s="14"/>
      <c r="H44" s="14"/>
      <c r="I44" s="14"/>
      <c r="J44" s="14"/>
      <c r="K44" s="14"/>
      <c r="L44" s="41"/>
      <c r="M44" s="41"/>
    </row>
  </sheetData>
  <sheetProtection/>
  <mergeCells count="37">
    <mergeCell ref="A23:A24"/>
    <mergeCell ref="B23:B24"/>
    <mergeCell ref="C23:C24"/>
    <mergeCell ref="D23:D24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D12:D13"/>
    <mergeCell ref="A21:A22"/>
    <mergeCell ref="B21:B22"/>
    <mergeCell ref="C21:C22"/>
    <mergeCell ref="D21:D22"/>
    <mergeCell ref="A17:A18"/>
    <mergeCell ref="A16:B16"/>
    <mergeCell ref="B17:B18"/>
    <mergeCell ref="C17:C18"/>
    <mergeCell ref="A8:A9"/>
    <mergeCell ref="B8:B9"/>
    <mergeCell ref="C8:C9"/>
    <mergeCell ref="D8:D9"/>
    <mergeCell ref="A10:A11"/>
    <mergeCell ref="B10:B11"/>
    <mergeCell ref="C10:C11"/>
    <mergeCell ref="D10:D11"/>
    <mergeCell ref="C3:R3"/>
    <mergeCell ref="A5:B5"/>
    <mergeCell ref="C2:J2"/>
    <mergeCell ref="A6:A7"/>
    <mergeCell ref="B6:B7"/>
    <mergeCell ref="C6:C7"/>
    <mergeCell ref="D6:D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U29"/>
  <sheetViews>
    <sheetView zoomScalePageLayoutView="0" workbookViewId="0" topLeftCell="A1">
      <selection activeCell="U25" sqref="A1:U25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84" t="s">
        <v>28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3:18" ht="26.25" customHeight="1" thickBot="1">
      <c r="C2" s="85" t="s">
        <v>27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30.75" customHeight="1" thickBot="1">
      <c r="A3" s="6"/>
      <c r="B3" s="6"/>
      <c r="C3" s="87" t="str">
        <f>HYPERLINK('[1]реквизиты'!$A$2)</f>
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3"/>
    </row>
    <row r="4" spans="1:18" ht="26.25" customHeight="1" thickBot="1">
      <c r="A4" s="42"/>
      <c r="B4" s="42"/>
      <c r="C4" s="154" t="str">
        <f>HYPERLINK('[1]реквизиты'!$A$3)</f>
        <v>12-14 апреля 2012 года            город Отрадный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</row>
    <row r="5" spans="8:14" ht="27.75" customHeight="1" thickBot="1">
      <c r="H5" s="157" t="s">
        <v>38</v>
      </c>
      <c r="I5" s="158"/>
      <c r="J5" s="158"/>
      <c r="K5" s="158"/>
      <c r="L5" s="158"/>
      <c r="M5" s="158"/>
      <c r="N5" s="159"/>
    </row>
    <row r="6" spans="8:13" ht="15" customHeight="1">
      <c r="H6" s="67"/>
      <c r="I6" s="68"/>
      <c r="J6" s="68"/>
      <c r="K6" s="68"/>
      <c r="L6" s="68"/>
      <c r="M6" s="68"/>
    </row>
    <row r="7" spans="1:21" ht="18" customHeight="1" thickBot="1">
      <c r="A7" s="120" t="s">
        <v>0</v>
      </c>
      <c r="B7" s="120"/>
      <c r="E7" s="23"/>
      <c r="F7" s="23"/>
      <c r="G7" s="23"/>
      <c r="H7" s="23"/>
      <c r="I7" s="160" t="s">
        <v>19</v>
      </c>
      <c r="J7" s="160"/>
      <c r="K7" s="160"/>
      <c r="L7" s="160"/>
      <c r="M7" s="160"/>
      <c r="N7" s="23"/>
      <c r="O7" s="23"/>
      <c r="P7" s="23"/>
      <c r="Q7" s="33"/>
      <c r="R7" s="32"/>
      <c r="S7" s="23"/>
      <c r="T7" s="151" t="s">
        <v>1</v>
      </c>
      <c r="U7" s="151"/>
    </row>
    <row r="8" spans="1:21" ht="12.75" customHeight="1" thickBot="1">
      <c r="A8" s="122">
        <v>1</v>
      </c>
      <c r="B8" s="124" t="str">
        <f>VLOOKUP('пр.хода'!A8,'пр.взв.'!B7:C22,2,FALSE)</f>
        <v>Сорокин Даниил Олегович</v>
      </c>
      <c r="C8" s="126">
        <f>VLOOKUP(A8,'пр.взв.'!B7:G22,3,FALSE)</f>
        <v>1999</v>
      </c>
      <c r="D8" s="126" t="str">
        <f>VLOOKUP(A8,'пр.взв.'!B7:G22,4,FALSE)</f>
        <v>Самара "Спарта"</v>
      </c>
      <c r="E8" s="23"/>
      <c r="F8" s="23"/>
      <c r="G8" s="23"/>
      <c r="H8" s="23"/>
      <c r="I8" s="23" t="s">
        <v>29</v>
      </c>
      <c r="J8" s="23"/>
      <c r="K8" s="23"/>
      <c r="L8" s="23"/>
      <c r="M8" s="23"/>
      <c r="N8" s="23"/>
      <c r="O8" s="23"/>
      <c r="P8" s="23"/>
      <c r="Q8" s="23"/>
      <c r="R8" s="124" t="str">
        <f>VLOOKUP(U8,'пр.взв.'!B7:E22,2,FALSE)</f>
        <v>Егоян Оганес Спартакович</v>
      </c>
      <c r="S8" s="126">
        <f>VLOOKUP(U8,'пр.взв.'!B7:E22,3,FALSE)</f>
        <v>1999</v>
      </c>
      <c r="T8" s="126" t="str">
        <f>VLOOKUP(U8,'пр.взв.'!B7:E22,4,FALSE)</f>
        <v>Сергиевск</v>
      </c>
      <c r="U8" s="143">
        <v>2</v>
      </c>
    </row>
    <row r="9" spans="1:21" ht="12.75" customHeight="1">
      <c r="A9" s="123"/>
      <c r="B9" s="125"/>
      <c r="C9" s="127"/>
      <c r="D9" s="127"/>
      <c r="E9" s="25"/>
      <c r="F9" s="23"/>
      <c r="G9" s="30"/>
      <c r="H9" s="70">
        <v>2</v>
      </c>
      <c r="I9" s="161" t="str">
        <f>VLOOKUP(H9,'пр.взв.'!B7:E22,2,FALSE)</f>
        <v>Егоян Оганес Спартакович</v>
      </c>
      <c r="J9" s="162"/>
      <c r="K9" s="162"/>
      <c r="L9" s="162"/>
      <c r="M9" s="163"/>
      <c r="N9" s="23"/>
      <c r="O9" s="23"/>
      <c r="P9" s="23"/>
      <c r="Q9" s="25"/>
      <c r="R9" s="125"/>
      <c r="S9" s="127"/>
      <c r="T9" s="127"/>
      <c r="U9" s="144"/>
    </row>
    <row r="10" spans="1:21" ht="12.75" customHeight="1" thickBot="1">
      <c r="A10" s="128">
        <v>5</v>
      </c>
      <c r="B10" s="140" t="e">
        <f>VLOOKUP('пр.хода'!A10,'пр.взв.'!B9:C24,2,FALSE)</f>
        <v>#N/A</v>
      </c>
      <c r="C10" s="139" t="e">
        <f>VLOOKUP(A10,'пр.взв.'!B7:G22,3,FALSE)</f>
        <v>#N/A</v>
      </c>
      <c r="D10" s="139" t="e">
        <f>VLOOKUP(A10,'пр.взв.'!B7:G22,4,FALSE)</f>
        <v>#N/A</v>
      </c>
      <c r="E10" s="24"/>
      <c r="F10" s="26"/>
      <c r="G10" s="29"/>
      <c r="H10" s="27"/>
      <c r="I10" s="164"/>
      <c r="J10" s="165"/>
      <c r="K10" s="165"/>
      <c r="L10" s="165"/>
      <c r="M10" s="166"/>
      <c r="N10" s="23"/>
      <c r="O10" s="34"/>
      <c r="P10" s="26"/>
      <c r="Q10" s="24"/>
      <c r="R10" s="140" t="e">
        <f>VLOOKUP(U10,'пр.взв.'!B9:E24,2,FALSE)</f>
        <v>#N/A</v>
      </c>
      <c r="S10" s="139" t="e">
        <f>VLOOKUP(U10,'пр.взв.'!B9:E24,3,FALSE)</f>
        <v>#N/A</v>
      </c>
      <c r="T10" s="139" t="e">
        <f>VLOOKUP(U10,'пр.взв.'!B9:E24,4,FALSE)</f>
        <v>#N/A</v>
      </c>
      <c r="U10" s="143">
        <v>6</v>
      </c>
    </row>
    <row r="11" spans="1:21" ht="12.75" customHeight="1" thickBot="1">
      <c r="A11" s="123"/>
      <c r="B11" s="142"/>
      <c r="C11" s="148"/>
      <c r="D11" s="148"/>
      <c r="E11" s="23"/>
      <c r="F11" s="27"/>
      <c r="G11" s="25" t="s">
        <v>39</v>
      </c>
      <c r="H11" s="3"/>
      <c r="I11" s="167"/>
      <c r="J11" s="167"/>
      <c r="K11" s="167"/>
      <c r="L11" s="167"/>
      <c r="M11" s="167"/>
      <c r="N11" s="27"/>
      <c r="O11" s="25" t="s">
        <v>40</v>
      </c>
      <c r="P11" s="27"/>
      <c r="Q11" s="23"/>
      <c r="R11" s="142"/>
      <c r="S11" s="148"/>
      <c r="T11" s="148"/>
      <c r="U11" s="144"/>
    </row>
    <row r="12" spans="1:21" ht="12.75" customHeight="1" thickBot="1">
      <c r="A12" s="122">
        <v>3</v>
      </c>
      <c r="B12" s="137" t="e">
        <f>VLOOKUP('пр.хода'!A12,'пр.взв.'!B11:C26,2,FALSE)</f>
        <v>#N/A</v>
      </c>
      <c r="C12" s="147" t="e">
        <f>VLOOKUP(A12,'пр.взв.'!B7:G22,3,FALSE)</f>
        <v>#N/A</v>
      </c>
      <c r="D12" s="147" t="e">
        <f>VLOOKUP(A12,'пр.взв.'!B7:G22,4,FALSE)</f>
        <v>#N/A</v>
      </c>
      <c r="E12" s="23"/>
      <c r="F12" s="27"/>
      <c r="G12" s="24"/>
      <c r="H12" s="3"/>
      <c r="I12" s="167"/>
      <c r="J12" s="167"/>
      <c r="K12" s="167"/>
      <c r="L12" s="167"/>
      <c r="M12" s="167"/>
      <c r="N12" s="27"/>
      <c r="O12" s="24"/>
      <c r="P12" s="27"/>
      <c r="Q12" s="23"/>
      <c r="R12" s="137" t="e">
        <f>VLOOKUP(U12,'пр.взв.'!B11:E26,2,FALSE)</f>
        <v>#N/A</v>
      </c>
      <c r="S12" s="147" t="e">
        <f>VLOOKUP(U12,'пр.взв.'!B11:E26,3,FALSE)</f>
        <v>#N/A</v>
      </c>
      <c r="T12" s="147" t="e">
        <f>VLOOKUP(U12,'пр.взв.'!B11:E26,4,FALSE)</f>
        <v>#N/A</v>
      </c>
      <c r="U12" s="150">
        <v>4</v>
      </c>
    </row>
    <row r="13" spans="1:21" ht="12.75" customHeight="1" thickBot="1">
      <c r="A13" s="123"/>
      <c r="B13" s="142"/>
      <c r="C13" s="148"/>
      <c r="D13" s="148"/>
      <c r="E13" s="25"/>
      <c r="F13" s="28"/>
      <c r="G13" s="29"/>
      <c r="H13" s="27"/>
      <c r="I13" s="167" t="s">
        <v>30</v>
      </c>
      <c r="J13" s="167"/>
      <c r="K13" s="167"/>
      <c r="L13" s="167"/>
      <c r="M13" s="167"/>
      <c r="N13" s="27"/>
      <c r="O13" s="34"/>
      <c r="P13" s="28"/>
      <c r="Q13" s="25"/>
      <c r="R13" s="142"/>
      <c r="S13" s="148"/>
      <c r="T13" s="148"/>
      <c r="U13" s="144"/>
    </row>
    <row r="14" spans="1:21" ht="12.75" customHeight="1" thickBot="1">
      <c r="A14" s="128">
        <v>7</v>
      </c>
      <c r="B14" s="140" t="e">
        <f>VLOOKUP('пр.хода'!A14,'пр.взв.'!B13:C28,2,FALSE)</f>
        <v>#N/A</v>
      </c>
      <c r="C14" s="139" t="e">
        <f>VLOOKUP(A14,'пр.взв.'!B7:G22,3,FALSE)</f>
        <v>#N/A</v>
      </c>
      <c r="D14" s="139" t="e">
        <f>VLOOKUP(A14,'пр.взв.'!B7:G22,4,FALSE)</f>
        <v>#N/A</v>
      </c>
      <c r="E14" s="24"/>
      <c r="F14" s="23"/>
      <c r="G14" s="30"/>
      <c r="H14" s="70">
        <v>1</v>
      </c>
      <c r="I14" s="168" t="str">
        <f>VLOOKUP(H14,'пр.взв.'!B5:E27,2,FALSE)</f>
        <v>Сорокин Даниил Олегович</v>
      </c>
      <c r="J14" s="169"/>
      <c r="K14" s="169"/>
      <c r="L14" s="169"/>
      <c r="M14" s="170"/>
      <c r="N14" s="23"/>
      <c r="O14" s="23"/>
      <c r="P14" s="23"/>
      <c r="Q14" s="24"/>
      <c r="R14" s="140" t="e">
        <f>VLOOKUP(U14,'пр.взв.'!B13:E28,2,FALSE)</f>
        <v>#N/A</v>
      </c>
      <c r="S14" s="139" t="e">
        <f>VLOOKUP(U14,'пр.взв.'!B13:E28,3,FALSE)</f>
        <v>#N/A</v>
      </c>
      <c r="T14" s="139" t="e">
        <f>VLOOKUP(U14,'пр.взв.'!B13:E28,4,FALSE)</f>
        <v>#N/A</v>
      </c>
      <c r="U14" s="143">
        <v>8</v>
      </c>
    </row>
    <row r="15" spans="1:21" ht="12.75" customHeight="1" thickBot="1">
      <c r="A15" s="131"/>
      <c r="B15" s="138"/>
      <c r="C15" s="141"/>
      <c r="D15" s="141"/>
      <c r="E15" s="23"/>
      <c r="F15" s="23"/>
      <c r="G15" s="30"/>
      <c r="H15" s="27"/>
      <c r="I15" s="171"/>
      <c r="J15" s="172"/>
      <c r="K15" s="172"/>
      <c r="L15" s="172"/>
      <c r="M15" s="173"/>
      <c r="N15" s="23"/>
      <c r="O15" s="23"/>
      <c r="P15" s="23"/>
      <c r="Q15" s="23"/>
      <c r="R15" s="138"/>
      <c r="S15" s="141"/>
      <c r="T15" s="141"/>
      <c r="U15" s="149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145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146"/>
    </row>
    <row r="18" spans="1:21" ht="12.75" customHeight="1">
      <c r="A18" s="145"/>
      <c r="G18" s="156"/>
      <c r="H18" s="156"/>
      <c r="I18" s="156"/>
      <c r="J18" s="156"/>
      <c r="K18" s="156"/>
      <c r="L18" s="156"/>
      <c r="M18" s="156"/>
      <c r="N18" s="156"/>
      <c r="O18" s="156"/>
      <c r="R18" s="23"/>
      <c r="S18" s="23"/>
      <c r="T18" s="23"/>
      <c r="U18" s="146"/>
    </row>
    <row r="19" spans="18:20" ht="12.75" customHeight="1">
      <c r="R19" s="23"/>
      <c r="S19" s="23"/>
      <c r="T19" s="23"/>
    </row>
    <row r="20" spans="6:9" ht="12.75" customHeight="1">
      <c r="F20" s="3"/>
      <c r="G20" s="3"/>
      <c r="H20" s="3"/>
      <c r="I20" s="3"/>
    </row>
    <row r="21" spans="1:21" s="71" customFormat="1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 s="72">
        <v>0</v>
      </c>
    </row>
    <row r="22" spans="1:21" s="71" customFormat="1" ht="12.75" customHeight="1">
      <c r="A22"/>
      <c r="B22" s="57" t="str">
        <f>HYPERLINK('[1]реквизиты'!$A$6)</f>
        <v>Гл. судья, судья МК</v>
      </c>
      <c r="C22" s="59"/>
      <c r="D22" s="60"/>
      <c r="E22" s="55"/>
      <c r="F22" s="55"/>
      <c r="G22"/>
      <c r="H22"/>
      <c r="I22"/>
      <c r="J22"/>
      <c r="K22"/>
      <c r="L22" s="17">
        <f>HYPERLINK('[1]реквизиты'!$G$20)</f>
      </c>
      <c r="M22"/>
      <c r="N22" s="58" t="str">
        <f>HYPERLINK('[1]реквизиты'!$G$6)</f>
        <v>Зинчак В.С.</v>
      </c>
      <c r="O22" s="6"/>
      <c r="P22" s="3"/>
      <c r="Q22" s="3"/>
      <c r="R22" s="5" t="str">
        <f>HYPERLINK('[1]реквизиты'!$G$7)</f>
        <v>/Дзержинск/</v>
      </c>
      <c r="S22"/>
      <c r="T22"/>
      <c r="U22" s="72"/>
    </row>
    <row r="23" spans="1:21" s="71" customFormat="1" ht="12.75" customHeight="1">
      <c r="A23"/>
      <c r="B23" s="59"/>
      <c r="C23" s="59"/>
      <c r="D23" s="60"/>
      <c r="E23" s="61"/>
      <c r="F23" s="61"/>
      <c r="G23" s="7"/>
      <c r="H23" s="7"/>
      <c r="I23" s="7"/>
      <c r="J23" s="7"/>
      <c r="K23" s="7"/>
      <c r="L23" s="62">
        <f>HYPERLINK('[1]реквизиты'!$G$21)</f>
      </c>
      <c r="M23" s="7"/>
      <c r="N23"/>
      <c r="O23" s="6"/>
      <c r="P23" s="3"/>
      <c r="Q23" s="3"/>
      <c r="R23" s="3"/>
      <c r="S23"/>
      <c r="T23"/>
      <c r="U23" s="72">
        <v>0</v>
      </c>
    </row>
    <row r="24" spans="1:21" s="71" customFormat="1" ht="15">
      <c r="A24"/>
      <c r="B24" s="59"/>
      <c r="C24" s="59"/>
      <c r="D24" s="60"/>
      <c r="E24" s="55"/>
      <c r="F24" s="55"/>
      <c r="G24" s="3"/>
      <c r="H24" s="3"/>
      <c r="I24" s="3"/>
      <c r="J24" s="3"/>
      <c r="K24" s="3"/>
      <c r="L24" s="3"/>
      <c r="M24" s="3"/>
      <c r="N24" s="6"/>
      <c r="O24" s="6"/>
      <c r="P24" s="3"/>
      <c r="Q24" s="3"/>
      <c r="R24" s="3"/>
      <c r="S24"/>
      <c r="T24"/>
      <c r="U24" s="72"/>
    </row>
    <row r="25" spans="1:20" s="71" customFormat="1" ht="15">
      <c r="A25"/>
      <c r="B25" s="57" t="str">
        <f>HYPERLINK('[1]реквизиты'!$A$8)</f>
        <v>Гл. секретарь, судья ВК</v>
      </c>
      <c r="C25" s="59"/>
      <c r="D25" s="60"/>
      <c r="E25" s="56"/>
      <c r="F25" s="56"/>
      <c r="G25" s="2"/>
      <c r="H25" s="2"/>
      <c r="I25" s="2"/>
      <c r="J25" s="2"/>
      <c r="K25" s="2"/>
      <c r="L25" s="63"/>
      <c r="M25" s="63"/>
      <c r="N25" s="58" t="str">
        <f>HYPERLINK('[1]реквизиты'!$G$8)</f>
        <v>Рожков В.И.</v>
      </c>
      <c r="O25" s="6"/>
      <c r="P25" s="14"/>
      <c r="Q25" s="14"/>
      <c r="R25" s="5" t="str">
        <f>HYPERLINK('[1]реквизиты'!$G$9)</f>
        <v>/Саратов/</v>
      </c>
      <c r="S25"/>
      <c r="T25"/>
    </row>
    <row r="26" spans="1:20" s="71" customFormat="1" ht="15">
      <c r="A26"/>
      <c r="B26" s="59"/>
      <c r="C26" s="59"/>
      <c r="D26" s="59"/>
      <c r="E26" s="6"/>
      <c r="F26" s="6"/>
      <c r="G26"/>
      <c r="H26"/>
      <c r="I26"/>
      <c r="J26"/>
      <c r="K26"/>
      <c r="L26" s="17">
        <f>HYPERLINK('[1]реквизиты'!$G$22)</f>
      </c>
      <c r="M26" s="41"/>
      <c r="N26"/>
      <c r="O26" s="6"/>
      <c r="P26" s="14"/>
      <c r="Q26" s="14"/>
      <c r="R26" s="14"/>
      <c r="S26"/>
      <c r="T26"/>
    </row>
    <row r="27" spans="1:20" s="71" customFormat="1" ht="12.75">
      <c r="A27"/>
      <c r="B27" s="17">
        <f>HYPERLINK('[1]реквизиты'!$A$22)</f>
      </c>
      <c r="C27"/>
      <c r="D27"/>
      <c r="E27" s="3"/>
      <c r="F27" s="3"/>
      <c r="G27" s="14"/>
      <c r="H27" s="14"/>
      <c r="I27" s="14"/>
      <c r="J27" s="14"/>
      <c r="K27" s="14"/>
      <c r="L27" s="21">
        <f>HYPERLINK('[1]реквизиты'!$G$23)</f>
      </c>
      <c r="M27" s="41"/>
      <c r="N27"/>
      <c r="O27"/>
      <c r="P27"/>
      <c r="Q27"/>
      <c r="R27" s="69"/>
      <c r="S27"/>
      <c r="T27"/>
    </row>
    <row r="28" spans="1:20" s="71" customFormat="1" ht="12.75">
      <c r="A28"/>
      <c r="B28"/>
      <c r="C28"/>
      <c r="D28"/>
      <c r="E28" s="3"/>
      <c r="F28" s="3"/>
      <c r="G28" s="14"/>
      <c r="H28" s="14"/>
      <c r="I28" s="14"/>
      <c r="J28" s="14"/>
      <c r="K28" s="14"/>
      <c r="L28" s="41"/>
      <c r="M28" s="41"/>
      <c r="N28"/>
      <c r="O28"/>
      <c r="P28"/>
      <c r="Q28"/>
      <c r="R28"/>
      <c r="S28"/>
      <c r="T28"/>
    </row>
    <row r="29" spans="12:13" ht="12.75">
      <c r="L29" s="9"/>
      <c r="M29" s="9"/>
    </row>
    <row r="33" ht="7.5" customHeight="1"/>
  </sheetData>
  <sheetProtection/>
  <mergeCells count="45"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Директор</cp:lastModifiedBy>
  <cp:lastPrinted>2012-04-13T10:14:36Z</cp:lastPrinted>
  <dcterms:created xsi:type="dcterms:W3CDTF">1996-10-08T23:32:33Z</dcterms:created>
  <dcterms:modified xsi:type="dcterms:W3CDTF">2012-04-13T10:14:38Z</dcterms:modified>
  <cp:category/>
  <cp:version/>
  <cp:contentType/>
  <cp:contentStatus/>
</cp:coreProperties>
</file>