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<sst xmlns="http://schemas.openxmlformats.org/spreadsheetml/2006/main" count="380" uniqueCount="128">
  <si>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</si>
  <si>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</si>
  <si>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</si>
  <si>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</si>
  <si>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</si>
  <si>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</si>
  <si>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</si>
  <si>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</si>
  <si>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</si>
  <si>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</si>
  <si>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</si>
  <si>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</si>
  <si>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</si>
  <si>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</si>
  <si>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</si>
  <si>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</si>
  <si>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</si>
  <si>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</si>
  <si>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</si>
  <si>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</si>
  <si>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</si>
  <si>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</si>
  <si>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</si>
  <si>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</si>
  <si>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</si>
  <si>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</si>
  <si>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</si>
  <si>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</si>
  <si>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</si>
  <si>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</si>
  <si>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</si>
  <si>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</si>
  <si>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</si>
  <si>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</si>
  <si>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</si>
  <si>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3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</si>
  <si>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</si>
  <si>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</si>
  <si>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</si>
  <si>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</si>
  <si>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</si>
  <si>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</si>
  <si>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</si>
  <si>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</si>
  <si>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</si>
  <si>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</si>
  <si>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</si>
  <si>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</si>
  <si>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</si>
  <si>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</si>
  <si>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5-6</t>
  </si>
  <si>
    <t>7-8</t>
  </si>
  <si>
    <t>9-12</t>
  </si>
  <si>
    <t>13</t>
  </si>
  <si>
    <t>Н.Ю. Глушкова</t>
  </si>
  <si>
    <t>/г. Рязань/</t>
  </si>
  <si>
    <t>ГОЛОВИНА Ирина Александровна</t>
  </si>
  <si>
    <t xml:space="preserve">02.06.91 МС </t>
  </si>
  <si>
    <t>ЮФО</t>
  </si>
  <si>
    <t>Краснодарский Анапа МО</t>
  </si>
  <si>
    <t>Аскеров РН Галоян СП</t>
  </si>
  <si>
    <t>АЛЕКСЕЕВА Ирина Вячеславовна</t>
  </si>
  <si>
    <t>27.06.90 МС</t>
  </si>
  <si>
    <t>С.П.</t>
  </si>
  <si>
    <t>С.Петербург МО</t>
  </si>
  <si>
    <t>Ачкасов СМ Субботина АА</t>
  </si>
  <si>
    <t>КУЛЬНЕВА Алла Александровна</t>
  </si>
  <si>
    <t>17.04.91 МС</t>
  </si>
  <si>
    <t>СФО</t>
  </si>
  <si>
    <t>Новосибирская Новосибирск МО</t>
  </si>
  <si>
    <t>Ведерников ЕВ Сабитова ЛБ</t>
  </si>
  <si>
    <t>МИРОНОВА Ирина Сергеевна</t>
  </si>
  <si>
    <t>17.10.90 МС</t>
  </si>
  <si>
    <t>МОС</t>
  </si>
  <si>
    <t xml:space="preserve">Москва С-70 Д </t>
  </si>
  <si>
    <t>Дроков А Тухфатуллин И</t>
  </si>
  <si>
    <t>ЧЕРКАШИНА Валентина Игоревна</t>
  </si>
  <si>
    <t>19.03.92 КМС</t>
  </si>
  <si>
    <t>УФО</t>
  </si>
  <si>
    <t>ХМАО-Югра Нижневартовск МО</t>
  </si>
  <si>
    <t>Анцыгина ЮВ</t>
  </si>
  <si>
    <t>АВЕРУШКИНА Светлана Егоровна</t>
  </si>
  <si>
    <t>ПФО</t>
  </si>
  <si>
    <t>Пермский Пермь Д</t>
  </si>
  <si>
    <t>000650</t>
  </si>
  <si>
    <t>Судаков ВА</t>
  </si>
  <si>
    <t>ПОТАПОВА Юлия Андреевна</t>
  </si>
  <si>
    <t>23.06.89 МС</t>
  </si>
  <si>
    <t>Волгоградская Волгоград ПР</t>
  </si>
  <si>
    <t>Маликов АВ</t>
  </si>
  <si>
    <t>ДМИТРИЕВА Анастасия Олеговна</t>
  </si>
  <si>
    <t>03.12.87 мс</t>
  </si>
  <si>
    <t>Москва МКС</t>
  </si>
  <si>
    <t>Востриков ВИШмаков ОВ</t>
  </si>
  <si>
    <t>ФИЛИППОВИЧ Анастасия Юрьевна</t>
  </si>
  <si>
    <t>15.07.93 КМС</t>
  </si>
  <si>
    <t>ЦФО</t>
  </si>
  <si>
    <t xml:space="preserve">Смоленская Смоленск </t>
  </si>
  <si>
    <t>Федяев ВА Мальцев АВ</t>
  </si>
  <si>
    <t>ГАЛЯНТ Светлана Алексеевна</t>
  </si>
  <si>
    <t>23.05.73 ЗМС</t>
  </si>
  <si>
    <t>ДВФО</t>
  </si>
  <si>
    <t>Камчатский Петропавловск-камчатский МСТ</t>
  </si>
  <si>
    <t>Садуев СА Сарычев АВ</t>
  </si>
  <si>
    <t>КИРЕЕВА Таисия Владимировна</t>
  </si>
  <si>
    <t>13.12.90 МС</t>
  </si>
  <si>
    <t>Челябинская Челябинск МО</t>
  </si>
  <si>
    <t>Аккунин ДЮ Мингазов СЭ</t>
  </si>
  <si>
    <t>ОРЕЛ Татьяна Геннадьевна</t>
  </si>
  <si>
    <t>09.03.75 МС</t>
  </si>
  <si>
    <t>Приморский Владивосток УФК и С</t>
  </si>
  <si>
    <t>Леонтьев ЮА Фалеева ОА</t>
  </si>
  <si>
    <t>КАЧОРОВСКАЯ Алена Александровна</t>
  </si>
  <si>
    <t>10.01.90 мс</t>
  </si>
  <si>
    <t>000792056</t>
  </si>
  <si>
    <t>Опара АИ Стеганцев ЮВ</t>
  </si>
  <si>
    <t>Волгоградская Волжский ПР</t>
  </si>
  <si>
    <t>в.к. 72    кг</t>
  </si>
  <si>
    <t>3'31''</t>
  </si>
  <si>
    <t>2'55''</t>
  </si>
  <si>
    <t>27''</t>
  </si>
  <si>
    <t>55''</t>
  </si>
  <si>
    <t xml:space="preserve"> </t>
  </si>
  <si>
    <t>1'37''</t>
  </si>
  <si>
    <t>1'4''</t>
  </si>
  <si>
    <t>07.05.79 мсмк</t>
  </si>
  <si>
    <t>3/0</t>
  </si>
  <si>
    <t>3/1.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</si>
</sst>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4" xfId="15" applyNumberFormat="1" applyFont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8" fillId="0" borderId="29" xfId="15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3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6" fillId="2" borderId="31" xfId="0" applyNumberFormat="1" applyFont="1" applyFill="1" applyBorder="1" applyAlignment="1">
      <alignment horizontal="center"/>
    </xf>
    <xf numFmtId="0" fontId="3" fillId="0" borderId="31" xfId="15" applyNumberFormat="1" applyFont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3" fillId="0" borderId="32" xfId="15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15" applyNumberFormat="1" applyFont="1" applyBorder="1" applyAlignment="1">
      <alignment horizontal="center"/>
    </xf>
    <xf numFmtId="0" fontId="3" fillId="0" borderId="0" xfId="15" applyNumberFormat="1" applyFont="1" applyBorder="1" applyAlignment="1">
      <alignment horizontal="center"/>
    </xf>
    <xf numFmtId="0" fontId="3" fillId="0" borderId="37" xfId="15" applyNumberFormat="1" applyFont="1" applyBorder="1" applyAlignment="1">
      <alignment horizontal="center"/>
    </xf>
    <xf numFmtId="0" fontId="6" fillId="0" borderId="37" xfId="15" applyNumberFormat="1" applyFont="1" applyBorder="1" applyAlignment="1">
      <alignment horizontal="center"/>
    </xf>
    <xf numFmtId="0" fontId="6" fillId="0" borderId="0" xfId="15" applyNumberFormat="1" applyFont="1" applyAlignment="1">
      <alignment/>
    </xf>
    <xf numFmtId="0" fontId="9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9" fillId="0" borderId="0" xfId="15" applyFont="1" applyAlignment="1">
      <alignment horizontal="center" vertical="center"/>
    </xf>
    <xf numFmtId="0" fontId="3" fillId="0" borderId="38" xfId="15" applyFont="1" applyBorder="1" applyAlignment="1">
      <alignment horizontal="center" vertical="center" wrapText="1"/>
    </xf>
    <xf numFmtId="0" fontId="3" fillId="0" borderId="39" xfId="15" applyFont="1" applyBorder="1" applyAlignment="1">
      <alignment horizontal="center" vertical="center" wrapText="1"/>
    </xf>
    <xf numFmtId="0" fontId="3" fillId="0" borderId="4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35" xfId="15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3" fillId="0" borderId="6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42" xfId="15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3" fillId="0" borderId="44" xfId="15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3" fillId="0" borderId="46" xfId="15" applyFont="1" applyBorder="1" applyAlignment="1">
      <alignment horizontal="center" vertical="center" wrapText="1"/>
    </xf>
    <xf numFmtId="0" fontId="3" fillId="0" borderId="41" xfId="15" applyFont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3" fillId="0" borderId="50" xfId="15" applyNumberFormat="1" applyFont="1" applyBorder="1" applyAlignment="1">
      <alignment horizontal="left" vertical="center" wrapText="1"/>
    </xf>
    <xf numFmtId="0" fontId="3" fillId="0" borderId="19" xfId="15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3" fillId="0" borderId="52" xfId="15" applyNumberFormat="1" applyFont="1" applyBorder="1" applyAlignment="1">
      <alignment horizontal="left" vertical="center" wrapText="1"/>
    </xf>
    <xf numFmtId="0" fontId="3" fillId="0" borderId="55" xfId="15" applyNumberFormat="1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3" borderId="59" xfId="15" applyNumberFormat="1" applyFont="1" applyFill="1" applyBorder="1" applyAlignment="1" applyProtection="1">
      <alignment horizontal="center" vertical="center" wrapText="1"/>
      <protection/>
    </xf>
    <xf numFmtId="0" fontId="5" fillId="3" borderId="60" xfId="15" applyNumberFormat="1" applyFont="1" applyFill="1" applyBorder="1" applyAlignment="1" applyProtection="1">
      <alignment horizontal="center" vertical="center" wrapText="1"/>
      <protection/>
    </xf>
    <xf numFmtId="0" fontId="5" fillId="3" borderId="61" xfId="15" applyNumberFormat="1" applyFont="1" applyFill="1" applyBorder="1" applyAlignment="1" applyProtection="1">
      <alignment horizontal="center" vertical="center" wrapText="1"/>
      <protection/>
    </xf>
    <xf numFmtId="0" fontId="14" fillId="4" borderId="59" xfId="15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29" xfId="15" applyFont="1" applyBorder="1" applyAlignment="1">
      <alignment horizontal="center" vertical="center" wrapText="1"/>
    </xf>
    <xf numFmtId="0" fontId="22" fillId="0" borderId="0" xfId="15" applyFont="1" applyAlignment="1">
      <alignment horizontal="center"/>
    </xf>
    <xf numFmtId="0" fontId="3" fillId="0" borderId="0" xfId="15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63" xfId="15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4" fillId="0" borderId="7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" xfId="15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63" xfId="15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49" fontId="6" fillId="0" borderId="65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24" fillId="0" borderId="65" xfId="15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3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3" fillId="0" borderId="63" xfId="15" applyFont="1" applyFill="1" applyBorder="1" applyAlignment="1">
      <alignment horizontal="left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10" fillId="7" borderId="59" xfId="15" applyFont="1" applyFill="1" applyBorder="1" applyAlignment="1" applyProtection="1">
      <alignment horizontal="center" vertical="center" wrapText="1"/>
      <protection/>
    </xf>
    <xf numFmtId="0" fontId="10" fillId="7" borderId="60" xfId="15" applyFont="1" applyFill="1" applyBorder="1" applyAlignment="1" applyProtection="1">
      <alignment horizontal="center" vertical="center" wrapText="1"/>
      <protection/>
    </xf>
    <xf numFmtId="0" fontId="10" fillId="7" borderId="61" xfId="15" applyFont="1" applyFill="1" applyBorder="1" applyAlignment="1" applyProtection="1">
      <alignment horizontal="center" vertical="center" wrapText="1"/>
      <protection/>
    </xf>
    <xf numFmtId="0" fontId="0" fillId="0" borderId="30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6" borderId="59" xfId="15" applyFont="1" applyFill="1" applyBorder="1" applyAlignment="1">
      <alignment horizontal="center" vertical="center"/>
    </xf>
    <xf numFmtId="0" fontId="18" fillId="6" borderId="60" xfId="15" applyFont="1" applyFill="1" applyBorder="1" applyAlignment="1">
      <alignment horizontal="center" vertical="center"/>
    </xf>
    <xf numFmtId="0" fontId="18" fillId="6" borderId="61" xfId="15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/>
    </xf>
    <xf numFmtId="0" fontId="19" fillId="8" borderId="4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0" fillId="0" borderId="0" xfId="15" applyFont="1" applyAlignment="1">
      <alignment horizontal="right"/>
    </xf>
    <xf numFmtId="0" fontId="3" fillId="0" borderId="63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3" fillId="0" borderId="63" xfId="15" applyNumberFormat="1" applyFont="1" applyBorder="1" applyAlignment="1">
      <alignment horizontal="left" vertical="center" wrapText="1"/>
    </xf>
    <xf numFmtId="0" fontId="6" fillId="0" borderId="63" xfId="0" applyNumberFormat="1" applyFont="1" applyBorder="1" applyAlignment="1">
      <alignment horizontal="left" vertical="center" wrapText="1"/>
    </xf>
    <xf numFmtId="0" fontId="3" fillId="0" borderId="2" xfId="15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right"/>
    </xf>
    <xf numFmtId="0" fontId="5" fillId="0" borderId="0" xfId="15" applyFont="1" applyBorder="1" applyAlignment="1">
      <alignment horizontal="center" vertical="center" wrapText="1"/>
    </xf>
    <xf numFmtId="0" fontId="5" fillId="0" borderId="35" xfId="15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8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16" fontId="3" fillId="0" borderId="51" xfId="0" applyNumberFormat="1" applyFont="1" applyBorder="1" applyAlignment="1">
      <alignment horizontal="center"/>
    </xf>
    <xf numFmtId="0" fontId="3" fillId="0" borderId="27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2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tabSelected="1" workbookViewId="0" topLeftCell="A1">
      <selection activeCell="S42" sqref="A1:V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4" max="4" width="5.00390625" style="0" customWidth="1"/>
    <col min="5" max="5" width="12.57421875" style="0" customWidth="1"/>
    <col min="6" max="9" width="4.7109375" style="0" customWidth="1"/>
    <col min="10" max="10" width="6.8515625" style="0" customWidth="1"/>
    <col min="11" max="11" width="6.421875" style="0" customWidth="1"/>
    <col min="12" max="12" width="4.7109375" style="0" customWidth="1"/>
    <col min="13" max="13" width="20.00390625" style="0" customWidth="1"/>
    <col min="15" max="15" width="6.7109375" style="0" customWidth="1"/>
    <col min="16" max="16" width="8.57421875" style="0" customWidth="1"/>
    <col min="17" max="21" width="4.7109375" style="0" customWidth="1"/>
    <col min="22" max="22" width="6.28125" style="0" customWidth="1"/>
  </cols>
  <sheetData>
    <row r="1" spans="1:22" ht="20.25" customHeight="1">
      <c r="A1" s="125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4" ht="10.5" customHeight="1" thickBot="1">
      <c r="A2" s="174"/>
      <c r="B2" s="175"/>
      <c r="C2" s="175"/>
      <c r="D2" s="175"/>
      <c r="E2" s="175"/>
      <c r="F2" s="175"/>
      <c r="G2" s="175"/>
      <c r="H2" s="175"/>
      <c r="I2" s="175"/>
      <c r="J2" s="175"/>
      <c r="L2" s="176"/>
      <c r="M2" s="176"/>
      <c r="N2" s="176"/>
      <c r="O2" s="176"/>
      <c r="P2" s="176"/>
      <c r="Q2" s="176"/>
      <c r="R2" s="176"/>
      <c r="S2" s="44"/>
      <c r="T2" s="46"/>
      <c r="U2" s="46"/>
      <c r="V2" s="46"/>
      <c r="W2" s="17"/>
      <c r="X2" s="17"/>
    </row>
    <row r="3" spans="1:24" ht="21.75" customHeight="1" thickBot="1">
      <c r="A3" s="15"/>
      <c r="B3" s="183" t="s">
        <v>37</v>
      </c>
      <c r="C3" s="183"/>
      <c r="D3" s="183"/>
      <c r="E3" s="183"/>
      <c r="F3" s="183"/>
      <c r="G3" s="183"/>
      <c r="H3" s="183"/>
      <c r="I3" s="183"/>
      <c r="J3" s="183"/>
      <c r="L3" s="177" t="str">
        <f>HYPERLINK('[1]реквизиты'!$A$2)</f>
        <v>Чемпионат России по САМБО среди женщин</v>
      </c>
      <c r="M3" s="178"/>
      <c r="N3" s="178"/>
      <c r="O3" s="178"/>
      <c r="P3" s="178"/>
      <c r="Q3" s="178"/>
      <c r="R3" s="178"/>
      <c r="S3" s="178"/>
      <c r="T3" s="178"/>
      <c r="U3" s="178"/>
      <c r="V3" s="179"/>
      <c r="W3" s="17"/>
      <c r="X3" s="17"/>
    </row>
    <row r="4" spans="2:24" ht="8.25" customHeight="1" thickBo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7"/>
      <c r="U4" s="47"/>
      <c r="V4" s="47"/>
      <c r="W4" s="17"/>
      <c r="X4" s="17"/>
    </row>
    <row r="5" spans="1:24" ht="22.5" customHeight="1" thickBot="1">
      <c r="A5" s="45" t="s">
        <v>7</v>
      </c>
      <c r="B5" s="184" t="str">
        <f>HYPERLINK('[1]реквизиты'!$A$3)</f>
        <v>06 - 11 июня 2012 г.          г. Выкса</v>
      </c>
      <c r="C5" s="184"/>
      <c r="D5" s="184"/>
      <c r="E5" s="184"/>
      <c r="F5" s="184"/>
      <c r="G5" s="184"/>
      <c r="H5" s="184"/>
      <c r="I5" s="184"/>
      <c r="J5" s="184"/>
      <c r="K5" s="67"/>
      <c r="L5" s="68" t="s">
        <v>7</v>
      </c>
      <c r="M5" s="67"/>
      <c r="O5" s="45"/>
      <c r="P5" s="45"/>
      <c r="R5" s="180" t="str">
        <f>'пр.взвешивания'!$G$3</f>
        <v>в.к. 72    кг</v>
      </c>
      <c r="S5" s="181"/>
      <c r="T5" s="181"/>
      <c r="U5" s="181"/>
      <c r="V5" s="182"/>
      <c r="W5" s="17"/>
      <c r="X5" s="17"/>
    </row>
    <row r="6" spans="1:24" ht="13.5" customHeight="1" thickBot="1">
      <c r="A6" s="152" t="s">
        <v>1</v>
      </c>
      <c r="B6" s="152" t="s">
        <v>8</v>
      </c>
      <c r="C6" s="152" t="s">
        <v>9</v>
      </c>
      <c r="D6" s="119" t="s">
        <v>4</v>
      </c>
      <c r="E6" s="120"/>
      <c r="F6" s="168" t="s">
        <v>11</v>
      </c>
      <c r="G6" s="169"/>
      <c r="H6" s="169"/>
      <c r="I6" s="170"/>
      <c r="J6" s="152" t="s">
        <v>12</v>
      </c>
      <c r="K6" s="152" t="s">
        <v>13</v>
      </c>
      <c r="L6" s="152" t="s">
        <v>1</v>
      </c>
      <c r="M6" s="152" t="s">
        <v>8</v>
      </c>
      <c r="N6" s="152" t="s">
        <v>9</v>
      </c>
      <c r="O6" s="119" t="s">
        <v>4</v>
      </c>
      <c r="P6" s="120"/>
      <c r="Q6" s="168" t="s">
        <v>11</v>
      </c>
      <c r="R6" s="169"/>
      <c r="S6" s="169"/>
      <c r="T6" s="170"/>
      <c r="U6" s="152" t="s">
        <v>12</v>
      </c>
      <c r="V6" s="152" t="s">
        <v>13</v>
      </c>
      <c r="W6" s="17"/>
      <c r="X6" s="17"/>
    </row>
    <row r="7" spans="1:24" ht="13.5" thickBot="1">
      <c r="A7" s="154"/>
      <c r="B7" s="154"/>
      <c r="C7" s="154"/>
      <c r="D7" s="121"/>
      <c r="E7" s="122"/>
      <c r="F7" s="18">
        <v>1</v>
      </c>
      <c r="G7" s="19">
        <v>2</v>
      </c>
      <c r="H7" s="19">
        <v>3</v>
      </c>
      <c r="I7" s="19">
        <v>4</v>
      </c>
      <c r="J7" s="171"/>
      <c r="K7" s="154"/>
      <c r="L7" s="154"/>
      <c r="M7" s="154"/>
      <c r="N7" s="154"/>
      <c r="O7" s="121"/>
      <c r="P7" s="122"/>
      <c r="Q7" s="18">
        <v>1</v>
      </c>
      <c r="R7" s="19">
        <v>2</v>
      </c>
      <c r="S7" s="19">
        <v>3</v>
      </c>
      <c r="T7" s="20">
        <v>4</v>
      </c>
      <c r="U7" s="154"/>
      <c r="V7" s="154"/>
      <c r="W7" s="17"/>
      <c r="X7" s="17"/>
    </row>
    <row r="8" spans="1:24" ht="12.75" customHeight="1">
      <c r="A8" s="166">
        <v>1</v>
      </c>
      <c r="B8" s="150" t="str">
        <f>VLOOKUP(A8,'пр.взвешивания'!B1:H61,2,FALSE)</f>
        <v>ГОЛОВИНА Ирина Александровна</v>
      </c>
      <c r="C8" s="151" t="str">
        <f>VLOOKUP(A8,'пр.взвешивания'!B1:G31,3,FALSE)</f>
        <v>02.06.91 МС </v>
      </c>
      <c r="D8" s="123" t="str">
        <f>VLOOKUP(A8,'пр.взвешивания'!B1:H44,4,FALSE)</f>
        <v>ЮФО</v>
      </c>
      <c r="E8" s="114" t="str">
        <f>VLOOKUP(A8,'пр.взвешивания'!B1:H31,5,FALSE)</f>
        <v>Краснодарский Анапа МО</v>
      </c>
      <c r="F8" s="72"/>
      <c r="G8" s="22">
        <v>0</v>
      </c>
      <c r="H8" s="22">
        <v>0</v>
      </c>
      <c r="I8" s="61">
        <v>3</v>
      </c>
      <c r="J8" s="146">
        <f>SUM(F8:I8)</f>
        <v>3</v>
      </c>
      <c r="K8" s="167">
        <v>3</v>
      </c>
      <c r="L8" s="166">
        <v>2</v>
      </c>
      <c r="M8" s="150" t="str">
        <f>VLOOKUP(L8,'пр.взвешивания'!B1:H31,2,FALSE)</f>
        <v>АЛЕКСЕЕВА Ирина Вячеславовна</v>
      </c>
      <c r="N8" s="151" t="str">
        <f>VLOOKUP(L8,'пр.взвешивания'!B1:H40,3,FALSE)</f>
        <v>27.06.90 МС</v>
      </c>
      <c r="O8" s="123" t="str">
        <f>VLOOKUP(L8,'пр.взвешивания'!B1:H31,4,FALSE)</f>
        <v>С.П.</v>
      </c>
      <c r="P8" s="114" t="str">
        <f>VLOOKUP(L8,'пр.взвешивания'!B1:H31,5,FALSE)</f>
        <v>С.Петербург МО</v>
      </c>
      <c r="Q8" s="21"/>
      <c r="R8" s="22">
        <v>3</v>
      </c>
      <c r="S8" s="22">
        <v>3</v>
      </c>
      <c r="T8" s="61">
        <v>4</v>
      </c>
      <c r="U8" s="146">
        <f>SUM(Q8:T8)</f>
        <v>10</v>
      </c>
      <c r="V8" s="167">
        <v>1</v>
      </c>
      <c r="W8" s="17"/>
      <c r="X8" s="17"/>
    </row>
    <row r="9" spans="1:24" ht="12.75" customHeight="1">
      <c r="A9" s="155"/>
      <c r="B9" s="140"/>
      <c r="C9" s="144"/>
      <c r="D9" s="124"/>
      <c r="E9" s="115"/>
      <c r="F9" s="73"/>
      <c r="G9" s="33"/>
      <c r="H9" s="33"/>
      <c r="I9" s="74"/>
      <c r="J9" s="132"/>
      <c r="K9" s="161"/>
      <c r="L9" s="155"/>
      <c r="M9" s="140"/>
      <c r="N9" s="144"/>
      <c r="O9" s="124"/>
      <c r="P9" s="115"/>
      <c r="Q9" s="24"/>
      <c r="R9" s="25">
        <f>HYPERLINK(круги!G82)</f>
      </c>
      <c r="S9" s="25">
        <f>HYPERLINK(круги!H71)</f>
      </c>
      <c r="T9" s="62"/>
      <c r="U9" s="132"/>
      <c r="V9" s="161"/>
      <c r="W9" s="17"/>
      <c r="X9" s="17"/>
    </row>
    <row r="10" spans="1:24" ht="12.75" customHeight="1">
      <c r="A10" s="155">
        <v>2</v>
      </c>
      <c r="B10" s="126" t="str">
        <f>VLOOKUP(A10,'пр.взвешивания'!B3:H63,2,FALSE)</f>
        <v>АЛЕКСЕЕВА Ирина Вячеславовна</v>
      </c>
      <c r="C10" s="128" t="str">
        <f>VLOOKUP(A10,'пр.взвешивания'!B3:G33,3,FALSE)</f>
        <v>27.06.90 МС</v>
      </c>
      <c r="D10" s="130" t="str">
        <f>VLOOKUP(A10,'пр.взвешивания'!B3:H46,4,FALSE)</f>
        <v>С.П.</v>
      </c>
      <c r="E10" s="116" t="str">
        <f>VLOOKUP(A10,'пр.взвешивания'!B3:H33,5,FALSE)</f>
        <v>С.Петербург МО</v>
      </c>
      <c r="F10" s="75">
        <v>3</v>
      </c>
      <c r="G10" s="76"/>
      <c r="H10" s="34">
        <v>4</v>
      </c>
      <c r="I10" s="64">
        <v>3</v>
      </c>
      <c r="J10" s="132">
        <f>SUM(F10:I10)</f>
        <v>10</v>
      </c>
      <c r="K10" s="161">
        <v>1</v>
      </c>
      <c r="L10" s="155">
        <v>6</v>
      </c>
      <c r="M10" s="126" t="str">
        <f>VLOOKUP(L10,'пр.взвешивания'!B3:H33,2,FALSE)</f>
        <v>АВЕРУШКИНА Светлана Егоровна</v>
      </c>
      <c r="N10" s="128" t="str">
        <f>VLOOKUP(L10,'пр.взвешивания'!B3:H42,3,FALSE)</f>
        <v>07.05.79 мсмк</v>
      </c>
      <c r="O10" s="130" t="str">
        <f>VLOOKUP(L10,'пр.взвешивания'!B3:H33,4,FALSE)</f>
        <v>ПФО</v>
      </c>
      <c r="P10" s="116" t="str">
        <f>VLOOKUP(L10,'пр.взвешивания'!B3:H33,5,FALSE)</f>
        <v>Пермский Пермь Д</v>
      </c>
      <c r="Q10" s="27">
        <v>1</v>
      </c>
      <c r="R10" s="28"/>
      <c r="S10" s="29">
        <v>4</v>
      </c>
      <c r="T10" s="63">
        <v>3</v>
      </c>
      <c r="U10" s="132">
        <f>SUM(Q10:T10)</f>
        <v>8</v>
      </c>
      <c r="V10" s="161">
        <v>2</v>
      </c>
      <c r="W10" s="17"/>
      <c r="X10" s="17"/>
    </row>
    <row r="11" spans="1:24" ht="12.75" customHeight="1">
      <c r="A11" s="155"/>
      <c r="B11" s="140"/>
      <c r="C11" s="144"/>
      <c r="D11" s="145"/>
      <c r="E11" s="115"/>
      <c r="F11" s="77"/>
      <c r="G11" s="78"/>
      <c r="H11" s="25" t="s">
        <v>120</v>
      </c>
      <c r="I11" s="62"/>
      <c r="J11" s="132"/>
      <c r="K11" s="161"/>
      <c r="L11" s="155"/>
      <c r="M11" s="140"/>
      <c r="N11" s="144"/>
      <c r="O11" s="145"/>
      <c r="P11" s="115"/>
      <c r="Q11" s="31">
        <f>HYPERLINK(круги!H84)</f>
      </c>
      <c r="R11" s="32"/>
      <c r="S11" s="33"/>
      <c r="T11" s="62">
        <f>HYPERLINK(круги!H75)</f>
      </c>
      <c r="U11" s="132"/>
      <c r="V11" s="161"/>
      <c r="W11" s="17"/>
      <c r="X11" s="17"/>
    </row>
    <row r="12" spans="1:24" ht="12.75" customHeight="1">
      <c r="A12" s="155">
        <v>3</v>
      </c>
      <c r="B12" s="126" t="str">
        <f>VLOOKUP(A12,'пр.взвешивания'!B5:H65,2,FALSE)</f>
        <v>КУЛЬНЕВА Алла Александровна</v>
      </c>
      <c r="C12" s="128" t="str">
        <f>VLOOKUP(A12,'пр.взвешивания'!B5:G35,3,FALSE)</f>
        <v>17.04.91 МС</v>
      </c>
      <c r="D12" s="130" t="str">
        <f>VLOOKUP(A12,'пр.взвешивания'!B5:H48,4,FALSE)</f>
        <v>СФО</v>
      </c>
      <c r="E12" s="116" t="str">
        <f>VLOOKUP(A12,'пр.взвешивания'!B5:H35,5,FALSE)</f>
        <v>Новосибирская Новосибирск МО</v>
      </c>
      <c r="F12" s="79">
        <v>3</v>
      </c>
      <c r="G12" s="29">
        <v>0</v>
      </c>
      <c r="H12" s="80"/>
      <c r="I12" s="63">
        <v>3</v>
      </c>
      <c r="J12" s="132">
        <f>SUM(F12:I12)</f>
        <v>6</v>
      </c>
      <c r="K12" s="162">
        <v>2</v>
      </c>
      <c r="L12" s="155">
        <v>7</v>
      </c>
      <c r="M12" s="126" t="str">
        <f>VLOOKUP(L12,'пр.взвешивания'!B5:H35,2,FALSE)</f>
        <v>ПОТАПОВА Юлия Андреевна</v>
      </c>
      <c r="N12" s="128" t="str">
        <f>VLOOKUP(L12,'пр.взвешивания'!B5:H44,3,FALSE)</f>
        <v>23.06.89 МС</v>
      </c>
      <c r="O12" s="130" t="str">
        <f>VLOOKUP(L12,'пр.взвешивания'!B5:H35,4,FALSE)</f>
        <v>ЮФО</v>
      </c>
      <c r="P12" s="116" t="str">
        <f>VLOOKUP(L12,'пр.взвешивания'!B5:H35,5,FALSE)</f>
        <v>Волгоградская Волгоград ПР</v>
      </c>
      <c r="Q12" s="27">
        <v>0</v>
      </c>
      <c r="R12" s="34">
        <v>0</v>
      </c>
      <c r="S12" s="35"/>
      <c r="T12" s="64">
        <v>3</v>
      </c>
      <c r="U12" s="132">
        <f>SUM(Q12:T12)</f>
        <v>3</v>
      </c>
      <c r="V12" s="162">
        <v>3</v>
      </c>
      <c r="W12" s="17"/>
      <c r="X12" s="17"/>
    </row>
    <row r="13" spans="1:24" ht="12.75" customHeight="1">
      <c r="A13" s="155"/>
      <c r="B13" s="140"/>
      <c r="C13" s="144"/>
      <c r="D13" s="145"/>
      <c r="E13" s="115"/>
      <c r="F13" s="81"/>
      <c r="G13" s="33"/>
      <c r="H13" s="82"/>
      <c r="I13" s="74"/>
      <c r="J13" s="132"/>
      <c r="K13" s="162"/>
      <c r="L13" s="155"/>
      <c r="M13" s="140"/>
      <c r="N13" s="144"/>
      <c r="O13" s="145"/>
      <c r="P13" s="115"/>
      <c r="Q13" s="31">
        <f>HYPERLINK(круги!H73)</f>
      </c>
      <c r="R13" s="25"/>
      <c r="S13" s="37"/>
      <c r="T13" s="62">
        <f>HYPERLINK(круги!H86)</f>
      </c>
      <c r="U13" s="132"/>
      <c r="V13" s="162"/>
      <c r="W13" s="17"/>
      <c r="X13" s="17"/>
    </row>
    <row r="14" spans="1:24" ht="12.75" customHeight="1">
      <c r="A14" s="155">
        <v>4</v>
      </c>
      <c r="B14" s="126" t="str">
        <f>VLOOKUP(A14,'пр.взвешивания'!B7:H67,2,FALSE)</f>
        <v>МИРОНОВА Ирина Сергеевна</v>
      </c>
      <c r="C14" s="128" t="str">
        <f>VLOOKUP(A14,'пр.взвешивания'!B7:G37,3,FALSE)</f>
        <v>17.10.90 МС</v>
      </c>
      <c r="D14" s="130" t="str">
        <f>VLOOKUP(A14,'пр.взвешивания'!B7:H50,4,FALSE)</f>
        <v>МОС</v>
      </c>
      <c r="E14" s="116" t="str">
        <f>VLOOKUP(A14,'пр.взвешивания'!B7:H37,5,FALSE)</f>
        <v>Москва С-70 Д </v>
      </c>
      <c r="F14" s="75">
        <v>1</v>
      </c>
      <c r="G14" s="34">
        <v>0</v>
      </c>
      <c r="H14" s="34">
        <v>0</v>
      </c>
      <c r="I14" s="65"/>
      <c r="J14" s="132">
        <f>SUM(F14:I14)</f>
        <v>1</v>
      </c>
      <c r="K14" s="162">
        <v>4</v>
      </c>
      <c r="L14" s="155">
        <v>3</v>
      </c>
      <c r="M14" s="142" t="str">
        <f>VLOOKUP(L14,'пр.взвешивания'!B1:H37,2,FALSE)</f>
        <v>КУЛЬНЕВА Алла Александровна</v>
      </c>
      <c r="N14" s="143" t="str">
        <f>VLOOKUP(L14,'пр.взвешивания'!B1:H46,3,FALSE)</f>
        <v>17.04.91 МС</v>
      </c>
      <c r="O14" s="130" t="str">
        <f>VLOOKUP(L14,'пр.взвешивания'!B1:H37,4,FALSE)</f>
        <v>СФО</v>
      </c>
      <c r="P14" s="116" t="str">
        <f>VLOOKUP(L14,'пр.взвешивания'!B1:H37,5,FALSE)</f>
        <v>Новосибирская Новосибирск МО</v>
      </c>
      <c r="Q14" s="27">
        <v>0</v>
      </c>
      <c r="R14" s="34">
        <v>0</v>
      </c>
      <c r="S14" s="34">
        <v>0</v>
      </c>
      <c r="T14" s="65"/>
      <c r="U14" s="132">
        <f>SUM(Q14:T14)</f>
        <v>0</v>
      </c>
      <c r="V14" s="162">
        <v>4</v>
      </c>
      <c r="W14" s="17"/>
      <c r="X14" s="17"/>
    </row>
    <row r="15" spans="1:24" ht="12.75" customHeight="1" thickBot="1">
      <c r="A15" s="156"/>
      <c r="B15" s="127"/>
      <c r="C15" s="129"/>
      <c r="D15" s="131"/>
      <c r="E15" s="117"/>
      <c r="F15" s="83"/>
      <c r="G15" s="40"/>
      <c r="H15" s="40"/>
      <c r="I15" s="66"/>
      <c r="J15" s="133"/>
      <c r="K15" s="163"/>
      <c r="L15" s="156"/>
      <c r="M15" s="127"/>
      <c r="N15" s="129"/>
      <c r="O15" s="131"/>
      <c r="P15" s="117"/>
      <c r="Q15" s="39"/>
      <c r="R15" s="40">
        <f>HYPERLINK(круги!H77)</f>
      </c>
      <c r="S15" s="40">
        <f>HYPERLINK(круги!H88)</f>
      </c>
      <c r="T15" s="66"/>
      <c r="U15" s="133"/>
      <c r="V15" s="163"/>
      <c r="W15" s="17"/>
      <c r="X15" s="17"/>
    </row>
    <row r="16" spans="1:24" ht="24.75" customHeight="1" thickBot="1">
      <c r="A16" s="84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84" t="s">
        <v>14</v>
      </c>
      <c r="M16" s="42"/>
      <c r="N16" s="42"/>
      <c r="O16" s="42"/>
      <c r="P16" s="42"/>
      <c r="Q16" s="42"/>
      <c r="R16" s="42"/>
      <c r="S16" s="42"/>
      <c r="T16" s="42"/>
      <c r="U16" s="17"/>
      <c r="V16" s="17"/>
      <c r="W16" s="17"/>
      <c r="X16" s="17"/>
    </row>
    <row r="17" spans="1:24" ht="14.25" customHeight="1" thickBot="1">
      <c r="A17" s="149" t="s">
        <v>1</v>
      </c>
      <c r="B17" s="149" t="s">
        <v>8</v>
      </c>
      <c r="C17" s="149" t="s">
        <v>9</v>
      </c>
      <c r="D17" s="119" t="s">
        <v>4</v>
      </c>
      <c r="E17" s="120"/>
      <c r="F17" s="158" t="s">
        <v>11</v>
      </c>
      <c r="G17" s="159"/>
      <c r="H17" s="160"/>
      <c r="I17" s="42"/>
      <c r="J17" s="149" t="s">
        <v>12</v>
      </c>
      <c r="K17" s="149" t="s">
        <v>13</v>
      </c>
      <c r="L17" s="149" t="s">
        <v>1</v>
      </c>
      <c r="M17" s="149" t="s">
        <v>8</v>
      </c>
      <c r="N17" s="149" t="s">
        <v>9</v>
      </c>
      <c r="O17" s="119" t="s">
        <v>4</v>
      </c>
      <c r="P17" s="120"/>
      <c r="Q17" s="158" t="s">
        <v>11</v>
      </c>
      <c r="R17" s="159"/>
      <c r="S17" s="159"/>
      <c r="T17" s="160"/>
      <c r="U17" s="152" t="s">
        <v>12</v>
      </c>
      <c r="V17" s="152" t="s">
        <v>13</v>
      </c>
      <c r="W17" s="17"/>
      <c r="X17" s="17"/>
    </row>
    <row r="18" spans="1:24" ht="13.5" customHeight="1" thickBot="1">
      <c r="A18" s="157"/>
      <c r="B18" s="157"/>
      <c r="C18" s="157"/>
      <c r="D18" s="121"/>
      <c r="E18" s="122"/>
      <c r="F18" s="85">
        <v>1</v>
      </c>
      <c r="G18" s="86">
        <v>2</v>
      </c>
      <c r="H18" s="87">
        <v>3</v>
      </c>
      <c r="I18" s="42"/>
      <c r="J18" s="157"/>
      <c r="K18" s="157"/>
      <c r="L18" s="157"/>
      <c r="M18" s="157"/>
      <c r="N18" s="157"/>
      <c r="O18" s="121"/>
      <c r="P18" s="122"/>
      <c r="Q18" s="85">
        <v>1</v>
      </c>
      <c r="R18" s="86">
        <v>2</v>
      </c>
      <c r="S18" s="86">
        <v>3</v>
      </c>
      <c r="T18" s="88">
        <v>4</v>
      </c>
      <c r="U18" s="153"/>
      <c r="V18" s="154"/>
      <c r="W18" s="17"/>
      <c r="X18" s="17"/>
    </row>
    <row r="19" spans="1:24" ht="12.75" customHeight="1">
      <c r="A19" s="166">
        <v>5</v>
      </c>
      <c r="B19" s="150" t="str">
        <f>VLOOKUP(A19,'пр.взвешивания'!B12:H72,2,FALSE)</f>
        <v>ЧЕРКАШИНА Валентина Игоревна</v>
      </c>
      <c r="C19" s="151" t="str">
        <f>VLOOKUP(A19,'пр.взвешивания'!B12:G42,3,FALSE)</f>
        <v>19.03.92 КМС</v>
      </c>
      <c r="D19" s="123" t="str">
        <f>VLOOKUP(A19,'пр.взвешивания'!B12:H55,4,FALSE)</f>
        <v>УФО</v>
      </c>
      <c r="E19" s="114" t="str">
        <f>VLOOKUP(A19,'пр.взвешивания'!B12:H42,5,FALSE)</f>
        <v>ХМАО-Югра Нижневартовск МО</v>
      </c>
      <c r="F19" s="89"/>
      <c r="G19" s="22">
        <v>0</v>
      </c>
      <c r="H19" s="23">
        <v>0</v>
      </c>
      <c r="I19" s="42"/>
      <c r="J19" s="146">
        <f>SUM(F19:I19)</f>
        <v>0</v>
      </c>
      <c r="K19" s="164">
        <v>3</v>
      </c>
      <c r="L19" s="149">
        <v>10</v>
      </c>
      <c r="M19" s="150" t="str">
        <f>VLOOKUP(L19,'пр.взвешивания'!B1:H42,2,FALSE)</f>
        <v>ГАЛЯНТ Светлана Алексеевна</v>
      </c>
      <c r="N19" s="151" t="str">
        <f>VLOOKUP(L19,'пр.взвешивания'!B1:H51,3,FALSE)</f>
        <v>23.05.73 ЗМС</v>
      </c>
      <c r="O19" s="123" t="str">
        <f>VLOOKUP(L19,'пр.взвешивания'!B1:H42,4,FALSE)</f>
        <v>ДВФО</v>
      </c>
      <c r="P19" s="114" t="str">
        <f>VLOOKUP(L19,'пр.взвешивания'!B1:H42,5,FALSE)</f>
        <v>Камчатский Петропавловск-камчатский МСТ</v>
      </c>
      <c r="Q19" s="21"/>
      <c r="R19" s="22">
        <v>3</v>
      </c>
      <c r="S19" s="22">
        <v>3</v>
      </c>
      <c r="T19" s="23">
        <v>3</v>
      </c>
      <c r="U19" s="146">
        <f>SUM(Q19:T19)</f>
        <v>9</v>
      </c>
      <c r="V19" s="147">
        <v>1</v>
      </c>
      <c r="W19" s="17"/>
      <c r="X19" s="17"/>
    </row>
    <row r="20" spans="1:24" ht="12.75" customHeight="1">
      <c r="A20" s="155"/>
      <c r="B20" s="140"/>
      <c r="C20" s="144"/>
      <c r="D20" s="124"/>
      <c r="E20" s="115"/>
      <c r="F20" s="73"/>
      <c r="G20" s="33"/>
      <c r="H20" s="90"/>
      <c r="I20" s="42"/>
      <c r="J20" s="132"/>
      <c r="K20" s="165"/>
      <c r="L20" s="139"/>
      <c r="M20" s="140"/>
      <c r="N20" s="144"/>
      <c r="O20" s="124"/>
      <c r="P20" s="115"/>
      <c r="Q20" s="24"/>
      <c r="R20" s="25">
        <f>HYPERLINK(круги!P82)</f>
      </c>
      <c r="S20" s="25">
        <f>HYPERLINK(круги!P71)</f>
      </c>
      <c r="T20" s="26"/>
      <c r="U20" s="132"/>
      <c r="V20" s="148"/>
      <c r="W20" s="17"/>
      <c r="X20" s="17"/>
    </row>
    <row r="21" spans="1:24" ht="12.75" customHeight="1">
      <c r="A21" s="155">
        <v>6</v>
      </c>
      <c r="B21" s="126" t="str">
        <f>VLOOKUP(A21,'пр.взвешивания'!B14:H74,2,FALSE)</f>
        <v>АВЕРУШКИНА Светлана Егоровна</v>
      </c>
      <c r="C21" s="128" t="str">
        <f>VLOOKUP(A21,'пр.взвешивания'!B14:G44,3,FALSE)</f>
        <v>07.05.79 мсмк</v>
      </c>
      <c r="D21" s="130" t="str">
        <f>VLOOKUP(A21,'пр.взвешивания'!B14:H57,4,FALSE)</f>
        <v>ПФО</v>
      </c>
      <c r="E21" s="116" t="str">
        <f>VLOOKUP(A21,'пр.взвешивания'!B14:H44,5,FALSE)</f>
        <v>Пермский Пермь Д</v>
      </c>
      <c r="F21" s="91">
        <v>4</v>
      </c>
      <c r="G21" s="76"/>
      <c r="H21" s="36">
        <v>4</v>
      </c>
      <c r="I21" s="42"/>
      <c r="J21" s="132">
        <f>SUM(F21:I21)</f>
        <v>8</v>
      </c>
      <c r="K21" s="165">
        <v>1</v>
      </c>
      <c r="L21" s="138">
        <v>11</v>
      </c>
      <c r="M21" s="126" t="str">
        <f>VLOOKUP(L21,'пр.взвешивания'!B1:H44,2,FALSE)</f>
        <v>КИРЕЕВА Таисия Владимировна</v>
      </c>
      <c r="N21" s="128" t="str">
        <f>VLOOKUP(L21,'пр.взвешивания'!B1:H53,3,FALSE)</f>
        <v>13.12.90 МС</v>
      </c>
      <c r="O21" s="130" t="str">
        <f>VLOOKUP(L21,'пр.взвешивания'!B1:H44,4,FALSE)</f>
        <v>УФО</v>
      </c>
      <c r="P21" s="116" t="str">
        <f>VLOOKUP(L21,'пр.взвешивания'!B1:H44,5,FALSE)</f>
        <v>Челябинская Челябинск МО</v>
      </c>
      <c r="Q21" s="27">
        <v>0</v>
      </c>
      <c r="R21" s="28"/>
      <c r="S21" s="29">
        <v>3</v>
      </c>
      <c r="T21" s="30">
        <v>2</v>
      </c>
      <c r="U21" s="132">
        <f>SUM(Q21:T21)</f>
        <v>5</v>
      </c>
      <c r="V21" s="148">
        <v>2</v>
      </c>
      <c r="W21" s="17"/>
      <c r="X21" s="17"/>
    </row>
    <row r="22" spans="1:24" ht="12.75" customHeight="1">
      <c r="A22" s="155"/>
      <c r="B22" s="140"/>
      <c r="C22" s="144"/>
      <c r="D22" s="145"/>
      <c r="E22" s="115"/>
      <c r="F22" s="31" t="s">
        <v>118</v>
      </c>
      <c r="G22" s="78"/>
      <c r="H22" s="26" t="s">
        <v>121</v>
      </c>
      <c r="I22" s="42"/>
      <c r="J22" s="132"/>
      <c r="K22" s="165"/>
      <c r="L22" s="139"/>
      <c r="M22" s="140"/>
      <c r="N22" s="144"/>
      <c r="O22" s="145"/>
      <c r="P22" s="115"/>
      <c r="Q22" s="31">
        <f>HYPERLINK(круги!P84)</f>
      </c>
      <c r="R22" s="32"/>
      <c r="S22" s="33"/>
      <c r="T22" s="26">
        <f>HYPERLINK(круги!P75)</f>
      </c>
      <c r="U22" s="132"/>
      <c r="V22" s="148"/>
      <c r="W22" s="17"/>
      <c r="X22" s="17"/>
    </row>
    <row r="23" spans="1:24" ht="12.75" customHeight="1">
      <c r="A23" s="155">
        <v>7</v>
      </c>
      <c r="B23" s="126" t="str">
        <f>VLOOKUP(A23,'пр.взвешивания'!B16:H76,2,FALSE)</f>
        <v>ПОТАПОВА Юлия Андреевна</v>
      </c>
      <c r="C23" s="128" t="str">
        <f>VLOOKUP(A23,'пр.взвешивания'!B16:G46,3,FALSE)</f>
        <v>23.06.89 МС</v>
      </c>
      <c r="D23" s="130" t="str">
        <f>VLOOKUP(A23,'пр.взвешивания'!B16:H59,4,FALSE)</f>
        <v>ЮФО</v>
      </c>
      <c r="E23" s="116" t="str">
        <f>VLOOKUP(A23,'пр.взвешивания'!B16:H46,5,FALSE)</f>
        <v>Волгоградская Волгоград ПР</v>
      </c>
      <c r="F23" s="29">
        <v>3</v>
      </c>
      <c r="G23" s="29">
        <v>0</v>
      </c>
      <c r="H23" s="92"/>
      <c r="I23" s="42"/>
      <c r="J23" s="132">
        <f>SUM(F23:I23)</f>
        <v>3</v>
      </c>
      <c r="K23" s="132">
        <v>2</v>
      </c>
      <c r="L23" s="138">
        <v>13</v>
      </c>
      <c r="M23" s="126" t="str">
        <f>VLOOKUP(L23,'пр.взвешивания'!B1:H46,2,FALSE)</f>
        <v>КАЧОРОВСКАЯ Алена Александровна</v>
      </c>
      <c r="N23" s="128" t="str">
        <f>VLOOKUP(L23,'пр.взвешивания'!B1:H55,3,FALSE)</f>
        <v>10.01.90 мс</v>
      </c>
      <c r="O23" s="130" t="str">
        <f>VLOOKUP(L23,'пр.взвешивания'!B1:H46,4,FALSE)</f>
        <v>ЮФО</v>
      </c>
      <c r="P23" s="116" t="str">
        <f>VLOOKUP(L23,'пр.взвешивания'!B1:H46,5,FALSE)</f>
        <v>Волгоградская Волжский ПР</v>
      </c>
      <c r="Q23" s="27">
        <v>0</v>
      </c>
      <c r="R23" s="34"/>
      <c r="S23" s="35"/>
      <c r="T23" s="36">
        <v>3</v>
      </c>
      <c r="U23" s="132">
        <f>SUM(Q23:T23)</f>
        <v>3</v>
      </c>
      <c r="V23" s="136">
        <v>3</v>
      </c>
      <c r="W23" s="17"/>
      <c r="X23" s="17"/>
    </row>
    <row r="24" spans="1:24" ht="12.75" customHeight="1" thickBot="1">
      <c r="A24" s="156"/>
      <c r="B24" s="127"/>
      <c r="C24" s="129"/>
      <c r="D24" s="131"/>
      <c r="E24" s="117"/>
      <c r="F24" s="40"/>
      <c r="G24" s="40"/>
      <c r="H24" s="93"/>
      <c r="I24" s="42"/>
      <c r="J24" s="133"/>
      <c r="K24" s="133"/>
      <c r="L24" s="139"/>
      <c r="M24" s="140"/>
      <c r="N24" s="144"/>
      <c r="O24" s="145"/>
      <c r="P24" s="115"/>
      <c r="Q24" s="31">
        <f>HYPERLINK(круги!P73)</f>
      </c>
      <c r="R24" s="25"/>
      <c r="S24" s="37"/>
      <c r="T24" s="26">
        <f>HYPERLINK(круги!P86)</f>
      </c>
      <c r="U24" s="132"/>
      <c r="V24" s="136"/>
      <c r="W24" s="17"/>
      <c r="X24" s="17"/>
    </row>
    <row r="25" spans="1:24" ht="14.25" customHeight="1" thickBot="1">
      <c r="A25" s="84" t="s">
        <v>32</v>
      </c>
      <c r="B25" s="42"/>
      <c r="C25" s="42"/>
      <c r="D25" s="42"/>
      <c r="E25" s="42"/>
      <c r="F25" s="42"/>
      <c r="G25" s="42"/>
      <c r="H25" s="42"/>
      <c r="I25" s="42"/>
      <c r="J25" s="71"/>
      <c r="K25" s="42"/>
      <c r="L25" s="138">
        <v>8</v>
      </c>
      <c r="M25" s="142" t="str">
        <f>VLOOKUP(L25,'пр.взвешивания'!B1:H48,2,FALSE)</f>
        <v>ДМИТРИЕВА Анастасия Олеговна</v>
      </c>
      <c r="N25" s="143" t="str">
        <f>VLOOKUP(L25,'пр.взвешивания'!B1:H57,3,FALSE)</f>
        <v>03.12.87 мс</v>
      </c>
      <c r="O25" s="130" t="str">
        <f>VLOOKUP(L25,'пр.взвешивания'!B1:H48,4,FALSE)</f>
        <v>МОС</v>
      </c>
      <c r="P25" s="116" t="str">
        <f>VLOOKUP(L25,'пр.взвешивания'!B1:H48,5,FALSE)</f>
        <v>Москва МКС</v>
      </c>
      <c r="Q25" s="27">
        <v>0</v>
      </c>
      <c r="R25" s="34">
        <v>0</v>
      </c>
      <c r="S25" s="34">
        <v>1</v>
      </c>
      <c r="T25" s="38"/>
      <c r="U25" s="132">
        <f>SUM(Q25:T25)</f>
        <v>1</v>
      </c>
      <c r="V25" s="136">
        <v>4</v>
      </c>
      <c r="W25" s="17"/>
      <c r="X25" s="17"/>
    </row>
    <row r="26" spans="1:24" ht="12.75" customHeight="1" thickBot="1">
      <c r="A26" s="149" t="s">
        <v>1</v>
      </c>
      <c r="B26" s="149" t="s">
        <v>8</v>
      </c>
      <c r="C26" s="149" t="s">
        <v>9</v>
      </c>
      <c r="D26" s="119" t="s">
        <v>4</v>
      </c>
      <c r="E26" s="120"/>
      <c r="F26" s="158" t="s">
        <v>11</v>
      </c>
      <c r="G26" s="159"/>
      <c r="H26" s="160"/>
      <c r="I26" s="42"/>
      <c r="J26" s="149" t="s">
        <v>12</v>
      </c>
      <c r="K26" s="149" t="s">
        <v>13</v>
      </c>
      <c r="L26" s="141"/>
      <c r="M26" s="127"/>
      <c r="N26" s="129"/>
      <c r="O26" s="131"/>
      <c r="P26" s="117"/>
      <c r="Q26" s="39"/>
      <c r="R26" s="40">
        <f>HYPERLINK(круги!P77)</f>
      </c>
      <c r="S26" s="40">
        <f>HYPERLINK(круги!P88)</f>
      </c>
      <c r="T26" s="41"/>
      <c r="U26" s="133"/>
      <c r="V26" s="137"/>
      <c r="W26" s="17"/>
      <c r="X26" s="17"/>
    </row>
    <row r="27" spans="1:24" ht="12.75" customHeight="1" thickBot="1">
      <c r="A27" s="157"/>
      <c r="B27" s="157"/>
      <c r="C27" s="157"/>
      <c r="D27" s="121"/>
      <c r="E27" s="122"/>
      <c r="F27" s="85">
        <v>1</v>
      </c>
      <c r="G27" s="86">
        <v>2</v>
      </c>
      <c r="H27" s="87">
        <v>3</v>
      </c>
      <c r="I27" s="42"/>
      <c r="J27" s="157"/>
      <c r="K27" s="157"/>
      <c r="L27" s="42"/>
      <c r="M27" s="134" t="s">
        <v>15</v>
      </c>
      <c r="N27" s="94"/>
      <c r="O27" s="94"/>
      <c r="P27" s="94"/>
      <c r="Q27" s="134" t="s">
        <v>16</v>
      </c>
      <c r="R27" s="134"/>
      <c r="S27" s="42"/>
      <c r="T27" s="42"/>
      <c r="U27" s="17"/>
      <c r="V27" s="17"/>
      <c r="W27" s="17"/>
      <c r="X27" s="17"/>
    </row>
    <row r="28" spans="1:24" ht="12.75" customHeight="1" thickBot="1">
      <c r="A28" s="166">
        <v>8</v>
      </c>
      <c r="B28" s="150" t="str">
        <f>VLOOKUP(A28,'пр.взвешивания'!B2:H81,2,FALSE)</f>
        <v>ДМИТРИЕВА Анастасия Олеговна</v>
      </c>
      <c r="C28" s="151" t="str">
        <f>VLOOKUP(A28,'пр.взвешивания'!B2:G51,3,FALSE)</f>
        <v>03.12.87 мс</v>
      </c>
      <c r="D28" s="123" t="str">
        <f>VLOOKUP(A28,'пр.взвешивания'!B2:H64,4,FALSE)</f>
        <v>МОС</v>
      </c>
      <c r="E28" s="114" t="str">
        <f>VLOOKUP(A28,'пр.взвешивания'!B1:H51,5,FALSE)</f>
        <v>Москва МКС</v>
      </c>
      <c r="F28" s="89"/>
      <c r="G28" s="22">
        <v>4</v>
      </c>
      <c r="H28" s="23">
        <v>0</v>
      </c>
      <c r="I28" s="42"/>
      <c r="J28" s="146">
        <f>SUM(F28:I28)</f>
        <v>4</v>
      </c>
      <c r="K28" s="167">
        <v>2</v>
      </c>
      <c r="L28" s="42"/>
      <c r="M28" s="173"/>
      <c r="N28" s="94"/>
      <c r="O28" s="94"/>
      <c r="P28" s="94"/>
      <c r="Q28" s="135"/>
      <c r="R28" s="135"/>
      <c r="S28" s="42"/>
      <c r="T28" s="42"/>
      <c r="U28" s="17"/>
      <c r="V28" s="17"/>
      <c r="W28" s="17"/>
      <c r="X28" s="17"/>
    </row>
    <row r="29" spans="1:24" ht="12.75" customHeight="1" thickBot="1">
      <c r="A29" s="155"/>
      <c r="B29" s="140"/>
      <c r="C29" s="144"/>
      <c r="D29" s="124"/>
      <c r="E29" s="115"/>
      <c r="F29" s="73"/>
      <c r="G29" s="33" t="s">
        <v>119</v>
      </c>
      <c r="H29" s="90"/>
      <c r="I29" s="42"/>
      <c r="J29" s="132"/>
      <c r="K29" s="161"/>
      <c r="L29" s="166">
        <v>2</v>
      </c>
      <c r="M29" s="150" t="str">
        <f>VLOOKUP(L29,'пр.взвешивания'!B5:H52,2,FALSE)</f>
        <v>АЛЕКСЕЕВА Ирина Вячеславовна</v>
      </c>
      <c r="N29" s="151" t="str">
        <f>VLOOKUP(L29,'пр.взвешивания'!B5:H61,3,FALSE)</f>
        <v>27.06.90 МС</v>
      </c>
      <c r="O29" s="123" t="str">
        <f>VLOOKUP(L29,'пр.взвешивания'!B1:H52,4,FALSE)</f>
        <v>С.П.</v>
      </c>
      <c r="P29" s="114" t="str">
        <f>VLOOKUP(L29,'пр.взвешивания'!B1:H52,5,FALSE)</f>
        <v>С.Петербург МО</v>
      </c>
      <c r="Q29" s="103"/>
      <c r="R29" s="42"/>
      <c r="S29" s="42"/>
      <c r="T29" s="42"/>
      <c r="U29" s="17"/>
      <c r="V29" s="17"/>
      <c r="W29" s="17"/>
      <c r="X29" s="17"/>
    </row>
    <row r="30" spans="1:24" ht="12.75" customHeight="1">
      <c r="A30" s="155">
        <v>9</v>
      </c>
      <c r="B30" s="126" t="str">
        <f>VLOOKUP(A30,'пр.взвешивания'!B2:H83,2,FALSE)</f>
        <v>ФИЛИППОВИЧ Анастасия Юрьевна</v>
      </c>
      <c r="C30" s="128" t="str">
        <f>VLOOKUP(A30,'пр.взвешивания'!B2:G53,3,FALSE)</f>
        <v>15.07.93 КМС</v>
      </c>
      <c r="D30" s="130" t="str">
        <f>VLOOKUP(A30,'пр.взвешивания'!B2:H66,4,FALSE)</f>
        <v>ЦФО</v>
      </c>
      <c r="E30" s="116" t="str">
        <f>VLOOKUP(A30,'пр.взвешивания'!B1:H53,5,FALSE)</f>
        <v>Смоленская Смоленск </v>
      </c>
      <c r="F30" s="91">
        <v>0</v>
      </c>
      <c r="G30" s="76"/>
      <c r="H30" s="36"/>
      <c r="I30" s="42"/>
      <c r="J30" s="132">
        <f>SUM(F30:I30)</f>
        <v>0</v>
      </c>
      <c r="K30" s="161">
        <v>3</v>
      </c>
      <c r="L30" s="155"/>
      <c r="M30" s="140"/>
      <c r="N30" s="144"/>
      <c r="O30" s="124"/>
      <c r="P30" s="115"/>
      <c r="Q30" s="297">
        <v>2</v>
      </c>
      <c r="R30" s="42"/>
      <c r="S30" s="42"/>
      <c r="T30" s="42"/>
      <c r="U30" s="17"/>
      <c r="V30" s="17"/>
      <c r="W30" s="17"/>
      <c r="X30" s="17"/>
    </row>
    <row r="31" spans="1:24" ht="12.75" customHeight="1" thickBot="1">
      <c r="A31" s="155"/>
      <c r="B31" s="140"/>
      <c r="C31" s="144"/>
      <c r="D31" s="145"/>
      <c r="E31" s="115"/>
      <c r="F31" s="31"/>
      <c r="G31" s="78"/>
      <c r="H31" s="26"/>
      <c r="I31" s="42"/>
      <c r="J31" s="132"/>
      <c r="K31" s="161"/>
      <c r="L31" s="155">
        <v>11</v>
      </c>
      <c r="M31" s="126" t="str">
        <f>VLOOKUP(L31,'пр.взвешивания'!B1:H54,2,FALSE)</f>
        <v>КИРЕЕВА Таисия Владимировна</v>
      </c>
      <c r="N31" s="128" t="str">
        <f>VLOOKUP(L31,'пр.взвешивания'!B1:H63,3,FALSE)</f>
        <v>13.12.90 МС</v>
      </c>
      <c r="O31" s="130" t="str">
        <f>VLOOKUP(L31,'пр.взвешивания'!B1:H54,4,FALSE)</f>
        <v>УФО</v>
      </c>
      <c r="P31" s="116" t="str">
        <f>VLOOKUP(L31,'пр.взвешивания'!B1:H54,5,FALSE)</f>
        <v>Челябинская Челябинск МО</v>
      </c>
      <c r="Q31" s="299" t="s">
        <v>127</v>
      </c>
      <c r="R31" s="54"/>
      <c r="S31" s="55"/>
      <c r="T31" s="42"/>
      <c r="U31" s="17"/>
      <c r="V31" s="17"/>
      <c r="W31" s="17"/>
      <c r="X31" s="17"/>
    </row>
    <row r="32" spans="1:24" ht="12.75" customHeight="1" thickBot="1">
      <c r="A32" s="155">
        <v>10</v>
      </c>
      <c r="B32" s="126" t="str">
        <f>VLOOKUP(A32,'пр.взвешивания'!B2:H85,2,FALSE)</f>
        <v>ГАЛЯНТ Светлана Алексеевна</v>
      </c>
      <c r="C32" s="128" t="str">
        <f>VLOOKUP(A32,'пр.взвешивания'!B2:G55,3,FALSE)</f>
        <v>23.05.73 ЗМС</v>
      </c>
      <c r="D32" s="130" t="str">
        <f>VLOOKUP(A32,'пр.взвешивания'!B2:H68,4,FALSE)</f>
        <v>ДВФО</v>
      </c>
      <c r="E32" s="116" t="str">
        <f>VLOOKUP(A32,'пр.взвешивания'!B1:H55,5,FALSE)</f>
        <v>Камчатский Петропавловск-камчатский МСТ</v>
      </c>
      <c r="F32" s="29">
        <v>3</v>
      </c>
      <c r="G32" s="29">
        <v>4</v>
      </c>
      <c r="H32" s="92"/>
      <c r="I32" s="42"/>
      <c r="J32" s="132">
        <f>SUM(F32:I32)</f>
        <v>7</v>
      </c>
      <c r="K32" s="162">
        <v>1</v>
      </c>
      <c r="L32" s="156"/>
      <c r="M32" s="127"/>
      <c r="N32" s="129"/>
      <c r="O32" s="131"/>
      <c r="P32" s="117"/>
      <c r="Q32" s="105"/>
      <c r="R32" s="57"/>
      <c r="S32" s="57"/>
      <c r="T32" s="297">
        <v>10</v>
      </c>
      <c r="U32" s="17"/>
      <c r="V32" s="17"/>
      <c r="W32" s="17"/>
      <c r="X32" s="17"/>
    </row>
    <row r="33" spans="1:24" ht="12.75" customHeight="1" thickBot="1">
      <c r="A33" s="156"/>
      <c r="B33" s="127"/>
      <c r="C33" s="129"/>
      <c r="D33" s="131"/>
      <c r="E33" s="117"/>
      <c r="F33" s="40"/>
      <c r="G33" s="40" t="s">
        <v>123</v>
      </c>
      <c r="H33" s="93"/>
      <c r="I33" s="42"/>
      <c r="J33" s="133"/>
      <c r="K33" s="163"/>
      <c r="L33" s="172">
        <v>10</v>
      </c>
      <c r="M33" s="142" t="str">
        <f>VLOOKUP(L33,'пр.взвешивания'!B1:H56,2,FALSE)</f>
        <v>ГАЛЯНТ Светлана Алексеевна</v>
      </c>
      <c r="N33" s="143" t="str">
        <f>VLOOKUP(L33,'пр.взвешивания'!B1:H65,3,FALSE)</f>
        <v>23.05.73 ЗМС</v>
      </c>
      <c r="O33" s="124" t="str">
        <f>VLOOKUP(L33,'пр.взвешивания'!B1:H56,4,FALSE)</f>
        <v>ДВФО</v>
      </c>
      <c r="P33" s="118" t="str">
        <f>VLOOKUP(L33,'пр.взвешивания'!B1:H56,5,FALSE)</f>
        <v>Камчатский Петропавловск-камчатский МСТ</v>
      </c>
      <c r="Q33" s="106"/>
      <c r="R33" s="57"/>
      <c r="S33" s="57"/>
      <c r="T33" s="299" t="s">
        <v>127</v>
      </c>
      <c r="U33" s="17"/>
      <c r="V33" s="17"/>
      <c r="W33" s="17"/>
      <c r="X33" s="17"/>
    </row>
    <row r="34" spans="1:24" ht="13.5" customHeight="1" thickBot="1">
      <c r="A34" s="84" t="s">
        <v>33</v>
      </c>
      <c r="B34" s="42"/>
      <c r="C34" s="42"/>
      <c r="D34" s="42"/>
      <c r="E34" s="42"/>
      <c r="F34" s="42"/>
      <c r="G34" s="42"/>
      <c r="H34" s="42"/>
      <c r="I34" s="42"/>
      <c r="J34" s="71"/>
      <c r="K34" s="42"/>
      <c r="L34" s="155"/>
      <c r="M34" s="140"/>
      <c r="N34" s="144"/>
      <c r="O34" s="145"/>
      <c r="P34" s="115"/>
      <c r="Q34" s="297">
        <v>10</v>
      </c>
      <c r="R34" s="58"/>
      <c r="S34" s="59"/>
      <c r="T34" s="60"/>
      <c r="U34" s="43"/>
      <c r="V34" s="17"/>
      <c r="W34" s="17"/>
      <c r="X34" s="17"/>
    </row>
    <row r="35" spans="1:24" ht="12.75" customHeight="1" thickBot="1">
      <c r="A35" s="149" t="s">
        <v>1</v>
      </c>
      <c r="B35" s="149" t="s">
        <v>8</v>
      </c>
      <c r="C35" s="149" t="s">
        <v>9</v>
      </c>
      <c r="D35" s="119" t="s">
        <v>4</v>
      </c>
      <c r="E35" s="120"/>
      <c r="F35" s="158" t="s">
        <v>11</v>
      </c>
      <c r="G35" s="159"/>
      <c r="H35" s="160"/>
      <c r="I35" s="42"/>
      <c r="J35" s="149" t="s">
        <v>12</v>
      </c>
      <c r="K35" s="149" t="s">
        <v>13</v>
      </c>
      <c r="L35" s="155">
        <v>6</v>
      </c>
      <c r="M35" s="142" t="str">
        <f>VLOOKUP(L35,'пр.взвешивания'!B1:H58,2,FALSE)</f>
        <v>АВЕРУШКИНА Светлана Егоровна</v>
      </c>
      <c r="N35" s="143" t="str">
        <f>VLOOKUP(L35,'пр.взвешивания'!B1:H67,3,FALSE)</f>
        <v>07.05.79 мсмк</v>
      </c>
      <c r="O35" s="130" t="str">
        <f>VLOOKUP(L35,'пр.взвешивания'!B1:H58,4,FALSE)</f>
        <v>ПФО</v>
      </c>
      <c r="P35" s="116" t="str">
        <f>VLOOKUP(L35,'пр.взвешивания'!B1:H58,5,FALSE)</f>
        <v>Пермский Пермь Д</v>
      </c>
      <c r="Q35" s="298" t="s">
        <v>126</v>
      </c>
      <c r="R35" s="60"/>
      <c r="S35" s="60"/>
      <c r="T35" s="60"/>
      <c r="U35" s="43"/>
      <c r="V35" s="17"/>
      <c r="W35" s="17"/>
      <c r="X35" s="17"/>
    </row>
    <row r="36" spans="1:24" ht="12.75" customHeight="1" thickBot="1">
      <c r="A36" s="157"/>
      <c r="B36" s="157"/>
      <c r="C36" s="157"/>
      <c r="D36" s="121"/>
      <c r="E36" s="122"/>
      <c r="F36" s="85">
        <v>1</v>
      </c>
      <c r="G36" s="86">
        <v>2</v>
      </c>
      <c r="H36" s="87">
        <v>3</v>
      </c>
      <c r="I36" s="42"/>
      <c r="J36" s="157"/>
      <c r="K36" s="157"/>
      <c r="L36" s="156"/>
      <c r="M36" s="127"/>
      <c r="N36" s="129"/>
      <c r="O36" s="131"/>
      <c r="P36" s="117"/>
      <c r="Q36" s="104"/>
      <c r="R36" s="42"/>
      <c r="S36" s="42"/>
      <c r="T36" s="60"/>
      <c r="U36" s="43"/>
      <c r="V36" s="17"/>
      <c r="W36" s="17"/>
      <c r="X36" s="17"/>
    </row>
    <row r="37" spans="1:24" ht="12.75" customHeight="1">
      <c r="A37" s="166">
        <v>11</v>
      </c>
      <c r="B37" s="150" t="str">
        <f>VLOOKUP(A37,'пр.взвешивания'!B11:H90,2,FALSE)</f>
        <v>КИРЕЕВА Таисия Владимировна</v>
      </c>
      <c r="C37" s="151" t="str">
        <f>VLOOKUP(A37,'пр.взвешивания'!B11:G60,3,FALSE)</f>
        <v>13.12.90 МС</v>
      </c>
      <c r="D37" s="123" t="str">
        <f>VLOOKUP(A37,'пр.взвешивания'!B11:H73,4,FALSE)</f>
        <v>УФО</v>
      </c>
      <c r="E37" s="114" t="str">
        <f>VLOOKUP(A37,'пр.взвешивания'!B10:H60,5,FALSE)</f>
        <v>Челябинская Челябинск МО</v>
      </c>
      <c r="F37" s="89"/>
      <c r="G37" s="22">
        <v>3</v>
      </c>
      <c r="H37" s="23">
        <v>3</v>
      </c>
      <c r="I37" s="42"/>
      <c r="J37" s="146">
        <f>SUM(F37:I37)</f>
        <v>6</v>
      </c>
      <c r="K37" s="164">
        <v>1</v>
      </c>
      <c r="L37" s="42"/>
      <c r="M37" s="42"/>
      <c r="N37" s="42"/>
      <c r="O37" s="42"/>
      <c r="P37" s="42"/>
      <c r="Q37" s="102"/>
      <c r="R37" s="42"/>
      <c r="S37" s="185" t="str">
        <f>'[1]реквизиты'!$G$7</f>
        <v>В.С. Зинчак </v>
      </c>
      <c r="T37" s="185"/>
      <c r="U37" s="185"/>
      <c r="V37" s="185"/>
      <c r="W37" s="17"/>
      <c r="X37" s="17"/>
    </row>
    <row r="38" spans="1:24" ht="12.75" customHeight="1">
      <c r="A38" s="155"/>
      <c r="B38" s="140"/>
      <c r="C38" s="144"/>
      <c r="D38" s="124"/>
      <c r="E38" s="115"/>
      <c r="F38" s="73"/>
      <c r="G38" s="33"/>
      <c r="H38" s="90"/>
      <c r="I38" s="42"/>
      <c r="J38" s="132"/>
      <c r="K38" s="165"/>
      <c r="L38" s="107" t="str">
        <f>HYPERLINK('[1]реквизиты'!$A$6)</f>
        <v>Гл. судья, судья МК</v>
      </c>
      <c r="M38" s="108"/>
      <c r="N38" s="108"/>
      <c r="O38" s="42"/>
      <c r="P38" s="42"/>
      <c r="Q38" s="109"/>
      <c r="R38" s="109"/>
      <c r="S38" s="185"/>
      <c r="T38" s="185"/>
      <c r="U38" s="185"/>
      <c r="V38" s="185"/>
      <c r="W38" s="17"/>
      <c r="X38" s="17"/>
    </row>
    <row r="39" spans="1:24" ht="12.75" customHeight="1">
      <c r="A39" s="155">
        <v>12</v>
      </c>
      <c r="B39" s="126" t="str">
        <f>VLOOKUP(A39,'пр.взвешивания'!B11:H92,2,FALSE)</f>
        <v>ОРЕЛ Татьяна Геннадьевна</v>
      </c>
      <c r="C39" s="128" t="str">
        <f>VLOOKUP(A39,'пр.взвешивания'!B11:G62,3,FALSE)</f>
        <v>09.03.75 МС</v>
      </c>
      <c r="D39" s="130" t="str">
        <f>VLOOKUP(A39,'пр.взвешивания'!B11:H75,4,FALSE)</f>
        <v>ДВФО</v>
      </c>
      <c r="E39" s="116" t="str">
        <f>VLOOKUP(A39,'пр.взвешивания'!B10:H62,5,FALSE)</f>
        <v>Приморский Владивосток УФК и С</v>
      </c>
      <c r="F39" s="75">
        <v>0</v>
      </c>
      <c r="G39" s="76"/>
      <c r="H39" s="36">
        <v>0</v>
      </c>
      <c r="I39" s="42"/>
      <c r="J39" s="132">
        <f>SUM(F39:I39)</f>
        <v>0</v>
      </c>
      <c r="K39" s="165">
        <v>3</v>
      </c>
      <c r="L39" s="108"/>
      <c r="M39" s="108"/>
      <c r="N39" s="110"/>
      <c r="O39" s="102"/>
      <c r="P39" s="102"/>
      <c r="Q39" s="111"/>
      <c r="R39" s="111"/>
      <c r="S39" s="186" t="str">
        <f>'[1]реквизиты'!$G$8</f>
        <v>/г. Дзержинск/</v>
      </c>
      <c r="T39" s="186"/>
      <c r="U39" s="186"/>
      <c r="V39" s="186"/>
      <c r="W39" s="17"/>
      <c r="X39" s="17"/>
    </row>
    <row r="40" spans="1:24" ht="12.75" customHeight="1">
      <c r="A40" s="155"/>
      <c r="B40" s="140"/>
      <c r="C40" s="144"/>
      <c r="D40" s="145"/>
      <c r="E40" s="115"/>
      <c r="F40" s="77"/>
      <c r="G40" s="78"/>
      <c r="H40" s="26"/>
      <c r="I40" s="42"/>
      <c r="J40" s="132"/>
      <c r="K40" s="165"/>
      <c r="L40" s="71"/>
      <c r="M40" s="71"/>
      <c r="N40" s="112"/>
      <c r="O40" s="102"/>
      <c r="P40" s="102"/>
      <c r="Q40" s="102"/>
      <c r="R40" s="102"/>
      <c r="S40" s="185" t="s">
        <v>54</v>
      </c>
      <c r="T40" s="185"/>
      <c r="U40" s="185"/>
      <c r="V40" s="185"/>
      <c r="W40" s="17"/>
      <c r="X40" s="17"/>
    </row>
    <row r="41" spans="1:24" ht="12.75" customHeight="1">
      <c r="A41" s="155">
        <v>13</v>
      </c>
      <c r="B41" s="126" t="str">
        <f>VLOOKUP(A41,'пр.взвешивания'!B11:H94,2,FALSE)</f>
        <v>КАЧОРОВСКАЯ Алена Александровна</v>
      </c>
      <c r="C41" s="128" t="str">
        <f>VLOOKUP(A41,'пр.взвешивания'!B11:G64,3,FALSE)</f>
        <v>10.01.90 мс</v>
      </c>
      <c r="D41" s="130" t="str">
        <f>VLOOKUP(A41,'пр.взвешивания'!B11:H77,4,FALSE)</f>
        <v>ЮФО</v>
      </c>
      <c r="E41" s="116" t="str">
        <f>VLOOKUP(A41,'пр.взвешивания'!B10:H64,5,FALSE)</f>
        <v>Волгоградская Волжский ПР</v>
      </c>
      <c r="F41" s="79">
        <v>0</v>
      </c>
      <c r="G41" s="29">
        <v>4</v>
      </c>
      <c r="H41" s="92"/>
      <c r="I41" s="42"/>
      <c r="J41" s="132">
        <f>SUM(F41:I41)</f>
        <v>4</v>
      </c>
      <c r="K41" s="132">
        <v>2</v>
      </c>
      <c r="L41" s="107" t="str">
        <f>HYPERLINK('[2]реквизиты'!$A$22)</f>
        <v>Гл. секретарь, судья МК</v>
      </c>
      <c r="M41" s="108"/>
      <c r="N41" s="110"/>
      <c r="O41" s="102"/>
      <c r="P41" s="102"/>
      <c r="Q41" s="111"/>
      <c r="R41" s="111"/>
      <c r="S41" s="185"/>
      <c r="T41" s="185"/>
      <c r="U41" s="185"/>
      <c r="V41" s="185"/>
      <c r="W41" s="17"/>
      <c r="X41" s="17"/>
    </row>
    <row r="42" spans="1:24" ht="12.75" customHeight="1" thickBot="1">
      <c r="A42" s="156"/>
      <c r="B42" s="127"/>
      <c r="C42" s="129"/>
      <c r="D42" s="131"/>
      <c r="E42" s="117"/>
      <c r="F42" s="83"/>
      <c r="G42" s="40" t="s">
        <v>124</v>
      </c>
      <c r="H42" s="93"/>
      <c r="I42" s="42"/>
      <c r="J42" s="133"/>
      <c r="K42" s="133"/>
      <c r="L42" s="71"/>
      <c r="M42" s="71"/>
      <c r="N42" s="112"/>
      <c r="O42" s="102"/>
      <c r="P42" s="102"/>
      <c r="Q42" s="102"/>
      <c r="R42" s="102"/>
      <c r="S42" s="186" t="s">
        <v>55</v>
      </c>
      <c r="T42" s="186"/>
      <c r="U42" s="186"/>
      <c r="V42" s="186"/>
      <c r="W42" s="17"/>
      <c r="X42" s="17"/>
    </row>
    <row r="43" spans="1:24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02"/>
      <c r="O43" s="102"/>
      <c r="P43" s="102"/>
      <c r="Q43" s="57"/>
      <c r="R43" s="57"/>
      <c r="S43" s="57"/>
      <c r="T43" s="60"/>
      <c r="U43" s="43"/>
      <c r="V43" s="17"/>
      <c r="W43" s="17"/>
      <c r="X43" s="17"/>
    </row>
    <row r="44" spans="1:24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60"/>
      <c r="R44" s="60"/>
      <c r="S44" s="60"/>
      <c r="T44" s="60"/>
      <c r="U44" s="43"/>
      <c r="V44" s="17"/>
      <c r="W44" s="17"/>
      <c r="X44" s="17"/>
    </row>
    <row r="45" spans="1:24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60"/>
      <c r="R45" s="60"/>
      <c r="S45" s="60"/>
      <c r="T45" s="60"/>
      <c r="U45" s="43"/>
      <c r="V45" s="17"/>
      <c r="W45" s="17"/>
      <c r="X45" s="17"/>
    </row>
    <row r="46" spans="1:24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71"/>
      <c r="M46" s="71"/>
      <c r="N46" s="71"/>
      <c r="O46" s="42"/>
      <c r="P46" s="42"/>
      <c r="Q46" s="42"/>
      <c r="R46" s="42"/>
      <c r="S46" s="42"/>
      <c r="T46" s="42"/>
      <c r="U46" s="17"/>
      <c r="V46" s="17"/>
      <c r="W46" s="17"/>
      <c r="X46" s="17"/>
    </row>
    <row r="47" spans="1:2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17"/>
      <c r="V47" s="17"/>
      <c r="W47" s="17"/>
      <c r="X47" s="17"/>
    </row>
    <row r="48" spans="1:24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17"/>
      <c r="V48" s="17"/>
      <c r="W48" s="17"/>
      <c r="X48" s="17"/>
    </row>
    <row r="49" spans="1:24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17"/>
      <c r="V49" s="17"/>
      <c r="W49" s="17"/>
      <c r="X49" s="17"/>
    </row>
    <row r="50" spans="1:24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17"/>
      <c r="V50" s="17"/>
      <c r="W50" s="17"/>
      <c r="X50" s="17"/>
    </row>
    <row r="51" spans="1:24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17"/>
      <c r="V51" s="17"/>
      <c r="W51" s="17"/>
      <c r="X51" s="17"/>
    </row>
    <row r="52" spans="1:24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17"/>
      <c r="V52" s="17"/>
      <c r="W52" s="17"/>
      <c r="X52" s="17"/>
    </row>
    <row r="53" spans="1:23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17"/>
      <c r="V53" s="17"/>
      <c r="W53" s="17"/>
    </row>
    <row r="54" spans="1:23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17"/>
      <c r="V54" s="17"/>
      <c r="W54" s="17"/>
    </row>
    <row r="55" spans="1:23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17"/>
      <c r="V55" s="17"/>
      <c r="W55" s="17"/>
    </row>
    <row r="56" spans="1:23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17"/>
      <c r="V56" s="17"/>
      <c r="W56" s="17"/>
    </row>
    <row r="57" spans="1:23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17"/>
      <c r="V57" s="17"/>
      <c r="W57" s="17"/>
    </row>
    <row r="58" spans="1:23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17"/>
      <c r="V58" s="17"/>
      <c r="W58" s="17"/>
    </row>
    <row r="59" spans="1:23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17"/>
      <c r="V59" s="17"/>
      <c r="W59" s="17"/>
    </row>
    <row r="60" spans="1:23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17"/>
      <c r="V60" s="17"/>
      <c r="W60" s="17"/>
    </row>
    <row r="61" spans="1:23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17"/>
      <c r="V61" s="17"/>
      <c r="W61" s="17"/>
    </row>
    <row r="62" spans="1:23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17"/>
      <c r="V62" s="17"/>
      <c r="W62" s="17"/>
    </row>
    <row r="63" spans="1:23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17"/>
      <c r="V63" s="17"/>
      <c r="W63" s="17"/>
    </row>
    <row r="64" spans="1:23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17"/>
      <c r="V64" s="17"/>
      <c r="W64" s="17"/>
    </row>
    <row r="65" spans="1:23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17"/>
      <c r="V65" s="17"/>
      <c r="W65" s="17"/>
    </row>
    <row r="66" spans="1:23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17"/>
      <c r="V66" s="17"/>
      <c r="W66" s="17"/>
    </row>
    <row r="67" spans="1:23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17"/>
      <c r="V67" s="17"/>
      <c r="W67" s="17"/>
    </row>
    <row r="68" spans="1:23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17"/>
      <c r="V68" s="17"/>
      <c r="W68" s="17"/>
    </row>
    <row r="69" spans="1:23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17"/>
      <c r="V69" s="17"/>
      <c r="W69" s="17"/>
    </row>
    <row r="70" spans="1:23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17"/>
      <c r="V70" s="17"/>
      <c r="W70" s="17"/>
    </row>
    <row r="71" spans="1:23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17"/>
      <c r="V71" s="17"/>
      <c r="W71" s="17"/>
    </row>
    <row r="72" spans="1:23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17"/>
      <c r="V72" s="17"/>
      <c r="W72" s="17"/>
    </row>
    <row r="73" spans="1:23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17"/>
      <c r="V73" s="17"/>
      <c r="W73" s="17"/>
    </row>
    <row r="74" spans="1:23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17"/>
      <c r="V74" s="17"/>
      <c r="W74" s="17"/>
    </row>
    <row r="75" spans="1:23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17"/>
      <c r="V75" s="17"/>
      <c r="W75" s="17"/>
    </row>
    <row r="76" spans="1:23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17"/>
      <c r="V76" s="17"/>
      <c r="W76" s="17"/>
    </row>
    <row r="77" spans="1:23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17"/>
      <c r="V77" s="17"/>
      <c r="W77" s="17"/>
    </row>
    <row r="78" spans="1:23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17"/>
      <c r="V78" s="17"/>
      <c r="W78" s="17"/>
    </row>
    <row r="79" spans="1:23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17"/>
      <c r="V79" s="17"/>
      <c r="W79" s="17"/>
    </row>
    <row r="80" spans="1:20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:20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:20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20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</row>
    <row r="99" spans="1:20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</row>
    <row r="115" spans="1:2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</row>
    <row r="119" spans="1:2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</row>
    <row r="120" spans="1:2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</row>
    <row r="123" spans="1:2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</row>
    <row r="124" spans="1:2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</row>
    <row r="125" spans="1:2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</row>
    <row r="126" spans="1:2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</row>
    <row r="127" spans="1:2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spans="1:2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1:2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spans="1:2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</row>
    <row r="133" spans="1:2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</row>
    <row r="134" spans="1:2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</row>
    <row r="135" spans="1:2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</row>
    <row r="136" spans="1:2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</row>
  </sheetData>
  <mergeCells count="222">
    <mergeCell ref="S37:V38"/>
    <mergeCell ref="S39:V39"/>
    <mergeCell ref="S40:V41"/>
    <mergeCell ref="S42:V42"/>
    <mergeCell ref="L3:V3"/>
    <mergeCell ref="R5:V5"/>
    <mergeCell ref="B3:J3"/>
    <mergeCell ref="B5:J5"/>
    <mergeCell ref="J8:J9"/>
    <mergeCell ref="K8:K9"/>
    <mergeCell ref="A2:J2"/>
    <mergeCell ref="L2:R2"/>
    <mergeCell ref="A6:A7"/>
    <mergeCell ref="B6:B7"/>
    <mergeCell ref="C6:C7"/>
    <mergeCell ref="A8:A9"/>
    <mergeCell ref="B8:B9"/>
    <mergeCell ref="C8:C9"/>
    <mergeCell ref="M35:M36"/>
    <mergeCell ref="N35:N36"/>
    <mergeCell ref="O35:O36"/>
    <mergeCell ref="M27:M28"/>
    <mergeCell ref="M33:M34"/>
    <mergeCell ref="N33:N34"/>
    <mergeCell ref="O33:O34"/>
    <mergeCell ref="M29:M30"/>
    <mergeCell ref="N29:N30"/>
    <mergeCell ref="O29:O30"/>
    <mergeCell ref="L29:L30"/>
    <mergeCell ref="L31:L32"/>
    <mergeCell ref="L35:L36"/>
    <mergeCell ref="K30:K31"/>
    <mergeCell ref="K32:K33"/>
    <mergeCell ref="L33:L34"/>
    <mergeCell ref="K10:K11"/>
    <mergeCell ref="A12:A13"/>
    <mergeCell ref="B12:B13"/>
    <mergeCell ref="C12:C13"/>
    <mergeCell ref="D12:D13"/>
    <mergeCell ref="J12:J13"/>
    <mergeCell ref="K12:K13"/>
    <mergeCell ref="A10:A11"/>
    <mergeCell ref="D14:D15"/>
    <mergeCell ref="J10:J11"/>
    <mergeCell ref="D10:D11"/>
    <mergeCell ref="J14:J15"/>
    <mergeCell ref="E14:E15"/>
    <mergeCell ref="A14:A15"/>
    <mergeCell ref="B14:B15"/>
    <mergeCell ref="C14:C15"/>
    <mergeCell ref="B10:B11"/>
    <mergeCell ref="C10:C11"/>
    <mergeCell ref="A17:A18"/>
    <mergeCell ref="B17:B18"/>
    <mergeCell ref="C17:C18"/>
    <mergeCell ref="D17:E18"/>
    <mergeCell ref="A19:A20"/>
    <mergeCell ref="B19:B20"/>
    <mergeCell ref="C19:C20"/>
    <mergeCell ref="D19:D20"/>
    <mergeCell ref="A21:A22"/>
    <mergeCell ref="B21:B22"/>
    <mergeCell ref="C21:C22"/>
    <mergeCell ref="D21:D22"/>
    <mergeCell ref="V6:V7"/>
    <mergeCell ref="L8:L9"/>
    <mergeCell ref="M8:M9"/>
    <mergeCell ref="N8:N9"/>
    <mergeCell ref="O8:O9"/>
    <mergeCell ref="U8:U9"/>
    <mergeCell ref="V8:V9"/>
    <mergeCell ref="Q6:T6"/>
    <mergeCell ref="U6:U7"/>
    <mergeCell ref="O6:P7"/>
    <mergeCell ref="C23:C24"/>
    <mergeCell ref="D23:D24"/>
    <mergeCell ref="J19:J20"/>
    <mergeCell ref="K19:K20"/>
    <mergeCell ref="J21:J22"/>
    <mergeCell ref="K21:K22"/>
    <mergeCell ref="J23:J24"/>
    <mergeCell ref="K23:K24"/>
    <mergeCell ref="E19:E20"/>
    <mergeCell ref="E21:E22"/>
    <mergeCell ref="K14:K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F17:H17"/>
    <mergeCell ref="L6:L7"/>
    <mergeCell ref="M6:M7"/>
    <mergeCell ref="N6:N7"/>
    <mergeCell ref="N14:N15"/>
    <mergeCell ref="J17:J18"/>
    <mergeCell ref="K17:K18"/>
    <mergeCell ref="F6:I6"/>
    <mergeCell ref="J6:J7"/>
    <mergeCell ref="K6:K7"/>
    <mergeCell ref="J26:J27"/>
    <mergeCell ref="K26:K27"/>
    <mergeCell ref="J28:J29"/>
    <mergeCell ref="K28:K29"/>
    <mergeCell ref="B32:B33"/>
    <mergeCell ref="F26:H26"/>
    <mergeCell ref="C32:C33"/>
    <mergeCell ref="D32:D33"/>
    <mergeCell ref="B30:B31"/>
    <mergeCell ref="C30:C31"/>
    <mergeCell ref="D30:D31"/>
    <mergeCell ref="C26:C27"/>
    <mergeCell ref="E32:E33"/>
    <mergeCell ref="J30:J31"/>
    <mergeCell ref="A37:A38"/>
    <mergeCell ref="B37:B38"/>
    <mergeCell ref="C37:C38"/>
    <mergeCell ref="J32:J33"/>
    <mergeCell ref="A35:A36"/>
    <mergeCell ref="B35:B36"/>
    <mergeCell ref="C35:C36"/>
    <mergeCell ref="F35:H35"/>
    <mergeCell ref="A32:A33"/>
    <mergeCell ref="K39:K40"/>
    <mergeCell ref="K41:K42"/>
    <mergeCell ref="J35:J36"/>
    <mergeCell ref="A39:A40"/>
    <mergeCell ref="B39:B40"/>
    <mergeCell ref="C39:C40"/>
    <mergeCell ref="D39:D40"/>
    <mergeCell ref="J37:J38"/>
    <mergeCell ref="D37:D38"/>
    <mergeCell ref="K35:K36"/>
    <mergeCell ref="L10:L11"/>
    <mergeCell ref="M10:M11"/>
    <mergeCell ref="N10:N11"/>
    <mergeCell ref="A41:A42"/>
    <mergeCell ref="B41:B42"/>
    <mergeCell ref="C41:C42"/>
    <mergeCell ref="D41:D42"/>
    <mergeCell ref="J41:J42"/>
    <mergeCell ref="K37:K38"/>
    <mergeCell ref="J39:J40"/>
    <mergeCell ref="L12:L13"/>
    <mergeCell ref="M12:M13"/>
    <mergeCell ref="N12:N13"/>
    <mergeCell ref="O12:O13"/>
    <mergeCell ref="U10:U11"/>
    <mergeCell ref="O10:O11"/>
    <mergeCell ref="U14:U15"/>
    <mergeCell ref="V10:V11"/>
    <mergeCell ref="U12:U13"/>
    <mergeCell ref="V12:V13"/>
    <mergeCell ref="V14:V15"/>
    <mergeCell ref="U17:U18"/>
    <mergeCell ref="V17:V18"/>
    <mergeCell ref="L14:L15"/>
    <mergeCell ref="M14:M15"/>
    <mergeCell ref="O14:O15"/>
    <mergeCell ref="L17:L18"/>
    <mergeCell ref="M17:M18"/>
    <mergeCell ref="N17:N18"/>
    <mergeCell ref="Q17:T17"/>
    <mergeCell ref="O17:P18"/>
    <mergeCell ref="L19:L20"/>
    <mergeCell ref="M19:M20"/>
    <mergeCell ref="N19:N20"/>
    <mergeCell ref="O19:O20"/>
    <mergeCell ref="L21:L22"/>
    <mergeCell ref="M21:M22"/>
    <mergeCell ref="N21:N22"/>
    <mergeCell ref="O21:O22"/>
    <mergeCell ref="U23:U24"/>
    <mergeCell ref="U19:U20"/>
    <mergeCell ref="V19:V20"/>
    <mergeCell ref="U21:U22"/>
    <mergeCell ref="V21:V22"/>
    <mergeCell ref="V23:V24"/>
    <mergeCell ref="M25:M26"/>
    <mergeCell ref="N25:N26"/>
    <mergeCell ref="O25:O26"/>
    <mergeCell ref="N23:N24"/>
    <mergeCell ref="O23:O24"/>
    <mergeCell ref="A1:V1"/>
    <mergeCell ref="M31:M32"/>
    <mergeCell ref="N31:N32"/>
    <mergeCell ref="O31:O32"/>
    <mergeCell ref="U25:U26"/>
    <mergeCell ref="Q27:R28"/>
    <mergeCell ref="V25:V26"/>
    <mergeCell ref="L23:L24"/>
    <mergeCell ref="M23:M24"/>
    <mergeCell ref="L25:L26"/>
    <mergeCell ref="D6:E7"/>
    <mergeCell ref="E8:E9"/>
    <mergeCell ref="E10:E11"/>
    <mergeCell ref="E12:E13"/>
    <mergeCell ref="D8:D9"/>
    <mergeCell ref="E23:E24"/>
    <mergeCell ref="D26:E27"/>
    <mergeCell ref="E28:E29"/>
    <mergeCell ref="E30:E31"/>
    <mergeCell ref="D35:E36"/>
    <mergeCell ref="E37:E38"/>
    <mergeCell ref="E39:E40"/>
    <mergeCell ref="E41:E42"/>
    <mergeCell ref="P8:P9"/>
    <mergeCell ref="P10:P11"/>
    <mergeCell ref="P12:P13"/>
    <mergeCell ref="P14:P15"/>
    <mergeCell ref="P19:P20"/>
    <mergeCell ref="P31:P32"/>
    <mergeCell ref="P33:P34"/>
    <mergeCell ref="P35:P36"/>
    <mergeCell ref="P21:P22"/>
    <mergeCell ref="P23:P24"/>
    <mergeCell ref="P25:P26"/>
    <mergeCell ref="P29:P30"/>
  </mergeCells>
  <printOptions horizontalCentered="1"/>
  <pageMargins left="0" right="0" top="0" bottom="0" header="0.5118110236220472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workbookViewId="0" topLeftCell="H69">
      <selection activeCell="I67" sqref="I67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26" t="s">
        <v>17</v>
      </c>
      <c r="B1" s="226"/>
      <c r="C1" s="226"/>
      <c r="D1" s="226"/>
      <c r="E1" s="226"/>
      <c r="F1" s="226"/>
      <c r="G1" s="226"/>
      <c r="H1" s="226"/>
      <c r="I1" s="226" t="s">
        <v>17</v>
      </c>
      <c r="J1" s="226"/>
      <c r="K1" s="226"/>
      <c r="L1" s="226"/>
      <c r="M1" s="226"/>
      <c r="N1" s="226"/>
      <c r="O1" s="226"/>
      <c r="P1" s="226"/>
    </row>
    <row r="2" spans="1:16" ht="23.25" customHeight="1">
      <c r="A2" s="2" t="s">
        <v>30</v>
      </c>
      <c r="B2" s="2" t="s">
        <v>18</v>
      </c>
      <c r="C2" s="2"/>
      <c r="D2" s="2"/>
      <c r="E2" s="113" t="str">
        <f>'пр.взвешивания'!$G$3</f>
        <v>в.к. 72    кг</v>
      </c>
      <c r="F2" s="2"/>
      <c r="G2" s="2"/>
      <c r="H2" s="2"/>
      <c r="I2" s="2" t="s">
        <v>31</v>
      </c>
      <c r="J2" s="2" t="s">
        <v>18</v>
      </c>
      <c r="K2" s="2"/>
      <c r="L2" s="2"/>
      <c r="M2" s="113" t="str">
        <f>E2</f>
        <v>в.к. 72    кг</v>
      </c>
      <c r="N2" s="2"/>
      <c r="O2" s="2"/>
      <c r="P2" s="2"/>
    </row>
    <row r="3" spans="1:16" ht="12.75">
      <c r="A3" s="214" t="s">
        <v>1</v>
      </c>
      <c r="B3" s="214" t="s">
        <v>8</v>
      </c>
      <c r="C3" s="214" t="s">
        <v>9</v>
      </c>
      <c r="D3" s="214" t="s">
        <v>10</v>
      </c>
      <c r="E3" s="214" t="s">
        <v>19</v>
      </c>
      <c r="F3" s="214" t="s">
        <v>20</v>
      </c>
      <c r="G3" s="214" t="s">
        <v>21</v>
      </c>
      <c r="H3" s="214" t="s">
        <v>22</v>
      </c>
      <c r="I3" s="214" t="s">
        <v>1</v>
      </c>
      <c r="J3" s="214" t="s">
        <v>8</v>
      </c>
      <c r="K3" s="214" t="s">
        <v>9</v>
      </c>
      <c r="L3" s="214" t="s">
        <v>10</v>
      </c>
      <c r="M3" s="214" t="s">
        <v>19</v>
      </c>
      <c r="N3" s="214" t="s">
        <v>20</v>
      </c>
      <c r="O3" s="214" t="s">
        <v>21</v>
      </c>
      <c r="P3" s="214" t="s">
        <v>22</v>
      </c>
    </row>
    <row r="4" spans="1:16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2.75" customHeight="1">
      <c r="A5" s="214">
        <v>1</v>
      </c>
      <c r="B5" s="217" t="str">
        <f>VLOOKUP(A5,'пр.взвешивания'!$B$1:$H$31,2,FALSE)</f>
        <v>ГОЛОВИНА Ирина Александровна</v>
      </c>
      <c r="C5" s="217" t="str">
        <f>VLOOKUP(A5,'пр.взвешивания'!$B$1:$H$32,3,FALSE)</f>
        <v>02.06.91 МС </v>
      </c>
      <c r="D5" s="217" t="str">
        <f>VLOOKUP(A5,'пр.взвешивания'!$B$1:$H$31,4,FALSE)</f>
        <v>ЮФО</v>
      </c>
      <c r="E5" s="220"/>
      <c r="F5" s="224"/>
      <c r="G5" s="222"/>
      <c r="H5" s="214"/>
      <c r="I5" s="214">
        <v>5</v>
      </c>
      <c r="J5" s="217" t="str">
        <f>VLOOKUP(I5,'пр.взвешивания'!$B$1:$H$31,2,FALSE)</f>
        <v>ЧЕРКАШИНА Валентина Игоревна</v>
      </c>
      <c r="K5" s="217" t="str">
        <f>VLOOKUP(I5,'пр.взвешивания'!$B$1:$H$32,3,FALSE)</f>
        <v>19.03.92 КМС</v>
      </c>
      <c r="L5" s="217" t="str">
        <f>VLOOKUP(I5,'пр.взвешивания'!$B$1:$H$31,4,FALSE)</f>
        <v>УФО</v>
      </c>
      <c r="M5" s="220"/>
      <c r="N5" s="224"/>
      <c r="O5" s="222"/>
      <c r="P5" s="214"/>
    </row>
    <row r="6" spans="1:16" ht="12.75">
      <c r="A6" s="214"/>
      <c r="B6" s="198"/>
      <c r="C6" s="198"/>
      <c r="D6" s="198"/>
      <c r="E6" s="220"/>
      <c r="F6" s="220"/>
      <c r="G6" s="222"/>
      <c r="H6" s="214"/>
      <c r="I6" s="214"/>
      <c r="J6" s="198"/>
      <c r="K6" s="198"/>
      <c r="L6" s="198"/>
      <c r="M6" s="220"/>
      <c r="N6" s="220"/>
      <c r="O6" s="222"/>
      <c r="P6" s="214"/>
    </row>
    <row r="7" spans="1:16" ht="12.75" customHeight="1">
      <c r="A7" s="195">
        <v>2</v>
      </c>
      <c r="B7" s="217" t="str">
        <f>VLOOKUP(A7,'пр.взвешивания'!$B$1:$H$31,2,FALSE)</f>
        <v>АЛЕКСЕЕВА Ирина Вячеславовна</v>
      </c>
      <c r="C7" s="217" t="str">
        <f>VLOOKUP(A7,'пр.взвешивания'!$B$1:$H$32,3,FALSE)</f>
        <v>27.06.90 МС</v>
      </c>
      <c r="D7" s="217" t="str">
        <f>VLOOKUP(A7,'пр.взвешивания'!$B$1:$H$31,4,FALSE)</f>
        <v>С.П.</v>
      </c>
      <c r="E7" s="187"/>
      <c r="F7" s="187"/>
      <c r="G7" s="195"/>
      <c r="H7" s="195"/>
      <c r="I7" s="195">
        <v>6</v>
      </c>
      <c r="J7" s="217" t="str">
        <f>VLOOKUP(I7,'пр.взвешивания'!$B$1:$H$31,2,FALSE)</f>
        <v>АВЕРУШКИНА Светлана Егоровна</v>
      </c>
      <c r="K7" s="217" t="str">
        <f>VLOOKUP(I7,'пр.взвешивания'!$B$1:$H$32,3,FALSE)</f>
        <v>07.05.79 мсмк</v>
      </c>
      <c r="L7" s="217" t="str">
        <f>VLOOKUP(I7,'пр.взвешивания'!$B$1:$H$31,4,FALSE)</f>
        <v>ПФО</v>
      </c>
      <c r="M7" s="187"/>
      <c r="N7" s="187"/>
      <c r="O7" s="195"/>
      <c r="P7" s="195"/>
    </row>
    <row r="8" spans="1:16" ht="13.5" thickBot="1">
      <c r="A8" s="206"/>
      <c r="B8" s="207"/>
      <c r="C8" s="207"/>
      <c r="D8" s="207"/>
      <c r="E8" s="205"/>
      <c r="F8" s="205"/>
      <c r="G8" s="206"/>
      <c r="H8" s="206"/>
      <c r="I8" s="206"/>
      <c r="J8" s="207"/>
      <c r="K8" s="207"/>
      <c r="L8" s="207"/>
      <c r="M8" s="205"/>
      <c r="N8" s="205"/>
      <c r="O8" s="206"/>
      <c r="P8" s="206"/>
    </row>
    <row r="9" spans="1:16" ht="12.75" customHeight="1">
      <c r="A9" s="196">
        <v>4</v>
      </c>
      <c r="B9" s="212" t="str">
        <f>VLOOKUP(A9,'пр.взвешивания'!$B$1:$H$31,2,FALSE)</f>
        <v>МИРОНОВА Ирина Сергеевна</v>
      </c>
      <c r="C9" s="212" t="str">
        <f>VLOOKUP(A9,'пр.взвешивания'!$B$1:$H$32,3,FALSE)</f>
        <v>17.10.90 МС</v>
      </c>
      <c r="D9" s="212" t="str">
        <f>VLOOKUP(A9,'пр.взвешивания'!$B$1:$H$31,4,FALSE)</f>
        <v>МОС</v>
      </c>
      <c r="E9" s="220"/>
      <c r="F9" s="224"/>
      <c r="G9" s="222"/>
      <c r="H9" s="225"/>
      <c r="I9" s="213">
        <v>7</v>
      </c>
      <c r="J9" s="212" t="str">
        <f>VLOOKUP(I9,'пр.взвешивания'!$B$1:$H$31,2,FALSE)</f>
        <v>ПОТАПОВА Юлия Андреевна</v>
      </c>
      <c r="K9" s="212" t="str">
        <f>VLOOKUP(I9,'пр.взвешивания'!$B$1:$H$32,3,FALSE)</f>
        <v>23.06.89 МС</v>
      </c>
      <c r="L9" s="212" t="str">
        <f>VLOOKUP(I9,'пр.взвешивания'!$B$1:$H$31,4,FALSE)</f>
        <v>ЮФО</v>
      </c>
      <c r="M9" s="213" t="s">
        <v>25</v>
      </c>
      <c r="N9" s="219"/>
      <c r="O9" s="221"/>
      <c r="P9" s="223"/>
    </row>
    <row r="10" spans="1:16" ht="12.75">
      <c r="A10" s="214"/>
      <c r="B10" s="198"/>
      <c r="C10" s="198"/>
      <c r="D10" s="198"/>
      <c r="E10" s="220"/>
      <c r="F10" s="220"/>
      <c r="G10" s="222"/>
      <c r="H10" s="214"/>
      <c r="I10" s="214"/>
      <c r="J10" s="198"/>
      <c r="K10" s="198"/>
      <c r="L10" s="198"/>
      <c r="M10" s="214"/>
      <c r="N10" s="220"/>
      <c r="O10" s="222"/>
      <c r="P10" s="214"/>
    </row>
    <row r="11" spans="1:16" ht="12.75" customHeight="1">
      <c r="A11" s="195">
        <v>3</v>
      </c>
      <c r="B11" s="217" t="str">
        <f>VLOOKUP(A11,'пр.взвешивания'!$B$1:$H$31,2,FALSE)</f>
        <v>КУЛЬНЕВА Алла Александровна</v>
      </c>
      <c r="C11" s="217" t="str">
        <f>VLOOKUP(A11,'пр.взвешивания'!$B$1:$H$32,3,FALSE)</f>
        <v>17.04.91 МС</v>
      </c>
      <c r="D11" s="217" t="str">
        <f>VLOOKUP(A11,'пр.взвешивания'!$B$1:$H$31,4,FALSE)</f>
        <v>СФО</v>
      </c>
      <c r="E11" s="187"/>
      <c r="F11" s="187"/>
      <c r="G11" s="195"/>
      <c r="H11" s="195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196"/>
      <c r="B12" s="198"/>
      <c r="C12" s="198"/>
      <c r="D12" s="198"/>
      <c r="E12" s="188"/>
      <c r="F12" s="188"/>
      <c r="G12" s="196"/>
      <c r="H12" s="196"/>
      <c r="I12" s="17"/>
      <c r="J12" s="17"/>
      <c r="K12" s="17"/>
      <c r="L12" s="17"/>
      <c r="M12" s="17"/>
      <c r="N12" s="17"/>
      <c r="O12" s="17"/>
      <c r="P12" s="17"/>
    </row>
    <row r="13" spans="1:16" ht="24" customHeight="1">
      <c r="A13" s="2" t="s">
        <v>30</v>
      </c>
      <c r="B13" s="2" t="s">
        <v>23</v>
      </c>
      <c r="C13" s="2"/>
      <c r="D13" s="2"/>
      <c r="E13" s="113" t="str">
        <f>E2</f>
        <v>в.к. 72    кг</v>
      </c>
      <c r="F13" s="2"/>
      <c r="G13" s="2"/>
      <c r="H13" s="2"/>
      <c r="I13" s="2" t="s">
        <v>31</v>
      </c>
      <c r="J13" s="2" t="s">
        <v>23</v>
      </c>
      <c r="K13" s="2"/>
      <c r="L13" s="2"/>
      <c r="M13" s="113" t="str">
        <f>M2</f>
        <v>в.к. 72    кг</v>
      </c>
      <c r="N13" s="2"/>
      <c r="O13" s="2"/>
      <c r="P13" s="2"/>
    </row>
    <row r="14" spans="1:16" ht="12.75">
      <c r="A14" s="195" t="s">
        <v>1</v>
      </c>
      <c r="B14" s="195" t="s">
        <v>8</v>
      </c>
      <c r="C14" s="195" t="s">
        <v>9</v>
      </c>
      <c r="D14" s="195" t="s">
        <v>10</v>
      </c>
      <c r="E14" s="195" t="s">
        <v>19</v>
      </c>
      <c r="F14" s="195" t="s">
        <v>20</v>
      </c>
      <c r="G14" s="195" t="s">
        <v>21</v>
      </c>
      <c r="H14" s="195" t="s">
        <v>22</v>
      </c>
      <c r="I14" s="195" t="s">
        <v>1</v>
      </c>
      <c r="J14" s="195" t="s">
        <v>8</v>
      </c>
      <c r="K14" s="195" t="s">
        <v>9</v>
      </c>
      <c r="L14" s="195" t="s">
        <v>10</v>
      </c>
      <c r="M14" s="195" t="s">
        <v>19</v>
      </c>
      <c r="N14" s="195" t="s">
        <v>20</v>
      </c>
      <c r="O14" s="195" t="s">
        <v>21</v>
      </c>
      <c r="P14" s="195" t="s">
        <v>22</v>
      </c>
    </row>
    <row r="15" spans="1:16" ht="12.75">
      <c r="A15" s="210"/>
      <c r="B15" s="210"/>
      <c r="C15" s="210"/>
      <c r="D15" s="210"/>
      <c r="E15" s="210"/>
      <c r="F15" s="210"/>
      <c r="G15" s="210"/>
      <c r="H15" s="210"/>
      <c r="I15" s="210"/>
      <c r="J15" s="218"/>
      <c r="K15" s="210"/>
      <c r="L15" s="210"/>
      <c r="M15" s="210"/>
      <c r="N15" s="210"/>
      <c r="O15" s="210"/>
      <c r="P15" s="210"/>
    </row>
    <row r="16" spans="1:16" ht="12.75" customHeight="1">
      <c r="A16" s="195">
        <v>1</v>
      </c>
      <c r="B16" s="217" t="str">
        <f>VLOOKUP(A16,'пр.взвешивания'!$B$1:$H$31,2,FALSE)</f>
        <v>ГОЛОВИНА Ирина Александровна</v>
      </c>
      <c r="C16" s="217" t="str">
        <f>VLOOKUP(A16,'пр.взвешивания'!$B$1:$H$32,3,FALSE)</f>
        <v>02.06.91 МС </v>
      </c>
      <c r="D16" s="217" t="str">
        <f>VLOOKUP(A16,'пр.взвешивания'!$B$1:$H$31,4,FALSE)</f>
        <v>ЮФО</v>
      </c>
      <c r="E16" s="187"/>
      <c r="F16" s="189"/>
      <c r="G16" s="191"/>
      <c r="H16" s="195"/>
      <c r="I16" s="195">
        <v>5</v>
      </c>
      <c r="J16" s="217" t="str">
        <f>VLOOKUP(I16,'пр.взвешивания'!$B$1:$H$31,2,FALSE)</f>
        <v>ЧЕРКАШИНА Валентина Игоревна</v>
      </c>
      <c r="K16" s="217" t="str">
        <f>VLOOKUP(I16,'пр.взвешивания'!$B$1:$H$32,3,FALSE)</f>
        <v>19.03.92 КМС</v>
      </c>
      <c r="L16" s="217" t="str">
        <f>VLOOKUP(I16,'пр.взвешивания'!$B$1:$H$31,4,FALSE)</f>
        <v>УФО</v>
      </c>
      <c r="M16" s="195"/>
      <c r="N16" s="189"/>
      <c r="O16" s="191"/>
      <c r="P16" s="195"/>
    </row>
    <row r="17" spans="1:16" ht="12.75">
      <c r="A17" s="196"/>
      <c r="B17" s="198"/>
      <c r="C17" s="198"/>
      <c r="D17" s="198"/>
      <c r="E17" s="188"/>
      <c r="F17" s="210"/>
      <c r="G17" s="192"/>
      <c r="H17" s="196"/>
      <c r="I17" s="196"/>
      <c r="J17" s="198"/>
      <c r="K17" s="198"/>
      <c r="L17" s="198"/>
      <c r="M17" s="196"/>
      <c r="N17" s="210"/>
      <c r="O17" s="192"/>
      <c r="P17" s="196"/>
    </row>
    <row r="18" spans="1:16" ht="12.75" customHeight="1">
      <c r="A18" s="195">
        <v>3</v>
      </c>
      <c r="B18" s="217" t="str">
        <f>VLOOKUP(A18,'пр.взвешивания'!$B$1:$H$31,2,FALSE)</f>
        <v>КУЛЬНЕВА Алла Александровна</v>
      </c>
      <c r="C18" s="217" t="str">
        <f>VLOOKUP(A18,'пр.взвешивания'!$B$1:$H$32,3,FALSE)</f>
        <v>17.04.91 МС</v>
      </c>
      <c r="D18" s="217" t="str">
        <f>VLOOKUP(A18,'пр.взвешивания'!$B$1:$H$31,4,FALSE)</f>
        <v>СФО</v>
      </c>
      <c r="E18" s="187"/>
      <c r="F18" s="187"/>
      <c r="G18" s="195"/>
      <c r="H18" s="195"/>
      <c r="I18" s="195">
        <v>7</v>
      </c>
      <c r="J18" s="217" t="str">
        <f>VLOOKUP(I18,'пр.взвешивания'!$B$1:$H$31,2,FALSE)</f>
        <v>ПОТАПОВА Юлия Андреевна</v>
      </c>
      <c r="K18" s="217" t="str">
        <f>VLOOKUP(I18,'пр.взвешивания'!$B$1:$H$32,3,FALSE)</f>
        <v>23.06.89 МС</v>
      </c>
      <c r="L18" s="217" t="str">
        <f>VLOOKUP(I18,'пр.взвешивания'!$B$1:$H$31,4,FALSE)</f>
        <v>ЮФО</v>
      </c>
      <c r="M18" s="195"/>
      <c r="N18" s="187"/>
      <c r="O18" s="195"/>
      <c r="P18" s="195"/>
    </row>
    <row r="19" spans="1:16" ht="13.5" thickBot="1">
      <c r="A19" s="216"/>
      <c r="B19" s="207"/>
      <c r="C19" s="207"/>
      <c r="D19" s="207"/>
      <c r="E19" s="216"/>
      <c r="F19" s="216"/>
      <c r="G19" s="216"/>
      <c r="H19" s="216"/>
      <c r="I19" s="216"/>
      <c r="J19" s="207"/>
      <c r="K19" s="207"/>
      <c r="L19" s="207"/>
      <c r="M19" s="216"/>
      <c r="N19" s="216"/>
      <c r="O19" s="216"/>
      <c r="P19" s="216"/>
    </row>
    <row r="20" spans="1:16" ht="12.75" customHeight="1">
      <c r="A20" s="203">
        <v>2</v>
      </c>
      <c r="B20" s="212" t="str">
        <f>VLOOKUP(A20,'пр.взвешивания'!$B$1:$H$31,2,FALSE)</f>
        <v>АЛЕКСЕЕВА Ирина Вячеславовна</v>
      </c>
      <c r="C20" s="212" t="str">
        <f>VLOOKUP(A20,'пр.взвешивания'!$B$1:$H$32,3,FALSE)</f>
        <v>27.06.90 МС</v>
      </c>
      <c r="D20" s="212" t="str">
        <f>VLOOKUP(A20,'пр.взвешивания'!$B$1:$H$31,4,FALSE)</f>
        <v>С.П.</v>
      </c>
      <c r="E20" s="199"/>
      <c r="F20" s="200"/>
      <c r="G20" s="201"/>
      <c r="H20" s="215"/>
      <c r="I20" s="203">
        <v>6</v>
      </c>
      <c r="J20" s="212" t="str">
        <f>VLOOKUP(I20,'пр.взвешивания'!$B$1:$H$31,2,FALSE)</f>
        <v>АВЕРУШКИНА Светлана Егоровна</v>
      </c>
      <c r="K20" s="212" t="str">
        <f>VLOOKUP(I20,'пр.взвешивания'!$B$1:$H$32,3,FALSE)</f>
        <v>07.05.79 мсмк</v>
      </c>
      <c r="L20" s="212" t="str">
        <f>VLOOKUP(I20,'пр.взвешивания'!$B$1:$H$31,4,FALSE)</f>
        <v>ПФО</v>
      </c>
      <c r="M20" s="203" t="s">
        <v>25</v>
      </c>
      <c r="N20" s="200"/>
      <c r="O20" s="201"/>
      <c r="P20" s="211"/>
    </row>
    <row r="21" spans="1:16" ht="12.75">
      <c r="A21" s="210"/>
      <c r="B21" s="198"/>
      <c r="C21" s="198"/>
      <c r="D21" s="198"/>
      <c r="E21" s="188"/>
      <c r="F21" s="210"/>
      <c r="G21" s="192"/>
      <c r="H21" s="210"/>
      <c r="I21" s="210"/>
      <c r="J21" s="198"/>
      <c r="K21" s="198"/>
      <c r="L21" s="198"/>
      <c r="M21" s="196"/>
      <c r="N21" s="210"/>
      <c r="O21" s="192"/>
      <c r="P21" s="210"/>
    </row>
    <row r="22" spans="1:16" ht="12.75" customHeight="1">
      <c r="A22" s="195">
        <v>4</v>
      </c>
      <c r="B22" s="217" t="str">
        <f>VLOOKUP(A22,'пр.взвешивания'!$B$1:$H$31,2,FALSE)</f>
        <v>МИРОНОВА Ирина Сергеевна</v>
      </c>
      <c r="C22" s="217" t="str">
        <f>VLOOKUP(A22,'пр.взвешивания'!$B$1:$H$32,3,FALSE)</f>
        <v>17.10.90 МС</v>
      </c>
      <c r="D22" s="217" t="str">
        <f>VLOOKUP(A22,'пр.взвешивания'!$B$1:$H$31,4,FALSE)</f>
        <v>МОС</v>
      </c>
      <c r="E22" s="187"/>
      <c r="F22" s="187"/>
      <c r="G22" s="195"/>
      <c r="H22" s="195"/>
      <c r="I22" s="17"/>
      <c r="J22" s="17"/>
      <c r="K22" s="17"/>
      <c r="L22" s="17"/>
      <c r="M22" s="17"/>
      <c r="N22" s="17"/>
      <c r="O22" s="17"/>
      <c r="P22" s="17"/>
    </row>
    <row r="23" spans="1:16" ht="12.75">
      <c r="A23" s="210"/>
      <c r="B23" s="198"/>
      <c r="C23" s="198"/>
      <c r="D23" s="198"/>
      <c r="E23" s="210"/>
      <c r="F23" s="210"/>
      <c r="G23" s="210"/>
      <c r="H23" s="210"/>
      <c r="I23" s="17"/>
      <c r="J23" s="17"/>
      <c r="K23" s="17"/>
      <c r="L23" s="17"/>
      <c r="M23" s="17"/>
      <c r="N23" s="17"/>
      <c r="O23" s="17"/>
      <c r="P23" s="17"/>
    </row>
    <row r="24" spans="1:16" ht="26.25" customHeight="1">
      <c r="A24" s="2" t="s">
        <v>30</v>
      </c>
      <c r="B24" s="2" t="s">
        <v>24</v>
      </c>
      <c r="C24" s="2"/>
      <c r="D24" s="2"/>
      <c r="E24" s="113" t="str">
        <f>E13</f>
        <v>в.к. 72    кг</v>
      </c>
      <c r="F24" s="2"/>
      <c r="G24" s="2"/>
      <c r="H24" s="2"/>
      <c r="I24" s="2" t="s">
        <v>31</v>
      </c>
      <c r="J24" s="2" t="s">
        <v>24</v>
      </c>
      <c r="K24" s="2"/>
      <c r="L24" s="2"/>
      <c r="M24" s="113" t="str">
        <f>M13</f>
        <v>в.к. 72    кг</v>
      </c>
      <c r="N24" s="2"/>
      <c r="O24" s="2"/>
      <c r="P24" s="2"/>
    </row>
    <row r="25" spans="1:16" ht="12.75">
      <c r="A25" s="195" t="s">
        <v>1</v>
      </c>
      <c r="B25" s="195" t="s">
        <v>8</v>
      </c>
      <c r="C25" s="195" t="s">
        <v>9</v>
      </c>
      <c r="D25" s="195" t="s">
        <v>10</v>
      </c>
      <c r="E25" s="195" t="s">
        <v>19</v>
      </c>
      <c r="F25" s="195" t="s">
        <v>20</v>
      </c>
      <c r="G25" s="195" t="s">
        <v>21</v>
      </c>
      <c r="H25" s="195" t="s">
        <v>22</v>
      </c>
      <c r="I25" s="195" t="s">
        <v>1</v>
      </c>
      <c r="J25" s="195" t="s">
        <v>8</v>
      </c>
      <c r="K25" s="195" t="s">
        <v>9</v>
      </c>
      <c r="L25" s="195" t="s">
        <v>10</v>
      </c>
      <c r="M25" s="195" t="s">
        <v>19</v>
      </c>
      <c r="N25" s="195" t="s">
        <v>20</v>
      </c>
      <c r="O25" s="195" t="s">
        <v>21</v>
      </c>
      <c r="P25" s="195" t="s">
        <v>22</v>
      </c>
    </row>
    <row r="26" spans="1:16" ht="12.75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</row>
    <row r="27" spans="1:16" ht="12.75" customHeight="1">
      <c r="A27" s="195">
        <v>1</v>
      </c>
      <c r="B27" s="217" t="str">
        <f>VLOOKUP(A27,'пр.взвешивания'!$B$1:$H$31,2,FALSE)</f>
        <v>ГОЛОВИНА Ирина Александровна</v>
      </c>
      <c r="C27" s="217" t="str">
        <f>VLOOKUP(A27,'пр.взвешивания'!$B$1:$H$32,3,FALSE)</f>
        <v>02.06.91 МС </v>
      </c>
      <c r="D27" s="217" t="str">
        <f>VLOOKUP(A27,'пр.взвешивания'!$B$1:$H$31,4,FALSE)</f>
        <v>ЮФО</v>
      </c>
      <c r="E27" s="187"/>
      <c r="F27" s="189"/>
      <c r="G27" s="191"/>
      <c r="H27" s="195"/>
      <c r="I27" s="195">
        <v>7</v>
      </c>
      <c r="J27" s="217" t="str">
        <f>VLOOKUP(I27,'пр.взвешивания'!$B$1:$H$31,2,FALSE)</f>
        <v>ПОТАПОВА Юлия Андреевна</v>
      </c>
      <c r="K27" s="217" t="str">
        <f>VLOOKUP(I27,'пр.взвешивания'!$B$1:$H$32,3,FALSE)</f>
        <v>23.06.89 МС</v>
      </c>
      <c r="L27" s="217" t="str">
        <f>VLOOKUP(I27,'пр.взвешивания'!$B$1:$H$31,4,FALSE)</f>
        <v>ЮФО</v>
      </c>
      <c r="M27" s="195"/>
      <c r="N27" s="189"/>
      <c r="O27" s="191"/>
      <c r="P27" s="195"/>
    </row>
    <row r="28" spans="1:16" ht="12.75">
      <c r="A28" s="196"/>
      <c r="B28" s="198"/>
      <c r="C28" s="198"/>
      <c r="D28" s="198"/>
      <c r="E28" s="188"/>
      <c r="F28" s="210"/>
      <c r="G28" s="192"/>
      <c r="H28" s="196"/>
      <c r="I28" s="196"/>
      <c r="J28" s="198"/>
      <c r="K28" s="198"/>
      <c r="L28" s="198"/>
      <c r="M28" s="196"/>
      <c r="N28" s="210"/>
      <c r="O28" s="192"/>
      <c r="P28" s="196"/>
    </row>
    <row r="29" spans="1:16" ht="12.75" customHeight="1">
      <c r="A29" s="195">
        <v>4</v>
      </c>
      <c r="B29" s="217" t="str">
        <f>VLOOKUP(A29,'пр.взвешивания'!$B$1:$H$31,2,FALSE)</f>
        <v>МИРОНОВА Ирина Сергеевна</v>
      </c>
      <c r="C29" s="217" t="str">
        <f>VLOOKUP(A29,'пр.взвешивания'!$B$1:$H$32,3,FALSE)</f>
        <v>17.10.90 МС</v>
      </c>
      <c r="D29" s="217" t="str">
        <f>VLOOKUP(A29,'пр.взвешивания'!$B$1:$H$31,4,FALSE)</f>
        <v>МОС</v>
      </c>
      <c r="E29" s="187"/>
      <c r="F29" s="187"/>
      <c r="G29" s="195"/>
      <c r="H29" s="195"/>
      <c r="I29" s="195">
        <v>6</v>
      </c>
      <c r="J29" s="217" t="str">
        <f>VLOOKUP(I29,'пр.взвешивания'!$B$1:$H$31,2,FALSE)</f>
        <v>АВЕРУШКИНА Светлана Егоровна</v>
      </c>
      <c r="K29" s="217" t="str">
        <f>VLOOKUP(I29,'пр.взвешивания'!$B$1:$H$32,3,FALSE)</f>
        <v>07.05.79 мсмк</v>
      </c>
      <c r="L29" s="217" t="str">
        <f>VLOOKUP(I29,'пр.взвешивания'!$B$1:$H$31,4,FALSE)</f>
        <v>ПФО</v>
      </c>
      <c r="M29" s="195"/>
      <c r="N29" s="187"/>
      <c r="O29" s="195"/>
      <c r="P29" s="195"/>
    </row>
    <row r="30" spans="1:16" ht="13.5" thickBot="1">
      <c r="A30" s="216"/>
      <c r="B30" s="207"/>
      <c r="C30" s="207"/>
      <c r="D30" s="207"/>
      <c r="E30" s="216"/>
      <c r="F30" s="216"/>
      <c r="G30" s="216"/>
      <c r="H30" s="216"/>
      <c r="I30" s="216"/>
      <c r="J30" s="207"/>
      <c r="K30" s="207"/>
      <c r="L30" s="207"/>
      <c r="M30" s="216"/>
      <c r="N30" s="216"/>
      <c r="O30" s="216"/>
      <c r="P30" s="216"/>
    </row>
    <row r="31" spans="1:16" ht="12.75" customHeight="1">
      <c r="A31" s="203">
        <v>3</v>
      </c>
      <c r="B31" s="212" t="str">
        <f>VLOOKUP(A31,'пр.взвешивания'!$B$1:$H$31,2,FALSE)</f>
        <v>КУЛЬНЕВА Алла Александровна</v>
      </c>
      <c r="C31" s="212" t="str">
        <f>VLOOKUP(A31,'пр.взвешивания'!$B$1:$H$32,3,FALSE)</f>
        <v>17.04.91 МС</v>
      </c>
      <c r="D31" s="212" t="str">
        <f>VLOOKUP(A31,'пр.взвешивания'!$B$1:$H$31,4,FALSE)</f>
        <v>СФО</v>
      </c>
      <c r="E31" s="199"/>
      <c r="F31" s="200"/>
      <c r="G31" s="201"/>
      <c r="H31" s="215"/>
      <c r="I31" s="203">
        <v>5</v>
      </c>
      <c r="J31" s="212" t="str">
        <f>VLOOKUP(I31,'пр.взвешивания'!$B$1:$H$31,2,FALSE)</f>
        <v>ЧЕРКАШИНА Валентина Игоревна</v>
      </c>
      <c r="K31" s="212" t="str">
        <f>VLOOKUP(I31,'пр.взвешивания'!$B$1:$H$32,3,FALSE)</f>
        <v>19.03.92 КМС</v>
      </c>
      <c r="L31" s="212" t="str">
        <f>VLOOKUP(I31,'пр.взвешивания'!$B$1:$H$31,4,FALSE)</f>
        <v>УФО</v>
      </c>
      <c r="M31" s="203" t="s">
        <v>25</v>
      </c>
      <c r="N31" s="200"/>
      <c r="O31" s="201"/>
      <c r="P31" s="211"/>
    </row>
    <row r="32" spans="1:16" ht="12.75">
      <c r="A32" s="210"/>
      <c r="B32" s="198"/>
      <c r="C32" s="198"/>
      <c r="D32" s="198"/>
      <c r="E32" s="188"/>
      <c r="F32" s="210"/>
      <c r="G32" s="192"/>
      <c r="H32" s="210"/>
      <c r="I32" s="210"/>
      <c r="J32" s="198"/>
      <c r="K32" s="198"/>
      <c r="L32" s="198"/>
      <c r="M32" s="196"/>
      <c r="N32" s="210"/>
      <c r="O32" s="192"/>
      <c r="P32" s="210"/>
    </row>
    <row r="33" spans="1:16" ht="12.75" customHeight="1">
      <c r="A33" s="195">
        <v>2</v>
      </c>
      <c r="B33" s="217" t="str">
        <f>VLOOKUP(A33,'пр.взвешивания'!$B$1:$H$31,2,FALSE)</f>
        <v>АЛЕКСЕЕВА Ирина Вячеславовна</v>
      </c>
      <c r="C33" s="217" t="str">
        <f>VLOOKUP(A33,'пр.взвешивания'!$B$1:$H$32,3,FALSE)</f>
        <v>27.06.90 МС</v>
      </c>
      <c r="D33" s="217" t="str">
        <f>VLOOKUP(A33,'пр.взвешивания'!$B$1:$H$31,4,FALSE)</f>
        <v>С.П.</v>
      </c>
      <c r="E33" s="187"/>
      <c r="F33" s="187"/>
      <c r="G33" s="195"/>
      <c r="H33" s="195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210"/>
      <c r="B34" s="198"/>
      <c r="C34" s="198"/>
      <c r="D34" s="198"/>
      <c r="E34" s="210"/>
      <c r="F34" s="210"/>
      <c r="G34" s="210"/>
      <c r="H34" s="210"/>
      <c r="I34" s="17"/>
      <c r="J34" s="17"/>
      <c r="K34" s="17"/>
      <c r="L34" s="17"/>
      <c r="M34" s="17"/>
      <c r="N34" s="17"/>
      <c r="O34" s="17"/>
      <c r="P34" s="17"/>
    </row>
    <row r="35" spans="1:1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21.75" customHeight="1">
      <c r="A38" s="226" t="s">
        <v>17</v>
      </c>
      <c r="B38" s="226"/>
      <c r="C38" s="226"/>
      <c r="D38" s="226"/>
      <c r="E38" s="226"/>
      <c r="F38" s="226"/>
      <c r="G38" s="226"/>
      <c r="H38" s="226"/>
      <c r="I38" s="226" t="s">
        <v>17</v>
      </c>
      <c r="J38" s="226"/>
      <c r="K38" s="226"/>
      <c r="L38" s="226"/>
      <c r="M38" s="226"/>
      <c r="N38" s="226"/>
      <c r="O38" s="226"/>
      <c r="P38" s="226"/>
    </row>
    <row r="39" spans="1:16" ht="24.75" customHeight="1">
      <c r="A39" s="2" t="s">
        <v>32</v>
      </c>
      <c r="B39" s="2" t="s">
        <v>18</v>
      </c>
      <c r="C39" s="2"/>
      <c r="D39" s="2"/>
      <c r="E39" s="113" t="str">
        <f>E24</f>
        <v>в.к. 72    кг</v>
      </c>
      <c r="F39" s="2"/>
      <c r="G39" s="2"/>
      <c r="H39" s="2"/>
      <c r="I39" s="2" t="s">
        <v>33</v>
      </c>
      <c r="J39" s="2" t="s">
        <v>18</v>
      </c>
      <c r="K39" s="2"/>
      <c r="L39" s="2"/>
      <c r="M39" s="113" t="str">
        <f>E39</f>
        <v>в.к. 72    кг</v>
      </c>
      <c r="N39" s="2"/>
      <c r="O39" s="2"/>
      <c r="P39" s="2"/>
    </row>
    <row r="40" spans="1:16" ht="12.75">
      <c r="A40" s="214" t="s">
        <v>1</v>
      </c>
      <c r="B40" s="214" t="s">
        <v>8</v>
      </c>
      <c r="C40" s="214" t="s">
        <v>9</v>
      </c>
      <c r="D40" s="214" t="s">
        <v>10</v>
      </c>
      <c r="E40" s="214" t="s">
        <v>19</v>
      </c>
      <c r="F40" s="214" t="s">
        <v>20</v>
      </c>
      <c r="G40" s="214" t="s">
        <v>21</v>
      </c>
      <c r="H40" s="214" t="s">
        <v>22</v>
      </c>
      <c r="I40" s="214" t="s">
        <v>1</v>
      </c>
      <c r="J40" s="214" t="s">
        <v>8</v>
      </c>
      <c r="K40" s="214" t="s">
        <v>9</v>
      </c>
      <c r="L40" s="214" t="s">
        <v>10</v>
      </c>
      <c r="M40" s="214" t="s">
        <v>19</v>
      </c>
      <c r="N40" s="214" t="s">
        <v>20</v>
      </c>
      <c r="O40" s="214" t="s">
        <v>21</v>
      </c>
      <c r="P40" s="214" t="s">
        <v>22</v>
      </c>
    </row>
    <row r="41" spans="1:16" ht="12.7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1:16" ht="12.75" customHeight="1">
      <c r="A42" s="214">
        <v>8</v>
      </c>
      <c r="B42" s="217" t="str">
        <f>VLOOKUP(A42,'пр.взвешивания'!$B$1:$H$31,2,FALSE)</f>
        <v>ДМИТРИЕВА Анастасия Олеговна</v>
      </c>
      <c r="C42" s="217" t="str">
        <f>VLOOKUP(A42,'пр.взвешивания'!$B$1:$H$32,3,FALSE)</f>
        <v>03.12.87 мс</v>
      </c>
      <c r="D42" s="217" t="str">
        <f>VLOOKUP(A42,'пр.взвешивания'!$B$1:$H$31,4,FALSE)</f>
        <v>МОС</v>
      </c>
      <c r="E42" s="220"/>
      <c r="F42" s="224"/>
      <c r="G42" s="222" t="s">
        <v>35</v>
      </c>
      <c r="H42" s="214"/>
      <c r="I42" s="214">
        <v>11</v>
      </c>
      <c r="J42" s="217" t="str">
        <f>VLOOKUP(I42,'пр.взвешивания'!$B$1:$H$31,2,FALSE)</f>
        <v>КИРЕЕВА Таисия Владимировна</v>
      </c>
      <c r="K42" s="217" t="str">
        <f>VLOOKUP(I42,'пр.взвешивания'!$B$1:$H$32,3,FALSE)</f>
        <v>13.12.90 МС</v>
      </c>
      <c r="L42" s="217" t="str">
        <f>VLOOKUP(I42,'пр.взвешивания'!$B$1:$H$31,4,FALSE)</f>
        <v>УФО</v>
      </c>
      <c r="M42" s="220"/>
      <c r="N42" s="224"/>
      <c r="O42" s="222"/>
      <c r="P42" s="214"/>
    </row>
    <row r="43" spans="1:16" ht="12.75">
      <c r="A43" s="214"/>
      <c r="B43" s="198"/>
      <c r="C43" s="198"/>
      <c r="D43" s="198"/>
      <c r="E43" s="220"/>
      <c r="F43" s="220"/>
      <c r="G43" s="222"/>
      <c r="H43" s="214"/>
      <c r="I43" s="214"/>
      <c r="J43" s="198"/>
      <c r="K43" s="198"/>
      <c r="L43" s="198"/>
      <c r="M43" s="220"/>
      <c r="N43" s="220"/>
      <c r="O43" s="222"/>
      <c r="P43" s="214"/>
    </row>
    <row r="44" spans="1:16" ht="12.75" customHeight="1">
      <c r="A44" s="195">
        <v>9</v>
      </c>
      <c r="B44" s="217" t="str">
        <f>VLOOKUP(A44,'пр.взвешивания'!$B$1:$H$31,2,FALSE)</f>
        <v>ФИЛИППОВИЧ Анастасия Юрьевна</v>
      </c>
      <c r="C44" s="217" t="str">
        <f>VLOOKUP(A44,'пр.взвешивания'!$B$1:$H$32,3,FALSE)</f>
        <v>15.07.93 КМС</v>
      </c>
      <c r="D44" s="217" t="str">
        <f>VLOOKUP(A44,'пр.взвешивания'!$B$1:$H$31,4,FALSE)</f>
        <v>ЦФО</v>
      </c>
      <c r="E44" s="187"/>
      <c r="F44" s="187"/>
      <c r="G44" s="195">
        <v>0</v>
      </c>
      <c r="H44" s="195"/>
      <c r="I44" s="195">
        <v>12</v>
      </c>
      <c r="J44" s="217" t="str">
        <f>VLOOKUP(I44,'пр.взвешивания'!$B$1:$H$31,2,FALSE)</f>
        <v>ОРЕЛ Татьяна Геннадьевна</v>
      </c>
      <c r="K44" s="217" t="str">
        <f>VLOOKUP(I44,'пр.взвешивания'!$B$1:$H$32,3,FALSE)</f>
        <v>09.03.75 МС</v>
      </c>
      <c r="L44" s="217" t="str">
        <f>VLOOKUP(I44,'пр.взвешивания'!$B$1:$H$31,4,FALSE)</f>
        <v>ДВФО</v>
      </c>
      <c r="M44" s="187"/>
      <c r="N44" s="187"/>
      <c r="O44" s="195"/>
      <c r="P44" s="195"/>
    </row>
    <row r="45" spans="1:16" ht="13.5" thickBot="1">
      <c r="A45" s="206"/>
      <c r="B45" s="207"/>
      <c r="C45" s="207"/>
      <c r="D45" s="207"/>
      <c r="E45" s="205"/>
      <c r="F45" s="205"/>
      <c r="G45" s="206"/>
      <c r="H45" s="206"/>
      <c r="I45" s="206"/>
      <c r="J45" s="207"/>
      <c r="K45" s="207"/>
      <c r="L45" s="207"/>
      <c r="M45" s="205"/>
      <c r="N45" s="205"/>
      <c r="O45" s="206"/>
      <c r="P45" s="206"/>
    </row>
    <row r="46" spans="1:16" ht="12.75" customHeight="1">
      <c r="A46" s="196">
        <v>10</v>
      </c>
      <c r="B46" s="212" t="str">
        <f>VLOOKUP(A46,'пр.взвешивания'!$B$1:$H$31,2,FALSE)</f>
        <v>ГАЛЯНТ Светлана Алексеевна</v>
      </c>
      <c r="C46" s="212" t="str">
        <f>VLOOKUP(A46,'пр.взвешивания'!$B$1:$H$32,3,FALSE)</f>
        <v>23.05.73 ЗМС</v>
      </c>
      <c r="D46" s="212" t="str">
        <f>VLOOKUP(A46,'пр.взвешивания'!$B$1:$H$31,4,FALSE)</f>
        <v>ДВФО</v>
      </c>
      <c r="E46" s="213" t="s">
        <v>25</v>
      </c>
      <c r="F46" s="224"/>
      <c r="G46" s="222"/>
      <c r="H46" s="225"/>
      <c r="I46" s="213">
        <v>13</v>
      </c>
      <c r="J46" s="212" t="str">
        <f>VLOOKUP(I46,'пр.взвешивания'!$B$1:$H$31,2,FALSE)</f>
        <v>КАЧОРОВСКАЯ Алена Александровна</v>
      </c>
      <c r="K46" s="212" t="str">
        <f>VLOOKUP(I46,'пр.взвешивания'!$B$1:$H$32,3,FALSE)</f>
        <v>10.01.90 мс</v>
      </c>
      <c r="L46" s="212" t="str">
        <f>VLOOKUP(I46,'пр.взвешивания'!$B$1:$H$31,4,FALSE)</f>
        <v>ЮФО</v>
      </c>
      <c r="M46" s="213" t="s">
        <v>25</v>
      </c>
      <c r="N46" s="219"/>
      <c r="O46" s="221"/>
      <c r="P46" s="223"/>
    </row>
    <row r="47" spans="1:16" ht="12.75">
      <c r="A47" s="214"/>
      <c r="B47" s="198"/>
      <c r="C47" s="198"/>
      <c r="D47" s="198"/>
      <c r="E47" s="214"/>
      <c r="F47" s="220"/>
      <c r="G47" s="222"/>
      <c r="H47" s="214"/>
      <c r="I47" s="214"/>
      <c r="J47" s="198"/>
      <c r="K47" s="198"/>
      <c r="L47" s="198"/>
      <c r="M47" s="214"/>
      <c r="N47" s="220"/>
      <c r="O47" s="222"/>
      <c r="P47" s="214"/>
    </row>
    <row r="48" spans="1:16" ht="21" customHeight="1">
      <c r="A48" s="2" t="s">
        <v>32</v>
      </c>
      <c r="B48" s="2" t="s">
        <v>23</v>
      </c>
      <c r="C48" s="2"/>
      <c r="D48" s="2"/>
      <c r="E48" s="113" t="str">
        <f>E39</f>
        <v>в.к. 72    кг</v>
      </c>
      <c r="F48" s="2"/>
      <c r="G48" s="2"/>
      <c r="H48" s="2"/>
      <c r="I48" s="2" t="s">
        <v>33</v>
      </c>
      <c r="J48" s="2" t="s">
        <v>23</v>
      </c>
      <c r="K48" s="2"/>
      <c r="L48" s="2"/>
      <c r="M48" s="113" t="str">
        <f>M39</f>
        <v>в.к. 72    кг</v>
      </c>
      <c r="N48" s="2"/>
      <c r="O48" s="2"/>
      <c r="P48" s="2"/>
    </row>
    <row r="49" spans="1:16" ht="12.75">
      <c r="A49" s="195" t="s">
        <v>1</v>
      </c>
      <c r="B49" s="195" t="s">
        <v>8</v>
      </c>
      <c r="C49" s="195" t="s">
        <v>9</v>
      </c>
      <c r="D49" s="195" t="s">
        <v>10</v>
      </c>
      <c r="E49" s="195" t="s">
        <v>19</v>
      </c>
      <c r="F49" s="195" t="s">
        <v>20</v>
      </c>
      <c r="G49" s="195" t="s">
        <v>21</v>
      </c>
      <c r="H49" s="195" t="s">
        <v>22</v>
      </c>
      <c r="I49" s="195" t="s">
        <v>1</v>
      </c>
      <c r="J49" s="195" t="s">
        <v>8</v>
      </c>
      <c r="K49" s="195" t="s">
        <v>9</v>
      </c>
      <c r="L49" s="195" t="s">
        <v>10</v>
      </c>
      <c r="M49" s="195" t="s">
        <v>19</v>
      </c>
      <c r="N49" s="195" t="s">
        <v>20</v>
      </c>
      <c r="O49" s="195" t="s">
        <v>21</v>
      </c>
      <c r="P49" s="195" t="s">
        <v>22</v>
      </c>
    </row>
    <row r="50" spans="1:16" ht="12.75">
      <c r="A50" s="210"/>
      <c r="B50" s="210"/>
      <c r="C50" s="210"/>
      <c r="D50" s="210"/>
      <c r="E50" s="210"/>
      <c r="F50" s="210"/>
      <c r="G50" s="210"/>
      <c r="H50" s="210"/>
      <c r="I50" s="210"/>
      <c r="J50" s="218"/>
      <c r="K50" s="210"/>
      <c r="L50" s="210"/>
      <c r="M50" s="210"/>
      <c r="N50" s="210"/>
      <c r="O50" s="210"/>
      <c r="P50" s="210"/>
    </row>
    <row r="51" spans="1:16" ht="12.75" customHeight="1">
      <c r="A51" s="195">
        <v>8</v>
      </c>
      <c r="B51" s="217" t="str">
        <f>VLOOKUP(A51,'пр.взвешивания'!$B$1:$H$31,2,FALSE)</f>
        <v>ДМИТРИЕВА Анастасия Олеговна</v>
      </c>
      <c r="C51" s="217" t="str">
        <f>VLOOKUP(A51,'пр.взвешивания'!$B$1:$H$32,3,FALSE)</f>
        <v>03.12.87 мс</v>
      </c>
      <c r="D51" s="217" t="str">
        <f>VLOOKUP(A51,'пр.взвешивания'!$B$1:$H$31,4,FALSE)</f>
        <v>МОС</v>
      </c>
      <c r="E51" s="187"/>
      <c r="F51" s="189"/>
      <c r="G51" s="191" t="s">
        <v>35</v>
      </c>
      <c r="H51" s="195"/>
      <c r="I51" s="195">
        <v>11</v>
      </c>
      <c r="J51" s="217" t="str">
        <f>VLOOKUP(I51,'пр.взвешивания'!$B$1:$H$31,2,FALSE)</f>
        <v>КИРЕЕВА Таисия Владимировна</v>
      </c>
      <c r="K51" s="217" t="str">
        <f>VLOOKUP(I51,'пр.взвешивания'!$B$1:$H$32,3,FALSE)</f>
        <v>13.12.90 МС</v>
      </c>
      <c r="L51" s="217" t="str">
        <f>VLOOKUP(I51,'пр.взвешивания'!$B$1:$H$31,4,FALSE)</f>
        <v>УФО</v>
      </c>
      <c r="M51" s="195"/>
      <c r="N51" s="189"/>
      <c r="O51" s="191"/>
      <c r="P51" s="195"/>
    </row>
    <row r="52" spans="1:16" ht="12.75">
      <c r="A52" s="196"/>
      <c r="B52" s="198"/>
      <c r="C52" s="198"/>
      <c r="D52" s="198"/>
      <c r="E52" s="188"/>
      <c r="F52" s="210"/>
      <c r="G52" s="192"/>
      <c r="H52" s="196"/>
      <c r="I52" s="196"/>
      <c r="J52" s="198"/>
      <c r="K52" s="198"/>
      <c r="L52" s="198"/>
      <c r="M52" s="196"/>
      <c r="N52" s="210"/>
      <c r="O52" s="192"/>
      <c r="P52" s="196"/>
    </row>
    <row r="53" spans="1:16" ht="12.75" customHeight="1">
      <c r="A53" s="195">
        <v>10</v>
      </c>
      <c r="B53" s="217" t="str">
        <f>VLOOKUP(A53,'пр.взвешивания'!$B$1:$H$31,2,FALSE)</f>
        <v>ГАЛЯНТ Светлана Алексеевна</v>
      </c>
      <c r="C53" s="217" t="str">
        <f>VLOOKUP(A53,'пр.взвешивания'!$B$1:$H$32,3,FALSE)</f>
        <v>23.05.73 ЗМС</v>
      </c>
      <c r="D53" s="217" t="str">
        <f>VLOOKUP(A53,'пр.взвешивания'!$B$1:$H$31,4,FALSE)</f>
        <v>ДВФО</v>
      </c>
      <c r="E53" s="187"/>
      <c r="F53" s="187"/>
      <c r="G53" s="195">
        <v>1</v>
      </c>
      <c r="H53" s="195"/>
      <c r="I53" s="195">
        <v>13</v>
      </c>
      <c r="J53" s="217" t="str">
        <f>VLOOKUP(I53,'пр.взвешивания'!$B$1:$H$31,2,FALSE)</f>
        <v>КАЧОРОВСКАЯ Алена Александровна</v>
      </c>
      <c r="K53" s="217" t="str">
        <f>VLOOKUP(I53,'пр.взвешивания'!$B$1:$H$32,3,FALSE)</f>
        <v>10.01.90 мс</v>
      </c>
      <c r="L53" s="217" t="str">
        <f>VLOOKUP(I53,'пр.взвешивания'!$B$1:$H$31,4,FALSE)</f>
        <v>ЮФО</v>
      </c>
      <c r="M53" s="195"/>
      <c r="N53" s="187"/>
      <c r="O53" s="195"/>
      <c r="P53" s="195"/>
    </row>
    <row r="54" spans="1:16" ht="13.5" thickBot="1">
      <c r="A54" s="216"/>
      <c r="B54" s="207"/>
      <c r="C54" s="207"/>
      <c r="D54" s="207"/>
      <c r="E54" s="216"/>
      <c r="F54" s="216"/>
      <c r="G54" s="216"/>
      <c r="H54" s="216"/>
      <c r="I54" s="216"/>
      <c r="J54" s="207"/>
      <c r="K54" s="207"/>
      <c r="L54" s="207"/>
      <c r="M54" s="216"/>
      <c r="N54" s="216"/>
      <c r="O54" s="216"/>
      <c r="P54" s="216"/>
    </row>
    <row r="55" spans="1:16" ht="12.75" customHeight="1">
      <c r="A55" s="203">
        <v>9</v>
      </c>
      <c r="B55" s="212" t="str">
        <f>VLOOKUP(A55,'пр.взвешивания'!$B$1:$H$31,2,FALSE)</f>
        <v>ФИЛИППОВИЧ Анастасия Юрьевна</v>
      </c>
      <c r="C55" s="212" t="str">
        <f>VLOOKUP(A55,'пр.взвешивания'!$B$1:$H$32,3,FALSE)</f>
        <v>15.07.93 КМС</v>
      </c>
      <c r="D55" s="212" t="str">
        <f>VLOOKUP(A55,'пр.взвешивания'!$B$1:$H$31,4,FALSE)</f>
        <v>ЦФО</v>
      </c>
      <c r="E55" s="213" t="s">
        <v>25</v>
      </c>
      <c r="F55" s="200"/>
      <c r="G55" s="201"/>
      <c r="H55" s="215"/>
      <c r="I55" s="203">
        <v>12</v>
      </c>
      <c r="J55" s="212" t="str">
        <f>VLOOKUP(I55,'пр.взвешивания'!$B$1:$H$31,2,FALSE)</f>
        <v>ОРЕЛ Татьяна Геннадьевна</v>
      </c>
      <c r="K55" s="212" t="str">
        <f>VLOOKUP(I55,'пр.взвешивания'!$B$1:$H$32,3,FALSE)</f>
        <v>09.03.75 МС</v>
      </c>
      <c r="L55" s="212" t="str">
        <f>VLOOKUP(I55,'пр.взвешивания'!$B$1:$H$31,4,FALSE)</f>
        <v>ДВФО</v>
      </c>
      <c r="M55" s="203" t="s">
        <v>25</v>
      </c>
      <c r="N55" s="200"/>
      <c r="O55" s="201"/>
      <c r="P55" s="211"/>
    </row>
    <row r="56" spans="1:16" ht="12.75">
      <c r="A56" s="210"/>
      <c r="B56" s="198"/>
      <c r="C56" s="198"/>
      <c r="D56" s="198"/>
      <c r="E56" s="214"/>
      <c r="F56" s="210"/>
      <c r="G56" s="192"/>
      <c r="H56" s="210"/>
      <c r="I56" s="210"/>
      <c r="J56" s="198"/>
      <c r="K56" s="198"/>
      <c r="L56" s="198"/>
      <c r="M56" s="196"/>
      <c r="N56" s="210"/>
      <c r="O56" s="192"/>
      <c r="P56" s="210"/>
    </row>
    <row r="57" spans="1:16" ht="22.5" customHeight="1">
      <c r="A57" s="2" t="s">
        <v>32</v>
      </c>
      <c r="B57" s="2" t="s">
        <v>24</v>
      </c>
      <c r="C57" s="2"/>
      <c r="D57" s="2"/>
      <c r="E57" s="113" t="str">
        <f>E48</f>
        <v>в.к. 72    кг</v>
      </c>
      <c r="F57" s="2"/>
      <c r="G57" s="2"/>
      <c r="H57" s="2"/>
      <c r="I57" s="2" t="s">
        <v>33</v>
      </c>
      <c r="J57" s="2" t="s">
        <v>24</v>
      </c>
      <c r="K57" s="2"/>
      <c r="L57" s="2"/>
      <c r="M57" s="113" t="str">
        <f>M48</f>
        <v>в.к. 72    кг</v>
      </c>
      <c r="N57" s="2"/>
      <c r="O57" s="2"/>
      <c r="P57" s="2"/>
    </row>
    <row r="58" spans="1:16" ht="12.75">
      <c r="A58" s="195" t="s">
        <v>1</v>
      </c>
      <c r="B58" s="195" t="s">
        <v>8</v>
      </c>
      <c r="C58" s="195" t="s">
        <v>9</v>
      </c>
      <c r="D58" s="195" t="s">
        <v>10</v>
      </c>
      <c r="E58" s="195" t="s">
        <v>19</v>
      </c>
      <c r="F58" s="195" t="s">
        <v>20</v>
      </c>
      <c r="G58" s="195" t="s">
        <v>21</v>
      </c>
      <c r="H58" s="195" t="s">
        <v>22</v>
      </c>
      <c r="I58" s="195" t="s">
        <v>1</v>
      </c>
      <c r="J58" s="195" t="s">
        <v>8</v>
      </c>
      <c r="K58" s="195" t="s">
        <v>9</v>
      </c>
      <c r="L58" s="195" t="s">
        <v>10</v>
      </c>
      <c r="M58" s="195" t="s">
        <v>19</v>
      </c>
      <c r="N58" s="195" t="s">
        <v>20</v>
      </c>
      <c r="O58" s="195" t="s">
        <v>21</v>
      </c>
      <c r="P58" s="195" t="s">
        <v>22</v>
      </c>
    </row>
    <row r="59" spans="1:16" ht="12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</row>
    <row r="60" spans="1:16" ht="12.75" customHeight="1">
      <c r="A60" s="195">
        <v>10</v>
      </c>
      <c r="B60" s="217" t="str">
        <f>VLOOKUP(A60,'пр.взвешивания'!$B$1:$H$31,2,FALSE)</f>
        <v>ГАЛЯНТ Светлана Алексеевна</v>
      </c>
      <c r="C60" s="217" t="str">
        <f>VLOOKUP(A60,'пр.взвешивания'!$B$1:$H$32,3,FALSE)</f>
        <v>23.05.73 ЗМС</v>
      </c>
      <c r="D60" s="217" t="str">
        <f>VLOOKUP(A60,'пр.взвешивания'!$B$1:$H$31,4,FALSE)</f>
        <v>ДВФО</v>
      </c>
      <c r="E60" s="187"/>
      <c r="F60" s="189"/>
      <c r="G60" s="191" t="s">
        <v>34</v>
      </c>
      <c r="H60" s="195"/>
      <c r="I60" s="195">
        <v>13</v>
      </c>
      <c r="J60" s="217" t="str">
        <f>VLOOKUP(I60,'пр.взвешивания'!$B$1:$H$31,2,FALSE)</f>
        <v>КАЧОРОВСКАЯ Алена Александровна</v>
      </c>
      <c r="K60" s="217" t="str">
        <f>VLOOKUP(I60,'пр.взвешивания'!$B$1:$H$32,3,FALSE)</f>
        <v>10.01.90 мс</v>
      </c>
      <c r="L60" s="217" t="str">
        <f>VLOOKUP(I60,'пр.взвешивания'!$B$1:$H$31,4,FALSE)</f>
        <v>ЮФО</v>
      </c>
      <c r="M60" s="195"/>
      <c r="N60" s="189"/>
      <c r="O60" s="191"/>
      <c r="P60" s="195"/>
    </row>
    <row r="61" spans="1:16" ht="12.75">
      <c r="A61" s="196"/>
      <c r="B61" s="198"/>
      <c r="C61" s="198"/>
      <c r="D61" s="198"/>
      <c r="E61" s="188"/>
      <c r="F61" s="210"/>
      <c r="G61" s="192"/>
      <c r="H61" s="196"/>
      <c r="I61" s="196"/>
      <c r="J61" s="198"/>
      <c r="K61" s="198"/>
      <c r="L61" s="198"/>
      <c r="M61" s="196"/>
      <c r="N61" s="210"/>
      <c r="O61" s="192"/>
      <c r="P61" s="196"/>
    </row>
    <row r="62" spans="1:16" ht="12.75" customHeight="1">
      <c r="A62" s="195">
        <v>9</v>
      </c>
      <c r="B62" s="217" t="str">
        <f>VLOOKUP(A62,'пр.взвешивания'!$B$1:$H$31,2,FALSE)</f>
        <v>ФИЛИППОВИЧ Анастасия Юрьевна</v>
      </c>
      <c r="C62" s="217" t="str">
        <f>VLOOKUP(A62,'пр.взвешивания'!$B$1:$H$32,3,FALSE)</f>
        <v>15.07.93 КМС</v>
      </c>
      <c r="D62" s="217" t="str">
        <f>VLOOKUP(A62,'пр.взвешивания'!$B$1:$H$31,4,FALSE)</f>
        <v>ЦФО</v>
      </c>
      <c r="E62" s="187"/>
      <c r="F62" s="187"/>
      <c r="G62" s="195">
        <v>3</v>
      </c>
      <c r="H62" s="195"/>
      <c r="I62" s="195">
        <v>12</v>
      </c>
      <c r="J62" s="217" t="str">
        <f>VLOOKUP(I62,'пр.взвешивания'!$B$1:$H$31,2,FALSE)</f>
        <v>ОРЕЛ Татьяна Геннадьевна</v>
      </c>
      <c r="K62" s="217" t="str">
        <f>VLOOKUP(I62,'пр.взвешивания'!$B$1:$H$32,3,FALSE)</f>
        <v>09.03.75 МС</v>
      </c>
      <c r="L62" s="217" t="str">
        <f>VLOOKUP(I62,'пр.взвешивания'!$B$1:$H$31,4,FALSE)</f>
        <v>ДВФО</v>
      </c>
      <c r="M62" s="195"/>
      <c r="N62" s="187"/>
      <c r="O62" s="195"/>
      <c r="P62" s="195"/>
    </row>
    <row r="63" spans="1:16" ht="13.5" thickBot="1">
      <c r="A63" s="216"/>
      <c r="B63" s="207"/>
      <c r="C63" s="207"/>
      <c r="D63" s="207"/>
      <c r="E63" s="216"/>
      <c r="F63" s="216"/>
      <c r="G63" s="216"/>
      <c r="H63" s="216"/>
      <c r="I63" s="216"/>
      <c r="J63" s="207"/>
      <c r="K63" s="207"/>
      <c r="L63" s="207"/>
      <c r="M63" s="216"/>
      <c r="N63" s="216"/>
      <c r="O63" s="216"/>
      <c r="P63" s="216"/>
    </row>
    <row r="64" spans="1:16" ht="12.75" customHeight="1">
      <c r="A64" s="203">
        <v>8</v>
      </c>
      <c r="B64" s="212" t="str">
        <f>VLOOKUP(A64,'пр.взвешивания'!$B$1:$H$31,2,FALSE)</f>
        <v>ДМИТРИЕВА Анастасия Олеговна</v>
      </c>
      <c r="C64" s="212" t="str">
        <f>VLOOKUP(A64,'пр.взвешивания'!$B$1:$H$32,3,FALSE)</f>
        <v>03.12.87 мс</v>
      </c>
      <c r="D64" s="212" t="str">
        <f>VLOOKUP(A64,'пр.взвешивания'!$B$1:$H$31,4,FALSE)</f>
        <v>МОС</v>
      </c>
      <c r="E64" s="213" t="s">
        <v>25</v>
      </c>
      <c r="F64" s="200"/>
      <c r="G64" s="201"/>
      <c r="H64" s="215"/>
      <c r="I64" s="203">
        <v>11</v>
      </c>
      <c r="J64" s="212" t="str">
        <f>VLOOKUP(I64,'пр.взвешивания'!$B$1:$H$31,2,FALSE)</f>
        <v>КИРЕЕВА Таисия Владимировна</v>
      </c>
      <c r="K64" s="212" t="str">
        <f>VLOOKUP(I64,'пр.взвешивания'!$B$1:$H$32,3,FALSE)</f>
        <v>13.12.90 МС</v>
      </c>
      <c r="L64" s="212" t="str">
        <f>VLOOKUP(I64,'пр.взвешивания'!$B$1:$H$31,4,FALSE)</f>
        <v>УФО</v>
      </c>
      <c r="M64" s="203" t="s">
        <v>25</v>
      </c>
      <c r="N64" s="200"/>
      <c r="O64" s="201"/>
      <c r="P64" s="211"/>
    </row>
    <row r="65" spans="1:16" ht="12.75">
      <c r="A65" s="210"/>
      <c r="B65" s="198"/>
      <c r="C65" s="198"/>
      <c r="D65" s="198"/>
      <c r="E65" s="214"/>
      <c r="F65" s="210"/>
      <c r="G65" s="192"/>
      <c r="H65" s="210"/>
      <c r="I65" s="210"/>
      <c r="J65" s="198"/>
      <c r="K65" s="198"/>
      <c r="L65" s="198"/>
      <c r="M65" s="196"/>
      <c r="N65" s="210"/>
      <c r="O65" s="192"/>
      <c r="P65" s="210"/>
    </row>
    <row r="66" spans="1:8" ht="21" customHeight="1">
      <c r="A66" s="1"/>
      <c r="B66" s="9"/>
      <c r="C66" s="9"/>
      <c r="D66" s="9"/>
      <c r="E66" s="5"/>
      <c r="F66" s="10"/>
      <c r="G66" s="11"/>
      <c r="H66" s="10"/>
    </row>
    <row r="67" ht="18.75" customHeight="1">
      <c r="A67" t="s">
        <v>122</v>
      </c>
    </row>
    <row r="68" spans="1:16" ht="20.25" customHeight="1">
      <c r="A68" s="2" t="s">
        <v>7</v>
      </c>
      <c r="B68" s="2" t="s">
        <v>40</v>
      </c>
      <c r="C68" s="2"/>
      <c r="D68" s="2"/>
      <c r="E68" s="70" t="str">
        <f>E57</f>
        <v>в.к. 72    кг</v>
      </c>
      <c r="F68" s="2"/>
      <c r="G68" s="2"/>
      <c r="H68" s="2"/>
      <c r="I68" s="2" t="s">
        <v>14</v>
      </c>
      <c r="J68" s="2" t="s">
        <v>40</v>
      </c>
      <c r="K68" s="2"/>
      <c r="L68" s="2"/>
      <c r="M68" s="70" t="str">
        <f>M57</f>
        <v>в.к. 72    кг</v>
      </c>
      <c r="N68" s="2"/>
      <c r="O68" s="2"/>
      <c r="P68" s="2"/>
    </row>
    <row r="69" spans="1:16" ht="12.75" customHeight="1">
      <c r="A69" s="195" t="s">
        <v>1</v>
      </c>
      <c r="B69" s="195" t="s">
        <v>8</v>
      </c>
      <c r="C69" s="195" t="s">
        <v>9</v>
      </c>
      <c r="D69" s="195" t="s">
        <v>10</v>
      </c>
      <c r="E69" s="195" t="s">
        <v>19</v>
      </c>
      <c r="F69" s="195" t="s">
        <v>20</v>
      </c>
      <c r="G69" s="195" t="s">
        <v>21</v>
      </c>
      <c r="H69" s="195" t="s">
        <v>22</v>
      </c>
      <c r="I69" s="195" t="s">
        <v>1</v>
      </c>
      <c r="J69" s="195" t="s">
        <v>8</v>
      </c>
      <c r="K69" s="195" t="s">
        <v>9</v>
      </c>
      <c r="L69" s="195" t="s">
        <v>10</v>
      </c>
      <c r="M69" s="195" t="s">
        <v>19</v>
      </c>
      <c r="N69" s="195" t="s">
        <v>20</v>
      </c>
      <c r="O69" s="195" t="s">
        <v>21</v>
      </c>
      <c r="P69" s="195" t="s">
        <v>22</v>
      </c>
    </row>
    <row r="70" spans="1:16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</row>
    <row r="71" spans="1:16" ht="12.75">
      <c r="A71" s="208">
        <f>'пр.хода'!L8</f>
        <v>2</v>
      </c>
      <c r="B71" s="197" t="str">
        <f>VLOOKUP(A71,'пр.взвешивания'!$B$1:$H$31,2,FALSE)</f>
        <v>АЛЕКСЕЕВА Ирина Вячеславовна</v>
      </c>
      <c r="C71" s="197" t="str">
        <f>VLOOKUP(A71,'пр.взвешивания'!$B$1:$H$32,3,FALSE)</f>
        <v>27.06.90 МС</v>
      </c>
      <c r="D71" s="197" t="str">
        <f>VLOOKUP(A71,'пр.взвешивания'!$B$1:$H$31,4,FALSE)</f>
        <v>С.П.</v>
      </c>
      <c r="E71" s="187"/>
      <c r="F71" s="189"/>
      <c r="G71" s="191"/>
      <c r="H71" s="195"/>
      <c r="I71" s="208">
        <f>'пр.хода'!L19</f>
        <v>10</v>
      </c>
      <c r="J71" s="197" t="str">
        <f>VLOOKUP(I71,'пр.взвешивания'!$B$1:$H$31,2,FALSE)</f>
        <v>ГАЛЯНТ Светлана Алексеевна</v>
      </c>
      <c r="K71" s="197" t="str">
        <f>VLOOKUP(I71,'пр.взвешивания'!$B$1:$H$32,3,FALSE)</f>
        <v>23.05.73 ЗМС</v>
      </c>
      <c r="L71" s="197" t="str">
        <f>VLOOKUP(I71,'пр.взвешивания'!$B$1:$H$31,4,FALSE)</f>
        <v>ДВФО</v>
      </c>
      <c r="M71" s="187"/>
      <c r="N71" s="189"/>
      <c r="O71" s="191"/>
      <c r="P71" s="195"/>
    </row>
    <row r="72" spans="1:16" ht="12.75">
      <c r="A72" s="209"/>
      <c r="B72" s="198"/>
      <c r="C72" s="198"/>
      <c r="D72" s="198"/>
      <c r="E72" s="188"/>
      <c r="F72" s="190"/>
      <c r="G72" s="192"/>
      <c r="H72" s="196"/>
      <c r="I72" s="209"/>
      <c r="J72" s="198"/>
      <c r="K72" s="198"/>
      <c r="L72" s="198"/>
      <c r="M72" s="188"/>
      <c r="N72" s="190"/>
      <c r="O72" s="192"/>
      <c r="P72" s="196"/>
    </row>
    <row r="73" spans="1:16" ht="12.75">
      <c r="A73" s="195">
        <f>'пр.хода'!L12</f>
        <v>7</v>
      </c>
      <c r="B73" s="197" t="str">
        <f>VLOOKUP(A73,'пр.взвешивания'!$B$1:$H$31,2,FALSE)</f>
        <v>ПОТАПОВА Юлия Андреевна</v>
      </c>
      <c r="C73" s="197" t="str">
        <f>VLOOKUP(A73,'пр.взвешивания'!$B$1:$H$32,3,FALSE)</f>
        <v>23.06.89 МС</v>
      </c>
      <c r="D73" s="197" t="str">
        <f>VLOOKUP(A73,'пр.взвешивания'!$B$1:$H$31,4,FALSE)</f>
        <v>ЮФО</v>
      </c>
      <c r="E73" s="187"/>
      <c r="F73" s="187"/>
      <c r="G73" s="195"/>
      <c r="H73" s="195"/>
      <c r="I73" s="195">
        <f>'пр.хода'!L23</f>
        <v>13</v>
      </c>
      <c r="J73" s="197" t="str">
        <f>VLOOKUP(I73,'пр.взвешивания'!$B$1:$H$31,2,FALSE)</f>
        <v>КАЧОРОВСКАЯ Алена Александровна</v>
      </c>
      <c r="K73" s="197" t="str">
        <f>VLOOKUP(I73,'пр.взвешивания'!$B$1:$H$32,3,FALSE)</f>
        <v>10.01.90 мс</v>
      </c>
      <c r="L73" s="197" t="str">
        <f>VLOOKUP(I73,'пр.взвешивания'!$B$1:$H$31,4,FALSE)</f>
        <v>ЮФО</v>
      </c>
      <c r="M73" s="187"/>
      <c r="N73" s="187"/>
      <c r="O73" s="195"/>
      <c r="P73" s="195"/>
    </row>
    <row r="74" spans="1:16" ht="13.5" thickBot="1">
      <c r="A74" s="206"/>
      <c r="B74" s="207"/>
      <c r="C74" s="207"/>
      <c r="D74" s="207"/>
      <c r="E74" s="205"/>
      <c r="F74" s="205"/>
      <c r="G74" s="206"/>
      <c r="H74" s="206"/>
      <c r="I74" s="206"/>
      <c r="J74" s="207"/>
      <c r="K74" s="207"/>
      <c r="L74" s="207"/>
      <c r="M74" s="205"/>
      <c r="N74" s="205"/>
      <c r="O74" s="206"/>
      <c r="P74" s="206"/>
    </row>
    <row r="75" spans="1:16" ht="12.75">
      <c r="A75" s="203">
        <f>'пр.хода'!L10</f>
        <v>6</v>
      </c>
      <c r="B75" s="204" t="str">
        <f>VLOOKUP(A75,'пр.взвешивания'!$B$1:$H$31,2,FALSE)</f>
        <v>АВЕРУШКИНА Светлана Егоровна</v>
      </c>
      <c r="C75" s="204" t="str">
        <f>VLOOKUP(A75,'пр.взвешивания'!$B$1:$H$32,3,FALSE)</f>
        <v>07.05.79 мсмк</v>
      </c>
      <c r="D75" s="204" t="str">
        <f>VLOOKUP(A75,'пр.взвешивания'!$B$1:$H$31,4,FALSE)</f>
        <v>ПФО</v>
      </c>
      <c r="E75" s="199"/>
      <c r="F75" s="200"/>
      <c r="G75" s="201"/>
      <c r="H75" s="202"/>
      <c r="I75" s="203">
        <f>'пр.хода'!L21</f>
        <v>11</v>
      </c>
      <c r="J75" s="204" t="str">
        <f>VLOOKUP(I75,'пр.взвешивания'!$B$1:$H$31,2,FALSE)</f>
        <v>КИРЕЕВА Таисия Владимировна</v>
      </c>
      <c r="K75" s="204" t="str">
        <f>VLOOKUP(I75,'пр.взвешивания'!$B$1:$H$32,3,FALSE)</f>
        <v>13.12.90 МС</v>
      </c>
      <c r="L75" s="204" t="str">
        <f>VLOOKUP(I75,'пр.взвешивания'!$B$1:$H$31,4,FALSE)</f>
        <v>УФО</v>
      </c>
      <c r="M75" s="199"/>
      <c r="N75" s="200"/>
      <c r="O75" s="201"/>
      <c r="P75" s="202"/>
    </row>
    <row r="76" spans="1:16" ht="12.75">
      <c r="A76" s="196"/>
      <c r="B76" s="198"/>
      <c r="C76" s="198"/>
      <c r="D76" s="198"/>
      <c r="E76" s="188"/>
      <c r="F76" s="190"/>
      <c r="G76" s="192"/>
      <c r="H76" s="194"/>
      <c r="I76" s="196"/>
      <c r="J76" s="198"/>
      <c r="K76" s="198"/>
      <c r="L76" s="198"/>
      <c r="M76" s="188"/>
      <c r="N76" s="190"/>
      <c r="O76" s="192"/>
      <c r="P76" s="194"/>
    </row>
    <row r="77" spans="1:16" ht="12.75">
      <c r="A77" s="195">
        <f>'пр.хода'!L14</f>
        <v>3</v>
      </c>
      <c r="B77" s="197" t="str">
        <f>VLOOKUP(A77,'пр.взвешивания'!$B$1:$H$31,2,FALSE)</f>
        <v>КУЛЬНЕВА Алла Александровна</v>
      </c>
      <c r="C77" s="197" t="str">
        <f>VLOOKUP(A77,'пр.взвешивания'!$B$1:$H$32,3,FALSE)</f>
        <v>17.04.91 МС</v>
      </c>
      <c r="D77" s="197" t="str">
        <f>VLOOKUP(A77,'пр.взвешивания'!$B$1:$H$31,4,FALSE)</f>
        <v>СФО</v>
      </c>
      <c r="E77" s="187"/>
      <c r="F77" s="189"/>
      <c r="G77" s="191"/>
      <c r="H77" s="193"/>
      <c r="I77" s="195">
        <f>'пр.хода'!L25</f>
        <v>8</v>
      </c>
      <c r="J77" s="197" t="str">
        <f>VLOOKUP(I77,'пр.взвешивания'!$B$1:$H$31,2,FALSE)</f>
        <v>ДМИТРИЕВА Анастасия Олеговна</v>
      </c>
      <c r="K77" s="197" t="str">
        <f>VLOOKUP(I77,'пр.взвешивания'!$B$1:$H$32,3,FALSE)</f>
        <v>03.12.87 мс</v>
      </c>
      <c r="L77" s="197" t="str">
        <f>VLOOKUP(I77,'пр.взвешивания'!$B$1:$H$31,4,FALSE)</f>
        <v>МОС</v>
      </c>
      <c r="M77" s="187"/>
      <c r="N77" s="189"/>
      <c r="O77" s="191"/>
      <c r="P77" s="193"/>
    </row>
    <row r="78" spans="1:16" ht="12.75">
      <c r="A78" s="196"/>
      <c r="B78" s="198"/>
      <c r="C78" s="198"/>
      <c r="D78" s="198"/>
      <c r="E78" s="188"/>
      <c r="F78" s="190"/>
      <c r="G78" s="192"/>
      <c r="H78" s="194"/>
      <c r="I78" s="196"/>
      <c r="J78" s="198"/>
      <c r="K78" s="198"/>
      <c r="L78" s="198"/>
      <c r="M78" s="188"/>
      <c r="N78" s="190"/>
      <c r="O78" s="192"/>
      <c r="P78" s="194"/>
    </row>
    <row r="79" spans="1:16" ht="24.75" customHeight="1">
      <c r="A79" s="2" t="s">
        <v>7</v>
      </c>
      <c r="B79" s="2" t="s">
        <v>41</v>
      </c>
      <c r="C79" s="2"/>
      <c r="D79" s="2"/>
      <c r="E79" s="70" t="str">
        <f>E68</f>
        <v>в.к. 72    кг</v>
      </c>
      <c r="F79" s="2"/>
      <c r="G79" s="2"/>
      <c r="H79" s="2"/>
      <c r="I79" s="2" t="s">
        <v>14</v>
      </c>
      <c r="J79" s="2" t="s">
        <v>41</v>
      </c>
      <c r="K79" s="2"/>
      <c r="L79" s="2"/>
      <c r="M79" s="70" t="str">
        <f>M68</f>
        <v>в.к. 72    кг</v>
      </c>
      <c r="N79" s="2"/>
      <c r="O79" s="2"/>
      <c r="P79" s="2"/>
    </row>
    <row r="80" spans="1:16" ht="12.75">
      <c r="A80" s="195" t="s">
        <v>1</v>
      </c>
      <c r="B80" s="195" t="s">
        <v>8</v>
      </c>
      <c r="C80" s="195" t="s">
        <v>9</v>
      </c>
      <c r="D80" s="195" t="s">
        <v>10</v>
      </c>
      <c r="E80" s="195" t="s">
        <v>19</v>
      </c>
      <c r="F80" s="195" t="s">
        <v>20</v>
      </c>
      <c r="G80" s="195" t="s">
        <v>21</v>
      </c>
      <c r="H80" s="195" t="s">
        <v>22</v>
      </c>
      <c r="I80" s="195" t="s">
        <v>1</v>
      </c>
      <c r="J80" s="195" t="s">
        <v>8</v>
      </c>
      <c r="K80" s="195" t="s">
        <v>9</v>
      </c>
      <c r="L80" s="195" t="s">
        <v>10</v>
      </c>
      <c r="M80" s="195" t="s">
        <v>19</v>
      </c>
      <c r="N80" s="195" t="s">
        <v>20</v>
      </c>
      <c r="O80" s="195" t="s">
        <v>21</v>
      </c>
      <c r="P80" s="195" t="s">
        <v>22</v>
      </c>
    </row>
    <row r="81" spans="1:16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1:16" ht="12.75">
      <c r="A82" s="208">
        <f>'пр.хода'!L8</f>
        <v>2</v>
      </c>
      <c r="B82" s="197" t="str">
        <f>VLOOKUP(A82,'пр.взвешивания'!$B$1:$H$31,2,FALSE)</f>
        <v>АЛЕКСЕЕВА Ирина Вячеславовна</v>
      </c>
      <c r="C82" s="197" t="str">
        <f>VLOOKUP(A82,'пр.взвешивания'!$B$1:$H$32,3,FALSE)</f>
        <v>27.06.90 МС</v>
      </c>
      <c r="D82" s="197" t="str">
        <f>VLOOKUP(A82,'пр.взвешивания'!$B$1:$H$31,4,FALSE)</f>
        <v>С.П.</v>
      </c>
      <c r="E82" s="187"/>
      <c r="F82" s="189"/>
      <c r="G82" s="191"/>
      <c r="H82" s="195"/>
      <c r="I82" s="208">
        <f>'пр.хода'!L19</f>
        <v>10</v>
      </c>
      <c r="J82" s="197" t="str">
        <f>VLOOKUP(I82,'пр.взвешивания'!$B$1:$H$31,2,FALSE)</f>
        <v>ГАЛЯНТ Светлана Алексеевна</v>
      </c>
      <c r="K82" s="197" t="str">
        <f>VLOOKUP(I82,'пр.взвешивания'!$B$1:$H$32,3,FALSE)</f>
        <v>23.05.73 ЗМС</v>
      </c>
      <c r="L82" s="197" t="str">
        <f>VLOOKUP(I82,'пр.взвешивания'!$B$1:$H$31,4,FALSE)</f>
        <v>ДВФО</v>
      </c>
      <c r="M82" s="187"/>
      <c r="N82" s="189"/>
      <c r="O82" s="191"/>
      <c r="P82" s="195"/>
    </row>
    <row r="83" spans="1:16" ht="12.75">
      <c r="A83" s="209"/>
      <c r="B83" s="198"/>
      <c r="C83" s="198"/>
      <c r="D83" s="198"/>
      <c r="E83" s="188"/>
      <c r="F83" s="190"/>
      <c r="G83" s="192"/>
      <c r="H83" s="196"/>
      <c r="I83" s="209"/>
      <c r="J83" s="198"/>
      <c r="K83" s="198"/>
      <c r="L83" s="198"/>
      <c r="M83" s="188"/>
      <c r="N83" s="190"/>
      <c r="O83" s="192"/>
      <c r="P83" s="196"/>
    </row>
    <row r="84" spans="1:16" ht="12.75">
      <c r="A84" s="195">
        <f>'пр.хода'!L10</f>
        <v>6</v>
      </c>
      <c r="B84" s="197" t="str">
        <f>VLOOKUP(A84,'пр.взвешивания'!$B$1:$H$31,2,FALSE)</f>
        <v>АВЕРУШКИНА Светлана Егоровна</v>
      </c>
      <c r="C84" s="197" t="str">
        <f>VLOOKUP(A84,'пр.взвешивания'!$B$1:$H$32,3,FALSE)</f>
        <v>07.05.79 мсмк</v>
      </c>
      <c r="D84" s="197" t="str">
        <f>VLOOKUP(A84,'пр.взвешивания'!$B$1:$H$31,4,FALSE)</f>
        <v>ПФО</v>
      </c>
      <c r="E84" s="187"/>
      <c r="F84" s="187"/>
      <c r="G84" s="195"/>
      <c r="H84" s="195"/>
      <c r="I84" s="195">
        <f>'пр.хода'!L21</f>
        <v>11</v>
      </c>
      <c r="J84" s="197" t="str">
        <f>VLOOKUP(I84,'пр.взвешивания'!$B$1:$H$31,2,FALSE)</f>
        <v>КИРЕЕВА Таисия Владимировна</v>
      </c>
      <c r="K84" s="197" t="str">
        <f>VLOOKUP(I84,'пр.взвешивания'!$B$1:$H$32,3,FALSE)</f>
        <v>13.12.90 МС</v>
      </c>
      <c r="L84" s="197" t="str">
        <f>VLOOKUP(I84,'пр.взвешивания'!$B$1:$H$31,4,FALSE)</f>
        <v>УФО</v>
      </c>
      <c r="M84" s="187"/>
      <c r="N84" s="187"/>
      <c r="O84" s="195"/>
      <c r="P84" s="195"/>
    </row>
    <row r="85" spans="1:16" ht="13.5" thickBot="1">
      <c r="A85" s="206"/>
      <c r="B85" s="207"/>
      <c r="C85" s="207"/>
      <c r="D85" s="207"/>
      <c r="E85" s="205"/>
      <c r="F85" s="205"/>
      <c r="G85" s="206"/>
      <c r="H85" s="206"/>
      <c r="I85" s="206"/>
      <c r="J85" s="207"/>
      <c r="K85" s="207"/>
      <c r="L85" s="207"/>
      <c r="M85" s="205"/>
      <c r="N85" s="205"/>
      <c r="O85" s="206"/>
      <c r="P85" s="206"/>
    </row>
    <row r="86" spans="1:16" ht="12.75">
      <c r="A86" s="203">
        <f>'пр.хода'!L14</f>
        <v>3</v>
      </c>
      <c r="B86" s="204" t="str">
        <f>VLOOKUP(A86,'пр.взвешивания'!$B$1:$H$31,2,FALSE)</f>
        <v>КУЛЬНЕВА Алла Александровна</v>
      </c>
      <c r="C86" s="204" t="str">
        <f>VLOOKUP(A86,'пр.взвешивания'!$B$1:$H$32,3,FALSE)</f>
        <v>17.04.91 МС</v>
      </c>
      <c r="D86" s="204" t="str">
        <f>VLOOKUP(A86,'пр.взвешивания'!$B$1:$H$31,4,FALSE)</f>
        <v>СФО</v>
      </c>
      <c r="E86" s="199"/>
      <c r="F86" s="200"/>
      <c r="G86" s="201"/>
      <c r="H86" s="202"/>
      <c r="I86" s="203">
        <f>'пр.хода'!L25</f>
        <v>8</v>
      </c>
      <c r="J86" s="204" t="str">
        <f>VLOOKUP(I86,'пр.взвешивания'!$B$1:$H$31,2,FALSE)</f>
        <v>ДМИТРИЕВА Анастасия Олеговна</v>
      </c>
      <c r="K86" s="204" t="str">
        <f>VLOOKUP(I86,'пр.взвешивания'!$B$1:$H$32,3,FALSE)</f>
        <v>03.12.87 мс</v>
      </c>
      <c r="L86" s="204" t="str">
        <f>VLOOKUP(I86,'пр.взвешивания'!$B$1:$H$31,4,FALSE)</f>
        <v>МОС</v>
      </c>
      <c r="M86" s="199"/>
      <c r="N86" s="200"/>
      <c r="O86" s="201"/>
      <c r="P86" s="202"/>
    </row>
    <row r="87" spans="1:16" ht="12.75">
      <c r="A87" s="196"/>
      <c r="B87" s="198"/>
      <c r="C87" s="198"/>
      <c r="D87" s="198"/>
      <c r="E87" s="188"/>
      <c r="F87" s="190"/>
      <c r="G87" s="192"/>
      <c r="H87" s="194"/>
      <c r="I87" s="196"/>
      <c r="J87" s="198"/>
      <c r="K87" s="198"/>
      <c r="L87" s="198"/>
      <c r="M87" s="188"/>
      <c r="N87" s="190"/>
      <c r="O87" s="192"/>
      <c r="P87" s="194"/>
    </row>
    <row r="88" spans="1:16" ht="12.75">
      <c r="A88" s="195">
        <f>'пр.хода'!L12</f>
        <v>7</v>
      </c>
      <c r="B88" s="197" t="str">
        <f>VLOOKUP(A88,'пр.взвешивания'!$B$1:$H$31,2,FALSE)</f>
        <v>ПОТАПОВА Юлия Андреевна</v>
      </c>
      <c r="C88" s="197" t="str">
        <f>VLOOKUP(A88,'пр.взвешивания'!$B$1:$H$32,3,FALSE)</f>
        <v>23.06.89 МС</v>
      </c>
      <c r="D88" s="197" t="str">
        <f>VLOOKUP(A88,'пр.взвешивания'!$B$1:$H$31,4,FALSE)</f>
        <v>ЮФО</v>
      </c>
      <c r="E88" s="187"/>
      <c r="F88" s="189"/>
      <c r="G88" s="191"/>
      <c r="H88" s="193"/>
      <c r="I88" s="195">
        <f>'пр.хода'!L23</f>
        <v>13</v>
      </c>
      <c r="J88" s="197" t="str">
        <f>VLOOKUP(I88,'пр.взвешивания'!$B$1:$H$31,2,FALSE)</f>
        <v>КАЧОРОВСКАЯ Алена Александровна</v>
      </c>
      <c r="K88" s="197" t="str">
        <f>VLOOKUP(I88,'пр.взвешивания'!$B$1:$H$32,3,FALSE)</f>
        <v>10.01.90 мс</v>
      </c>
      <c r="L88" s="197" t="str">
        <f>VLOOKUP(I88,'пр.взвешивания'!$B$1:$H$31,4,FALSE)</f>
        <v>ЮФО</v>
      </c>
      <c r="M88" s="187"/>
      <c r="N88" s="189"/>
      <c r="O88" s="191"/>
      <c r="P88" s="193"/>
    </row>
    <row r="89" spans="1:16" ht="12.75">
      <c r="A89" s="196"/>
      <c r="B89" s="198"/>
      <c r="C89" s="198"/>
      <c r="D89" s="198"/>
      <c r="E89" s="188"/>
      <c r="F89" s="190"/>
      <c r="G89" s="192"/>
      <c r="H89" s="194"/>
      <c r="I89" s="196"/>
      <c r="J89" s="198"/>
      <c r="K89" s="198"/>
      <c r="L89" s="198"/>
      <c r="M89" s="188"/>
      <c r="N89" s="190"/>
      <c r="O89" s="192"/>
      <c r="P89" s="194"/>
    </row>
  </sheetData>
  <mergeCells count="57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  <mergeCell ref="I84:I85"/>
    <mergeCell ref="J84:J85"/>
    <mergeCell ref="K84:K85"/>
    <mergeCell ref="L84:L85"/>
    <mergeCell ref="M84:M85"/>
    <mergeCell ref="N84:N85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19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4"/>
    </row>
    <row r="2" spans="3:6" ht="29.25" customHeight="1">
      <c r="C2" s="5" t="s">
        <v>27</v>
      </c>
      <c r="F2" s="70" t="str">
        <f>'пр.взвешивания'!G3</f>
        <v>в.к. 72    кг</v>
      </c>
    </row>
    <row r="3" ht="12.75">
      <c r="C3" s="3" t="s">
        <v>28</v>
      </c>
    </row>
    <row r="4" spans="1:8" ht="12.75" customHeight="1">
      <c r="A4" s="214" t="s">
        <v>29</v>
      </c>
      <c r="B4" s="214" t="s">
        <v>1</v>
      </c>
      <c r="C4" s="196" t="s">
        <v>8</v>
      </c>
      <c r="D4" s="214" t="s">
        <v>9</v>
      </c>
      <c r="E4" s="214" t="s">
        <v>10</v>
      </c>
      <c r="F4" s="214" t="s">
        <v>19</v>
      </c>
      <c r="G4" s="214" t="s">
        <v>21</v>
      </c>
      <c r="H4" s="214" t="s">
        <v>22</v>
      </c>
    </row>
    <row r="5" spans="1:8" ht="12.75">
      <c r="A5" s="195"/>
      <c r="B5" s="195"/>
      <c r="C5" s="195"/>
      <c r="D5" s="195"/>
      <c r="E5" s="195"/>
      <c r="F5" s="195"/>
      <c r="G5" s="195"/>
      <c r="H5" s="195"/>
    </row>
    <row r="6" spans="1:8" ht="12.75" customHeight="1">
      <c r="A6" s="227"/>
      <c r="B6" s="228">
        <f>'пр.хода'!L29</f>
        <v>2</v>
      </c>
      <c r="C6" s="229" t="str">
        <f>VLOOKUP(B6,'пр.взвешивания'!B1:H31,2,FALSE)</f>
        <v>АЛЕКСЕЕВА Ирина Вячеславовна</v>
      </c>
      <c r="D6" s="229" t="str">
        <f>VLOOKUP(B6,'пр.взвешивания'!B1:H31,3,FALSE)</f>
        <v>27.06.90 МС</v>
      </c>
      <c r="E6" s="229" t="str">
        <f>VLOOKUP(B6,'пр.взвешивания'!B1:H31,5,FALSE)</f>
        <v>С.Петербург МО</v>
      </c>
      <c r="F6" s="187"/>
      <c r="G6" s="222"/>
      <c r="H6" s="214"/>
    </row>
    <row r="7" spans="1:8" ht="12.75">
      <c r="A7" s="227"/>
      <c r="B7" s="214"/>
      <c r="C7" s="229"/>
      <c r="D7" s="229"/>
      <c r="E7" s="229"/>
      <c r="F7" s="188"/>
      <c r="G7" s="222"/>
      <c r="H7" s="214"/>
    </row>
    <row r="8" spans="1:8" ht="12.75">
      <c r="A8" s="230"/>
      <c r="B8" s="228">
        <f>'пр.хода'!L31</f>
        <v>11</v>
      </c>
      <c r="C8" s="229" t="str">
        <f>VLOOKUP(B8,'пр.взвешивания'!B3:H33,2,FALSE)</f>
        <v>КИРЕЕВА Таисия Владимировна</v>
      </c>
      <c r="D8" s="229" t="str">
        <f>VLOOKUP(B8,'пр.взвешивания'!B3:H33,3,FALSE)</f>
        <v>13.12.90 МС</v>
      </c>
      <c r="E8" s="229" t="str">
        <f>VLOOKUP(B8,'пр.взвешивания'!B3:H33,5,FALSE)</f>
        <v>Челябинская Челябинск МО</v>
      </c>
      <c r="F8" s="187"/>
      <c r="G8" s="214"/>
      <c r="H8" s="214"/>
    </row>
    <row r="9" spans="1:8" ht="12.75">
      <c r="A9" s="230"/>
      <c r="B9" s="214"/>
      <c r="C9" s="229"/>
      <c r="D9" s="229"/>
      <c r="E9" s="229"/>
      <c r="F9" s="188"/>
      <c r="G9" s="214"/>
      <c r="H9" s="214"/>
    </row>
    <row r="10" ht="24.75" customHeight="1">
      <c r="E10" s="6"/>
    </row>
    <row r="11" spans="5:8" ht="24.75" customHeight="1">
      <c r="E11" s="6" t="s">
        <v>7</v>
      </c>
      <c r="F11" s="7"/>
      <c r="G11" s="7"/>
      <c r="H11" s="7"/>
    </row>
    <row r="12" spans="5:8" ht="24.75" customHeight="1">
      <c r="E12" s="6" t="s">
        <v>14</v>
      </c>
      <c r="F12" s="7"/>
      <c r="G12" s="7"/>
      <c r="H12" s="7"/>
    </row>
    <row r="13" ht="24.75" customHeight="1"/>
    <row r="14" ht="7.5" customHeight="1"/>
    <row r="15" spans="3:6" ht="24.75" customHeight="1">
      <c r="C15" s="3" t="s">
        <v>28</v>
      </c>
      <c r="F15" s="70" t="str">
        <f>F2</f>
        <v>в.к. 72    кг</v>
      </c>
    </row>
    <row r="16" spans="1:8" ht="12.75" customHeight="1">
      <c r="A16" s="214" t="s">
        <v>29</v>
      </c>
      <c r="B16" s="214" t="s">
        <v>1</v>
      </c>
      <c r="C16" s="196" t="s">
        <v>8</v>
      </c>
      <c r="D16" s="214" t="s">
        <v>9</v>
      </c>
      <c r="E16" s="214" t="s">
        <v>10</v>
      </c>
      <c r="F16" s="214" t="s">
        <v>19</v>
      </c>
      <c r="G16" s="214" t="s">
        <v>21</v>
      </c>
      <c r="H16" s="214" t="s">
        <v>22</v>
      </c>
    </row>
    <row r="17" spans="1:8" ht="12.75">
      <c r="A17" s="195"/>
      <c r="B17" s="195"/>
      <c r="C17" s="195"/>
      <c r="D17" s="195"/>
      <c r="E17" s="195"/>
      <c r="F17" s="195"/>
      <c r="G17" s="195"/>
      <c r="H17" s="195"/>
    </row>
    <row r="18" spans="1:8" ht="12.75" customHeight="1">
      <c r="A18" s="227"/>
      <c r="B18" s="228">
        <f>'пр.хода'!L33</f>
        <v>10</v>
      </c>
      <c r="C18" s="229" t="str">
        <f>VLOOKUP(B18,'пр.взвешивания'!B1:G33,2,FALSE)</f>
        <v>ГАЛЯНТ Светлана Алексеевна</v>
      </c>
      <c r="D18" s="229" t="str">
        <f>VLOOKUP(B18,'пр.взвешивания'!B1:H31,3,FALSE)</f>
        <v>23.05.73 ЗМС</v>
      </c>
      <c r="E18" s="229" t="str">
        <f>VLOOKUP(B18,'пр.взвешивания'!B1:H33,5,FALSE)</f>
        <v>Камчатский Петропавловск-камчатский МСТ</v>
      </c>
      <c r="F18" s="220"/>
      <c r="G18" s="222"/>
      <c r="H18" s="214"/>
    </row>
    <row r="19" spans="1:8" ht="12.75">
      <c r="A19" s="227"/>
      <c r="B19" s="214"/>
      <c r="C19" s="229"/>
      <c r="D19" s="229"/>
      <c r="E19" s="229"/>
      <c r="F19" s="220"/>
      <c r="G19" s="222"/>
      <c r="H19" s="214"/>
    </row>
    <row r="20" spans="1:8" ht="12.75">
      <c r="A20" s="230"/>
      <c r="B20" s="228">
        <f>'пр.хода'!L35</f>
        <v>6</v>
      </c>
      <c r="C20" s="229" t="str">
        <f>VLOOKUP(B20,'пр.взвешивания'!B1:G35,2,FALSE)</f>
        <v>АВЕРУШКИНА Светлана Егоровна</v>
      </c>
      <c r="D20" s="229" t="str">
        <f>VLOOKUP(B20,'пр.взвешивания'!B1:H33,3,FALSE)</f>
        <v>07.05.79 мсмк</v>
      </c>
      <c r="E20" s="229" t="str">
        <f>VLOOKUP(B20,'пр.взвешивания'!B1:H35,5,FALSE)</f>
        <v>Пермский Пермь Д</v>
      </c>
      <c r="F20" s="220"/>
      <c r="G20" s="214"/>
      <c r="H20" s="214"/>
    </row>
    <row r="21" spans="1:8" ht="12.75">
      <c r="A21" s="230"/>
      <c r="B21" s="214"/>
      <c r="C21" s="229"/>
      <c r="D21" s="229"/>
      <c r="E21" s="229"/>
      <c r="F21" s="220"/>
      <c r="G21" s="214"/>
      <c r="H21" s="214"/>
    </row>
    <row r="22" ht="24.75" customHeight="1">
      <c r="E22" s="6"/>
    </row>
    <row r="23" spans="5:8" ht="24.75" customHeight="1">
      <c r="E23" s="6" t="s">
        <v>7</v>
      </c>
      <c r="F23" s="7"/>
      <c r="G23" s="7"/>
      <c r="H23" s="7"/>
    </row>
    <row r="24" spans="5:8" ht="24.75" customHeight="1">
      <c r="E24" s="6" t="s">
        <v>14</v>
      </c>
      <c r="F24" s="7"/>
      <c r="G24" s="7"/>
      <c r="H24" s="7"/>
    </row>
    <row r="25" ht="24.75" customHeight="1"/>
    <row r="26" ht="24.75" customHeight="1"/>
    <row r="27" ht="9" customHeight="1"/>
    <row r="28" spans="3:6" ht="34.5" customHeight="1">
      <c r="C28" s="8" t="s">
        <v>16</v>
      </c>
      <c r="E28" s="12"/>
      <c r="F28" s="70" t="str">
        <f>F15</f>
        <v>в.к. 72    кг</v>
      </c>
    </row>
    <row r="29" spans="1:8" ht="12.75">
      <c r="A29" s="214" t="s">
        <v>29</v>
      </c>
      <c r="B29" s="214" t="s">
        <v>1</v>
      </c>
      <c r="C29" s="196" t="s">
        <v>8</v>
      </c>
      <c r="D29" s="214" t="s">
        <v>9</v>
      </c>
      <c r="E29" s="214" t="s">
        <v>10</v>
      </c>
      <c r="F29" s="214" t="s">
        <v>19</v>
      </c>
      <c r="G29" s="214" t="s">
        <v>21</v>
      </c>
      <c r="H29" s="214" t="s">
        <v>22</v>
      </c>
    </row>
    <row r="30" spans="1:8" ht="12.75">
      <c r="A30" s="195"/>
      <c r="B30" s="195"/>
      <c r="C30" s="195"/>
      <c r="D30" s="195"/>
      <c r="E30" s="195"/>
      <c r="F30" s="195"/>
      <c r="G30" s="195"/>
      <c r="H30" s="195"/>
    </row>
    <row r="31" spans="1:8" ht="12.75">
      <c r="A31" s="227"/>
      <c r="B31" s="228">
        <f>'пр.хода'!Q30</f>
        <v>2</v>
      </c>
      <c r="C31" s="229" t="str">
        <f>VLOOKUP(B31,'пр.взвешивания'!B1:G46,2,FALSE)</f>
        <v>АЛЕКСЕЕВА Ирина Вячеславовна</v>
      </c>
      <c r="D31" s="229" t="str">
        <f>VLOOKUP(B31,'пр.взвешивания'!B1:H44,3,FALSE)</f>
        <v>27.06.90 МС</v>
      </c>
      <c r="E31" s="229" t="str">
        <f>VLOOKUP(B31,'пр.взвешивания'!B1:H46,5,FALSE)</f>
        <v>С.Петербург МО</v>
      </c>
      <c r="F31" s="220"/>
      <c r="G31" s="222"/>
      <c r="H31" s="214"/>
    </row>
    <row r="32" spans="1:8" ht="12.75">
      <c r="A32" s="227"/>
      <c r="B32" s="214"/>
      <c r="C32" s="229"/>
      <c r="D32" s="229"/>
      <c r="E32" s="229"/>
      <c r="F32" s="220"/>
      <c r="G32" s="222"/>
      <c r="H32" s="214"/>
    </row>
    <row r="33" spans="1:8" ht="12.75">
      <c r="A33" s="230"/>
      <c r="B33" s="228">
        <f>'пр.хода'!Q34</f>
        <v>10</v>
      </c>
      <c r="C33" s="229" t="str">
        <f>VLOOKUP(B33,'пр.взвешивания'!B14:G48,2,FALSE)</f>
        <v>ГАЛЯНТ Светлана Алексеевна</v>
      </c>
      <c r="D33" s="229" t="str">
        <f>VLOOKUP(B33,'пр.взвешивания'!B14:H46,3,FALSE)</f>
        <v>23.05.73 ЗМС</v>
      </c>
      <c r="E33" s="229" t="str">
        <f>VLOOKUP(B33,'пр.взвешивания'!B14:H48,5,FALSE)</f>
        <v>Камчатский Петропавловск-камчатский МСТ</v>
      </c>
      <c r="F33" s="220"/>
      <c r="G33" s="214"/>
      <c r="H33" s="214"/>
    </row>
    <row r="34" spans="1:8" ht="12.75">
      <c r="A34" s="230"/>
      <c r="B34" s="214"/>
      <c r="C34" s="229"/>
      <c r="D34" s="229"/>
      <c r="E34" s="229"/>
      <c r="F34" s="220"/>
      <c r="G34" s="214"/>
      <c r="H34" s="214"/>
    </row>
    <row r="35" ht="24.75" customHeight="1">
      <c r="E35" s="6"/>
    </row>
    <row r="36" spans="5:8" ht="24.75" customHeight="1">
      <c r="E36" s="6" t="s">
        <v>7</v>
      </c>
      <c r="F36" s="7"/>
      <c r="G36" s="7"/>
      <c r="H36" s="7"/>
    </row>
    <row r="37" spans="5:8" ht="24.75" customHeight="1">
      <c r="E37" s="6" t="s">
        <v>14</v>
      </c>
      <c r="F37" s="7"/>
      <c r="G37" s="7"/>
      <c r="H37" s="7"/>
    </row>
    <row r="38" ht="24.75" customHeight="1"/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N15" sqref="N15"/>
    </sheetView>
  </sheetViews>
  <sheetFormatPr defaultColWidth="9.140625" defaultRowHeight="12.75"/>
  <sheetData>
    <row r="1" spans="1:8" ht="15.75" thickBot="1">
      <c r="A1" s="231" t="str">
        <f>'[1]реквизиты'!$A$2</f>
        <v>Чемпионат России по САМБО среди женщин</v>
      </c>
      <c r="B1" s="232"/>
      <c r="C1" s="232"/>
      <c r="D1" s="232"/>
      <c r="E1" s="232"/>
      <c r="F1" s="232"/>
      <c r="G1" s="232"/>
      <c r="H1" s="233"/>
    </row>
    <row r="2" spans="1:8" ht="12.75">
      <c r="A2" s="234" t="str">
        <f>'[1]реквизиты'!$A$3</f>
        <v>06 - 11 июня 2012 г.          г. Выкса</v>
      </c>
      <c r="B2" s="234"/>
      <c r="C2" s="234"/>
      <c r="D2" s="234"/>
      <c r="E2" s="234"/>
      <c r="F2" s="234"/>
      <c r="G2" s="234"/>
      <c r="H2" s="234"/>
    </row>
    <row r="3" spans="1:8" ht="18.75" thickBot="1">
      <c r="A3" s="235" t="s">
        <v>42</v>
      </c>
      <c r="B3" s="235"/>
      <c r="C3" s="235"/>
      <c r="D3" s="235"/>
      <c r="E3" s="235"/>
      <c r="F3" s="235"/>
      <c r="G3" s="235"/>
      <c r="H3" s="235"/>
    </row>
    <row r="4" spans="2:8" ht="18.75" thickBot="1">
      <c r="B4" s="95"/>
      <c r="C4" s="96"/>
      <c r="D4" s="236" t="str">
        <f>'пр.взвешивания'!G3</f>
        <v>в.к. 72    кг</v>
      </c>
      <c r="E4" s="237"/>
      <c r="F4" s="238"/>
      <c r="G4" s="96"/>
      <c r="H4" s="96"/>
    </row>
    <row r="5" spans="1:8" ht="18.75" thickBot="1">
      <c r="A5" s="96"/>
      <c r="B5" s="96"/>
      <c r="C5" s="96"/>
      <c r="D5" s="96"/>
      <c r="E5" s="96"/>
      <c r="F5" s="96"/>
      <c r="G5" s="96"/>
      <c r="H5" s="96"/>
    </row>
    <row r="6" spans="1:10" ht="18">
      <c r="A6" s="239" t="s">
        <v>43</v>
      </c>
      <c r="B6" s="242" t="str">
        <f>VLOOKUP(J6,'пр.взвешивания'!B1:G38,2,FALSE)</f>
        <v>ГАЛЯНТ Светлана Алексеевна</v>
      </c>
      <c r="C6" s="242"/>
      <c r="D6" s="242"/>
      <c r="E6" s="242"/>
      <c r="F6" s="242"/>
      <c r="G6" s="242"/>
      <c r="H6" s="244" t="str">
        <f>VLOOKUP(J6,'пр.взвешивания'!B1:G38,3,FALSE)</f>
        <v>23.05.73 ЗМС</v>
      </c>
      <c r="I6" s="96"/>
      <c r="J6" s="97">
        <f>'пр.хода'!T32</f>
        <v>10</v>
      </c>
    </row>
    <row r="7" spans="1:10" ht="18">
      <c r="A7" s="240"/>
      <c r="B7" s="243"/>
      <c r="C7" s="243"/>
      <c r="D7" s="243"/>
      <c r="E7" s="243"/>
      <c r="F7" s="243"/>
      <c r="G7" s="243"/>
      <c r="H7" s="245"/>
      <c r="I7" s="96"/>
      <c r="J7" s="97"/>
    </row>
    <row r="8" spans="1:10" ht="18">
      <c r="A8" s="240"/>
      <c r="B8" s="246" t="str">
        <f>VLOOKUP(J6,'пр.взвешивания'!B1:G38,5,FALSE)</f>
        <v>Камчатский Петропавловск-камчатский МСТ</v>
      </c>
      <c r="C8" s="246"/>
      <c r="D8" s="246"/>
      <c r="E8" s="246"/>
      <c r="F8" s="246"/>
      <c r="G8" s="246"/>
      <c r="H8" s="245"/>
      <c r="I8" s="96"/>
      <c r="J8" s="97"/>
    </row>
    <row r="9" spans="1:10" ht="18.75" thickBot="1">
      <c r="A9" s="241"/>
      <c r="B9" s="247"/>
      <c r="C9" s="247"/>
      <c r="D9" s="247"/>
      <c r="E9" s="247"/>
      <c r="F9" s="247"/>
      <c r="G9" s="247"/>
      <c r="H9" s="248"/>
      <c r="I9" s="96"/>
      <c r="J9" s="97"/>
    </row>
    <row r="10" spans="1:10" ht="18.75" thickBot="1">
      <c r="A10" s="96"/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18" customHeight="1">
      <c r="A11" s="249" t="s">
        <v>44</v>
      </c>
      <c r="B11" s="242" t="str">
        <f>VLOOKUP(J11,'пр.взвешивания'!B1:G43,2,FALSE)</f>
        <v>АЛЕКСЕЕВА Ирина Вячеславовна</v>
      </c>
      <c r="C11" s="242"/>
      <c r="D11" s="242"/>
      <c r="E11" s="242"/>
      <c r="F11" s="242"/>
      <c r="G11" s="242"/>
      <c r="H11" s="244" t="str">
        <f>VLOOKUP(J11,'пр.взвешивания'!B1:G43,3,FALSE)</f>
        <v>27.06.90 МС</v>
      </c>
      <c r="I11" s="96"/>
      <c r="J11" s="97">
        <v>2</v>
      </c>
    </row>
    <row r="12" spans="1:10" ht="18" customHeight="1">
      <c r="A12" s="250"/>
      <c r="B12" s="243"/>
      <c r="C12" s="243"/>
      <c r="D12" s="243"/>
      <c r="E12" s="243"/>
      <c r="F12" s="243"/>
      <c r="G12" s="243"/>
      <c r="H12" s="245"/>
      <c r="I12" s="96"/>
      <c r="J12" s="97"/>
    </row>
    <row r="13" spans="1:10" ht="18">
      <c r="A13" s="250"/>
      <c r="B13" s="246" t="str">
        <f>VLOOKUP(J11,'пр.взвешивания'!B1:G43,5,FALSE)</f>
        <v>С.Петербург МО</v>
      </c>
      <c r="C13" s="246"/>
      <c r="D13" s="246"/>
      <c r="E13" s="246"/>
      <c r="F13" s="246"/>
      <c r="G13" s="246"/>
      <c r="H13" s="245"/>
      <c r="I13" s="96"/>
      <c r="J13" s="97"/>
    </row>
    <row r="14" spans="1:10" ht="18.75" thickBot="1">
      <c r="A14" s="251"/>
      <c r="B14" s="247"/>
      <c r="C14" s="247"/>
      <c r="D14" s="247"/>
      <c r="E14" s="247"/>
      <c r="F14" s="247"/>
      <c r="G14" s="247"/>
      <c r="H14" s="248"/>
      <c r="I14" s="96"/>
      <c r="J14" s="97"/>
    </row>
    <row r="15" spans="1:10" ht="18.75" thickBot="1">
      <c r="A15" s="96"/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18" customHeight="1">
      <c r="A16" s="252" t="s">
        <v>45</v>
      </c>
      <c r="B16" s="242" t="str">
        <f>VLOOKUP(J16,'пр.взвешивания'!B1:G48,2,FALSE)</f>
        <v>КИРЕЕВА Таисия Владимировна</v>
      </c>
      <c r="C16" s="242"/>
      <c r="D16" s="242"/>
      <c r="E16" s="242"/>
      <c r="F16" s="242"/>
      <c r="G16" s="242"/>
      <c r="H16" s="244" t="str">
        <f>VLOOKUP(J16,'пр.взвешивания'!B1:G48,3,FALSE)</f>
        <v>13.12.90 МС</v>
      </c>
      <c r="I16" s="96"/>
      <c r="J16" s="97">
        <v>11</v>
      </c>
    </row>
    <row r="17" spans="1:10" ht="18" customHeight="1">
      <c r="A17" s="253"/>
      <c r="B17" s="243"/>
      <c r="C17" s="243"/>
      <c r="D17" s="243"/>
      <c r="E17" s="243"/>
      <c r="F17" s="243"/>
      <c r="G17" s="243"/>
      <c r="H17" s="245"/>
      <c r="I17" s="96"/>
      <c r="J17" s="97"/>
    </row>
    <row r="18" spans="1:10" ht="18">
      <c r="A18" s="253"/>
      <c r="B18" s="246" t="str">
        <f>VLOOKUP(J16,'пр.взвешивания'!B1:G48,5,FALSE)</f>
        <v>Челябинская Челябинск МО</v>
      </c>
      <c r="C18" s="246"/>
      <c r="D18" s="246"/>
      <c r="E18" s="246"/>
      <c r="F18" s="246"/>
      <c r="G18" s="246"/>
      <c r="H18" s="245"/>
      <c r="I18" s="96"/>
      <c r="J18" s="97"/>
    </row>
    <row r="19" spans="1:10" ht="18.75" thickBot="1">
      <c r="A19" s="254"/>
      <c r="B19" s="247"/>
      <c r="C19" s="247"/>
      <c r="D19" s="247"/>
      <c r="E19" s="247"/>
      <c r="F19" s="247"/>
      <c r="G19" s="247"/>
      <c r="H19" s="248"/>
      <c r="I19" s="96"/>
      <c r="J19" s="97"/>
    </row>
    <row r="20" spans="1:10" ht="18.75" thickBot="1">
      <c r="A20" s="96"/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8" customHeight="1">
      <c r="A21" s="252" t="s">
        <v>45</v>
      </c>
      <c r="B21" s="242" t="str">
        <f>VLOOKUP(J21,'пр.взвешивания'!B1:G53,2,FALSE)</f>
        <v>АВЕРУШКИНА Светлана Егоровна</v>
      </c>
      <c r="C21" s="242"/>
      <c r="D21" s="242"/>
      <c r="E21" s="242"/>
      <c r="F21" s="242"/>
      <c r="G21" s="242"/>
      <c r="H21" s="244" t="str">
        <f>VLOOKUP(J21,'пр.взвешивания'!B1:G53,3,FALSE)</f>
        <v>07.05.79 мсмк</v>
      </c>
      <c r="I21" s="96"/>
      <c r="J21" s="97">
        <v>6</v>
      </c>
    </row>
    <row r="22" spans="1:10" ht="18" customHeight="1">
      <c r="A22" s="253"/>
      <c r="B22" s="243"/>
      <c r="C22" s="243"/>
      <c r="D22" s="243"/>
      <c r="E22" s="243"/>
      <c r="F22" s="243"/>
      <c r="G22" s="243"/>
      <c r="H22" s="245"/>
      <c r="I22" s="96"/>
      <c r="J22" s="97"/>
    </row>
    <row r="23" spans="1:9" ht="18">
      <c r="A23" s="253"/>
      <c r="B23" s="246" t="str">
        <f>VLOOKUP(J21,'пр.взвешивания'!B1:G53,5,FALSE)</f>
        <v>Пермский Пермь Д</v>
      </c>
      <c r="C23" s="246"/>
      <c r="D23" s="246"/>
      <c r="E23" s="246"/>
      <c r="F23" s="246"/>
      <c r="G23" s="246"/>
      <c r="H23" s="245"/>
      <c r="I23" s="96"/>
    </row>
    <row r="24" spans="1:9" ht="18.75" thickBot="1">
      <c r="A24" s="254"/>
      <c r="B24" s="247"/>
      <c r="C24" s="247"/>
      <c r="D24" s="247"/>
      <c r="E24" s="247"/>
      <c r="F24" s="247"/>
      <c r="G24" s="247"/>
      <c r="H24" s="248"/>
      <c r="I24" s="96"/>
    </row>
    <row r="25" spans="1:8" ht="18">
      <c r="A25" s="96"/>
      <c r="B25" s="96"/>
      <c r="C25" s="96"/>
      <c r="D25" s="96"/>
      <c r="E25" s="96"/>
      <c r="F25" s="96"/>
      <c r="G25" s="96"/>
      <c r="H25" s="96"/>
    </row>
    <row r="26" spans="1:8" ht="18">
      <c r="A26" s="96" t="s">
        <v>46</v>
      </c>
      <c r="B26" s="96"/>
      <c r="C26" s="96"/>
      <c r="D26" s="96"/>
      <c r="E26" s="96"/>
      <c r="F26" s="96"/>
      <c r="G26" s="96"/>
      <c r="H26" s="96"/>
    </row>
    <row r="27" ht="13.5" thickBot="1"/>
    <row r="28" spans="1:10" ht="12.75">
      <c r="A28" s="255" t="str">
        <f>VLOOKUP(J28,'пр.взвешивания'!B6:H31,7,FALSE)</f>
        <v>Садуев СА Сарычев АВ</v>
      </c>
      <c r="B28" s="256"/>
      <c r="C28" s="256"/>
      <c r="D28" s="256"/>
      <c r="E28" s="256"/>
      <c r="F28" s="256"/>
      <c r="G28" s="256"/>
      <c r="H28" s="244"/>
      <c r="J28">
        <f>'пр.хода'!T32</f>
        <v>10</v>
      </c>
    </row>
    <row r="29" spans="1:8" ht="13.5" thickBot="1">
      <c r="A29" s="257"/>
      <c r="B29" s="247"/>
      <c r="C29" s="247"/>
      <c r="D29" s="247"/>
      <c r="E29" s="247"/>
      <c r="F29" s="247"/>
      <c r="G29" s="247"/>
      <c r="H29" s="248"/>
    </row>
    <row r="32" spans="1:8" ht="18">
      <c r="A32" s="96" t="s">
        <v>47</v>
      </c>
      <c r="B32" s="96"/>
      <c r="C32" s="96"/>
      <c r="D32" s="96"/>
      <c r="E32" s="96"/>
      <c r="F32" s="96"/>
      <c r="G32" s="96"/>
      <c r="H32" s="96"/>
    </row>
    <row r="33" spans="1:8" ht="18">
      <c r="A33" s="96"/>
      <c r="B33" s="96"/>
      <c r="C33" s="96"/>
      <c r="D33" s="96"/>
      <c r="E33" s="96"/>
      <c r="F33" s="96"/>
      <c r="G33" s="96"/>
      <c r="H33" s="96"/>
    </row>
    <row r="34" spans="1:8" ht="18">
      <c r="A34" s="96"/>
      <c r="B34" s="96"/>
      <c r="C34" s="96"/>
      <c r="D34" s="96"/>
      <c r="E34" s="96"/>
      <c r="F34" s="96"/>
      <c r="G34" s="96"/>
      <c r="H34" s="96"/>
    </row>
    <row r="35" spans="1:8" ht="18">
      <c r="A35" s="98"/>
      <c r="B35" s="98"/>
      <c r="C35" s="98"/>
      <c r="D35" s="98"/>
      <c r="E35" s="98"/>
      <c r="F35" s="98"/>
      <c r="G35" s="98"/>
      <c r="H35" s="98"/>
    </row>
    <row r="36" spans="1:8" ht="18">
      <c r="A36" s="99"/>
      <c r="B36" s="99"/>
      <c r="C36" s="99"/>
      <c r="D36" s="99"/>
      <c r="E36" s="99"/>
      <c r="F36" s="99"/>
      <c r="G36" s="99"/>
      <c r="H36" s="99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98"/>
      <c r="B39" s="98"/>
      <c r="C39" s="98"/>
      <c r="D39" s="98"/>
      <c r="E39" s="98"/>
      <c r="F39" s="98"/>
      <c r="G39" s="98"/>
      <c r="H39" s="9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workbookViewId="0" topLeftCell="A1">
      <selection activeCell="G40" sqref="A1:H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6.00390625" style="0" customWidth="1"/>
    <col min="6" max="6" width="21.8515625" style="0" customWidth="1"/>
    <col min="7" max="7" width="8.8515625" style="0" customWidth="1"/>
    <col min="8" max="8" width="21.00390625" style="0" customWidth="1"/>
  </cols>
  <sheetData>
    <row r="1" spans="1:20" ht="22.5" customHeight="1" thickBot="1">
      <c r="A1" s="125" t="s">
        <v>39</v>
      </c>
      <c r="B1" s="125"/>
      <c r="C1" s="125"/>
      <c r="D1" s="125"/>
      <c r="E1" s="125"/>
      <c r="F1" s="125"/>
      <c r="G1" s="125"/>
      <c r="H1" s="125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8" ht="34.5" customHeight="1" thickBot="1">
      <c r="A2" s="274" t="s">
        <v>38</v>
      </c>
      <c r="B2" s="274"/>
      <c r="C2" s="275"/>
      <c r="D2" s="177" t="str">
        <f>HYPERLINK('[1]реквизиты'!$A$2)</f>
        <v>Чемпионат России по САМБО среди женщин</v>
      </c>
      <c r="E2" s="178"/>
      <c r="F2" s="178"/>
      <c r="G2" s="178"/>
      <c r="H2" s="179"/>
    </row>
    <row r="3" spans="1:8" ht="12.75" customHeight="1" thickBot="1">
      <c r="A3" s="52"/>
      <c r="B3" s="52"/>
      <c r="C3" s="52"/>
      <c r="D3" s="53"/>
      <c r="E3" s="53"/>
      <c r="F3" s="53"/>
      <c r="G3" s="53"/>
      <c r="H3" s="1"/>
    </row>
    <row r="4" spans="1:8" ht="24" customHeight="1" thickBot="1">
      <c r="A4" s="264" t="str">
        <f>HYPERLINK('[1]реквизиты'!$A$3)</f>
        <v>06 - 11 июня 2012 г.          г. Выкса</v>
      </c>
      <c r="B4" s="264"/>
      <c r="C4" s="264"/>
      <c r="D4" s="264"/>
      <c r="E4" s="264"/>
      <c r="F4" s="265"/>
      <c r="G4" s="180" t="str">
        <f>'пр.взвешивания'!$G$3</f>
        <v>в.к. 72    кг</v>
      </c>
      <c r="H4" s="182"/>
    </row>
    <row r="5" spans="4:7" ht="12.75" customHeight="1">
      <c r="D5" s="12"/>
      <c r="G5" s="1"/>
    </row>
    <row r="6" spans="1:8" ht="12.75" customHeight="1">
      <c r="A6" s="214" t="s">
        <v>26</v>
      </c>
      <c r="B6" s="214" t="s">
        <v>1</v>
      </c>
      <c r="C6" s="214" t="s">
        <v>2</v>
      </c>
      <c r="D6" s="214" t="s">
        <v>3</v>
      </c>
      <c r="E6" s="260" t="s">
        <v>4</v>
      </c>
      <c r="F6" s="261"/>
      <c r="G6" s="214" t="s">
        <v>36</v>
      </c>
      <c r="H6" s="214" t="s">
        <v>6</v>
      </c>
    </row>
    <row r="7" spans="1:8" ht="19.5" customHeight="1">
      <c r="A7" s="214"/>
      <c r="B7" s="214"/>
      <c r="C7" s="214"/>
      <c r="D7" s="214"/>
      <c r="E7" s="262"/>
      <c r="F7" s="263"/>
      <c r="G7" s="214"/>
      <c r="H7" s="214"/>
    </row>
    <row r="8" spans="1:8" ht="15" customHeight="1">
      <c r="A8" s="266" t="s">
        <v>48</v>
      </c>
      <c r="B8" s="268">
        <f>'наградной лист'!J6</f>
        <v>10</v>
      </c>
      <c r="C8" s="269" t="str">
        <f>VLOOKUP(B8,'пр.взвешивания'!B1:H31,2,FALSE)</f>
        <v>ГАЛЯНТ Светлана Алексеевна</v>
      </c>
      <c r="D8" s="271" t="str">
        <f>VLOOKUP(B8,'пр.взвешивания'!B1:H31,3,FALSE)</f>
        <v>23.05.73 ЗМС</v>
      </c>
      <c r="E8" s="300" t="str">
        <f>VLOOKUP(B8,'пр.взвешивания'!B1:H31,4,FALSE)</f>
        <v>ДВФО</v>
      </c>
      <c r="F8" s="301" t="str">
        <f>VLOOKUP(B8,'пр.взвешивания'!B1:H31,5,FALSE)</f>
        <v>Камчатский Петропавловск-камчатский МСТ</v>
      </c>
      <c r="G8" s="267">
        <f>VLOOKUP(B8,'пр.взвешивания'!B6:H38,6,FALSE)</f>
        <v>0</v>
      </c>
      <c r="H8" s="259" t="str">
        <f>VLOOKUP(B8,'пр.взвешивания'!B1:H31,7,FALSE)</f>
        <v>Садуев СА Сарычев АВ</v>
      </c>
    </row>
    <row r="9" spans="1:8" ht="15" customHeight="1">
      <c r="A9" s="266"/>
      <c r="B9" s="268"/>
      <c r="C9" s="270"/>
      <c r="D9" s="272"/>
      <c r="E9" s="302"/>
      <c r="F9" s="303"/>
      <c r="G9" s="267"/>
      <c r="H9" s="259"/>
    </row>
    <row r="10" spans="1:8" ht="15" customHeight="1">
      <c r="A10" s="266" t="s">
        <v>49</v>
      </c>
      <c r="B10" s="268">
        <f>'наградной лист'!J11</f>
        <v>2</v>
      </c>
      <c r="C10" s="269" t="str">
        <f>VLOOKUP(B10,'пр.взвешивания'!B1:H33,2,FALSE)</f>
        <v>АЛЕКСЕЕВА Ирина Вячеславовна</v>
      </c>
      <c r="D10" s="271" t="str">
        <f>VLOOKUP(B10,'пр.взвешивания'!B3:H33,3,FALSE)</f>
        <v>27.06.90 МС</v>
      </c>
      <c r="E10" s="300" t="str">
        <f>VLOOKUP(B10,'пр.взвешивания'!B3:H33,4,FALSE)</f>
        <v>С.П.</v>
      </c>
      <c r="F10" s="301" t="str">
        <f>VLOOKUP(B10,'пр.взвешивания'!B3:H33,5,FALSE)</f>
        <v>С.Петербург МО</v>
      </c>
      <c r="G10" s="267">
        <f>VLOOKUP(B10,'пр.взвешивания'!B3:G12,6,FALSE)</f>
        <v>0</v>
      </c>
      <c r="H10" s="259" t="str">
        <f>VLOOKUP(B10,'пр.взвешивания'!B3:H33,7,FALSE)</f>
        <v>Ачкасов СМ Субботина АА</v>
      </c>
    </row>
    <row r="11" spans="1:8" ht="15" customHeight="1">
      <c r="A11" s="266"/>
      <c r="B11" s="268"/>
      <c r="C11" s="270"/>
      <c r="D11" s="272"/>
      <c r="E11" s="302"/>
      <c r="F11" s="303"/>
      <c r="G11" s="267"/>
      <c r="H11" s="259"/>
    </row>
    <row r="12" spans="1:8" ht="15" customHeight="1">
      <c r="A12" s="266" t="s">
        <v>35</v>
      </c>
      <c r="B12" s="268">
        <f>'наградной лист'!J16</f>
        <v>11</v>
      </c>
      <c r="C12" s="269" t="str">
        <f>VLOOKUP(B12,'пр.взвешивания'!B1:H35,2,FALSE)</f>
        <v>КИРЕЕВА Таисия Владимировна</v>
      </c>
      <c r="D12" s="271" t="str">
        <f>VLOOKUP(B12,'пр.взвешивания'!B5:H35,3,FALSE)</f>
        <v>13.12.90 МС</v>
      </c>
      <c r="E12" s="300" t="str">
        <f>VLOOKUP(B12,'пр.взвешивания'!B5:H35,4,FALSE)</f>
        <v>УФО</v>
      </c>
      <c r="F12" s="301" t="str">
        <f>VLOOKUP(B12,'пр.взвешивания'!B5:H35,5,FALSE)</f>
        <v>Челябинская Челябинск МО</v>
      </c>
      <c r="G12" s="267">
        <f>VLOOKUP(B12,'пр.взвешивания'!B6:H31,6,FALSE)</f>
        <v>0</v>
      </c>
      <c r="H12" s="259" t="str">
        <f>VLOOKUP(B12,'пр.взвешивания'!B5:H35,7,FALSE)</f>
        <v>Аккунин ДЮ Мингазов СЭ</v>
      </c>
    </row>
    <row r="13" spans="1:8" ht="15" customHeight="1">
      <c r="A13" s="266"/>
      <c r="B13" s="268"/>
      <c r="C13" s="270"/>
      <c r="D13" s="272"/>
      <c r="E13" s="302"/>
      <c r="F13" s="303"/>
      <c r="G13" s="267"/>
      <c r="H13" s="259"/>
    </row>
    <row r="14" spans="1:8" ht="15" customHeight="1">
      <c r="A14" s="266" t="s">
        <v>35</v>
      </c>
      <c r="B14" s="268">
        <f>'наградной лист'!J21</f>
        <v>6</v>
      </c>
      <c r="C14" s="269" t="str">
        <f>VLOOKUP(B14,'пр.взвешивания'!B1:H37,2,FALSE)</f>
        <v>АВЕРУШКИНА Светлана Егоровна</v>
      </c>
      <c r="D14" s="271" t="str">
        <f>VLOOKUP(B14,'пр.взвешивания'!B1:H37,3,FALSE)</f>
        <v>07.05.79 мсмк</v>
      </c>
      <c r="E14" s="300" t="str">
        <f>VLOOKUP(B14,'пр.взвешивания'!B1:H37,4,FALSE)</f>
        <v>ПФО</v>
      </c>
      <c r="F14" s="301" t="str">
        <f>VLOOKUP(B14,'пр.взвешивания'!B1:H37,5,FALSE)</f>
        <v>Пермский Пермь Д</v>
      </c>
      <c r="G14" s="267" t="str">
        <f>VLOOKUP(B14,'пр.взвешивания'!B1:G16,6,FALSE)</f>
        <v>000650</v>
      </c>
      <c r="H14" s="259" t="str">
        <f>VLOOKUP(B14,'пр.взвешивания'!B1:H37,7,FALSE)</f>
        <v>Судаков ВА</v>
      </c>
    </row>
    <row r="15" spans="1:8" ht="15" customHeight="1">
      <c r="A15" s="266"/>
      <c r="B15" s="268"/>
      <c r="C15" s="270"/>
      <c r="D15" s="272"/>
      <c r="E15" s="302"/>
      <c r="F15" s="303"/>
      <c r="G15" s="267"/>
      <c r="H15" s="259"/>
    </row>
    <row r="16" spans="1:8" ht="15" customHeight="1">
      <c r="A16" s="266" t="s">
        <v>50</v>
      </c>
      <c r="B16" s="268">
        <v>7</v>
      </c>
      <c r="C16" s="269" t="str">
        <f>VLOOKUP(B16,'пр.взвешивания'!B1:H39,2,FALSE)</f>
        <v>ПОТАПОВА Юлия Андреевна</v>
      </c>
      <c r="D16" s="271" t="str">
        <f>VLOOKUP(B16,'пр.взвешивания'!B1:H39,3,FALSE)</f>
        <v>23.06.89 МС</v>
      </c>
      <c r="E16" s="300" t="str">
        <f>VLOOKUP(B16,'пр.взвешивания'!B1:H39,4,FALSE)</f>
        <v>ЮФО</v>
      </c>
      <c r="F16" s="301" t="str">
        <f>VLOOKUP(B16,'пр.взвешивания'!B1:H39,5,FALSE)</f>
        <v>Волгоградская Волгоград ПР</v>
      </c>
      <c r="G16" s="267">
        <f>VLOOKUP(B16,'пр.взвешивания'!B1:G18,6,FALSE)</f>
        <v>0</v>
      </c>
      <c r="H16" s="259" t="str">
        <f>VLOOKUP(B16,'пр.взвешивания'!B9:H39,7,FALSE)</f>
        <v>Маликов АВ</v>
      </c>
    </row>
    <row r="17" spans="1:8" ht="15" customHeight="1">
      <c r="A17" s="266"/>
      <c r="B17" s="268"/>
      <c r="C17" s="270"/>
      <c r="D17" s="272"/>
      <c r="E17" s="302"/>
      <c r="F17" s="303"/>
      <c r="G17" s="267"/>
      <c r="H17" s="259"/>
    </row>
    <row r="18" spans="1:8" ht="15" customHeight="1">
      <c r="A18" s="266" t="s">
        <v>50</v>
      </c>
      <c r="B18" s="268">
        <v>13</v>
      </c>
      <c r="C18" s="269" t="str">
        <f>VLOOKUP(B18,'пр.взвешивания'!B1:H41,2,FALSE)</f>
        <v>КАЧОРОВСКАЯ Алена Александровна</v>
      </c>
      <c r="D18" s="271" t="str">
        <f>VLOOKUP(B18,'пр.взвешивания'!B11:H41,3,FALSE)</f>
        <v>10.01.90 мс</v>
      </c>
      <c r="E18" s="300" t="str">
        <f>VLOOKUP(B18,'пр.взвешивания'!B1:H41,4,FALSE)</f>
        <v>ЮФО</v>
      </c>
      <c r="F18" s="301" t="str">
        <f>VLOOKUP(B18,'пр.взвешивания'!B1:H41,5,FALSE)</f>
        <v>Волгоградская Волжский ПР</v>
      </c>
      <c r="G18" s="267" t="str">
        <f>VLOOKUP(B18,'пр.взвешивания'!B6:H31,6,FALSE)</f>
        <v>000792056</v>
      </c>
      <c r="H18" s="259" t="str">
        <f>VLOOKUP(B18,'пр.взвешивания'!B11:H41,7,FALSE)</f>
        <v>Опара АИ Стеганцев ЮВ</v>
      </c>
    </row>
    <row r="19" spans="1:8" ht="15" customHeight="1">
      <c r="A19" s="266"/>
      <c r="B19" s="268"/>
      <c r="C19" s="270"/>
      <c r="D19" s="272"/>
      <c r="E19" s="302"/>
      <c r="F19" s="303"/>
      <c r="G19" s="267"/>
      <c r="H19" s="259"/>
    </row>
    <row r="20" spans="1:8" ht="15" customHeight="1">
      <c r="A20" s="266" t="s">
        <v>51</v>
      </c>
      <c r="B20" s="268">
        <v>3</v>
      </c>
      <c r="C20" s="269" t="str">
        <f>VLOOKUP(B20,'пр.взвешивания'!B1:H43,2,FALSE)</f>
        <v>КУЛЬНЕВА Алла Александровна</v>
      </c>
      <c r="D20" s="271" t="str">
        <f>VLOOKUP(B20,'пр.взвешивания'!B1:H43,3,FALSE)</f>
        <v>17.04.91 МС</v>
      </c>
      <c r="E20" s="300" t="str">
        <f>VLOOKUP(B20,'пр.взвешивания'!B1:H43,4,FALSE)</f>
        <v>СФО</v>
      </c>
      <c r="F20" s="301" t="str">
        <f>VLOOKUP(B20,'пр.взвешивания'!B1:H43,5,FALSE)</f>
        <v>Новосибирская Новосибирск МО</v>
      </c>
      <c r="G20" s="267">
        <f>VLOOKUP(B20,'пр.взвешивания'!B1:G22,6,FALSE)</f>
        <v>0</v>
      </c>
      <c r="H20" s="259" t="str">
        <f>VLOOKUP(B20,'пр.взвешивания'!B1:H43,7,FALSE)</f>
        <v>Ведерников ЕВ Сабитова ЛБ</v>
      </c>
    </row>
    <row r="21" spans="1:8" ht="15" customHeight="1">
      <c r="A21" s="266"/>
      <c r="B21" s="268"/>
      <c r="C21" s="270"/>
      <c r="D21" s="272"/>
      <c r="E21" s="302"/>
      <c r="F21" s="303"/>
      <c r="G21" s="267"/>
      <c r="H21" s="259"/>
    </row>
    <row r="22" spans="1:8" ht="15" customHeight="1">
      <c r="A22" s="266" t="s">
        <v>51</v>
      </c>
      <c r="B22" s="268">
        <v>8</v>
      </c>
      <c r="C22" s="269" t="str">
        <f>VLOOKUP(B22,'пр.взвешивания'!B1:H45,2,FALSE)</f>
        <v>ДМИТРИЕВА Анастасия Олеговна</v>
      </c>
      <c r="D22" s="271" t="str">
        <f>VLOOKUP(B22,'пр.взвешивания'!B1:H45,3,FALSE)</f>
        <v>03.12.87 мс</v>
      </c>
      <c r="E22" s="300" t="str">
        <f>VLOOKUP(B22,'пр.взвешивания'!B1:H45,4,FALSE)</f>
        <v>МОС</v>
      </c>
      <c r="F22" s="301" t="str">
        <f>VLOOKUP(B22,'пр.взвешивания'!B1:H45,5,FALSE)</f>
        <v>Москва МКС</v>
      </c>
      <c r="G22" s="267">
        <f>VLOOKUP(B22,'пр.взвешивания'!B1:G24,6,FALSE)</f>
        <v>0</v>
      </c>
      <c r="H22" s="259" t="str">
        <f>VLOOKUP(B22,'пр.взвешивания'!B1:H45,7,FALSE)</f>
        <v>Востриков ВИШмаков ОВ</v>
      </c>
    </row>
    <row r="23" spans="1:8" ht="15" customHeight="1">
      <c r="A23" s="266"/>
      <c r="B23" s="268"/>
      <c r="C23" s="270"/>
      <c r="D23" s="272"/>
      <c r="E23" s="302"/>
      <c r="F23" s="303"/>
      <c r="G23" s="267"/>
      <c r="H23" s="259"/>
    </row>
    <row r="24" spans="1:8" ht="15" customHeight="1">
      <c r="A24" s="266" t="s">
        <v>52</v>
      </c>
      <c r="B24" s="268">
        <v>1</v>
      </c>
      <c r="C24" s="269" t="str">
        <f>VLOOKUP(B24,'пр.взвешивания'!B1:H47,2,FALSE)</f>
        <v>ГОЛОВИНА Ирина Александровна</v>
      </c>
      <c r="D24" s="271" t="str">
        <f>VLOOKUP(B24,'пр.взвешивания'!B1:H47,3,FALSE)</f>
        <v>02.06.91 МС </v>
      </c>
      <c r="E24" s="300" t="str">
        <f>VLOOKUP(B24,'пр.взвешивания'!B1:H47,4,FALSE)</f>
        <v>ЮФО</v>
      </c>
      <c r="F24" s="301" t="str">
        <f>VLOOKUP(B24,'пр.взвешивания'!B1:H47,5,FALSE)</f>
        <v>Краснодарский Анапа МО</v>
      </c>
      <c r="G24" s="267">
        <f>VLOOKUP(B24,'пр.взвешивания'!B1:G26,6,FALSE)</f>
        <v>0</v>
      </c>
      <c r="H24" s="259" t="str">
        <f>VLOOKUP(B24,'пр.взвешивания'!B1:H47,7,FALSE)</f>
        <v>Аскеров РН Галоян СП</v>
      </c>
    </row>
    <row r="25" spans="1:8" ht="15" customHeight="1">
      <c r="A25" s="266"/>
      <c r="B25" s="268"/>
      <c r="C25" s="270"/>
      <c r="D25" s="272"/>
      <c r="E25" s="302"/>
      <c r="F25" s="303"/>
      <c r="G25" s="267"/>
      <c r="H25" s="259"/>
    </row>
    <row r="26" spans="1:8" ht="15" customHeight="1">
      <c r="A26" s="266" t="s">
        <v>52</v>
      </c>
      <c r="B26" s="268">
        <v>5</v>
      </c>
      <c r="C26" s="269" t="str">
        <f>VLOOKUP(B26,'пр.взвешивания'!B1:H49,2,FALSE)</f>
        <v>ЧЕРКАШИНА Валентина Игоревна</v>
      </c>
      <c r="D26" s="271" t="str">
        <f>VLOOKUP(B26,'пр.взвешивания'!B1:H49,3,FALSE)</f>
        <v>19.03.92 КМС</v>
      </c>
      <c r="E26" s="300" t="str">
        <f>VLOOKUP(B26,'пр.взвешивания'!B1:H49,4,FALSE)</f>
        <v>УФО</v>
      </c>
      <c r="F26" s="301" t="str">
        <f>VLOOKUP(B26,'пр.взвешивания'!B1:H49,5,FALSE)</f>
        <v>ХМАО-Югра Нижневартовск МО</v>
      </c>
      <c r="G26" s="267">
        <f>VLOOKUP(B26,'пр.взвешивания'!B1:G28,6,FALSE)</f>
        <v>0</v>
      </c>
      <c r="H26" s="259" t="str">
        <f>VLOOKUP(B26,'пр.взвешивания'!B1:H49,7,FALSE)</f>
        <v>Анцыгина ЮВ</v>
      </c>
    </row>
    <row r="27" spans="1:8" ht="15" customHeight="1">
      <c r="A27" s="266"/>
      <c r="B27" s="268"/>
      <c r="C27" s="270"/>
      <c r="D27" s="272"/>
      <c r="E27" s="302"/>
      <c r="F27" s="303"/>
      <c r="G27" s="267"/>
      <c r="H27" s="259"/>
    </row>
    <row r="28" spans="1:8" ht="15" customHeight="1">
      <c r="A28" s="266" t="s">
        <v>52</v>
      </c>
      <c r="B28" s="268">
        <v>9</v>
      </c>
      <c r="C28" s="269" t="str">
        <f>VLOOKUP(B28,'пр.взвешивания'!B2:H51,2,FALSE)</f>
        <v>ФИЛИППОВИЧ Анастасия Юрьевна</v>
      </c>
      <c r="D28" s="271" t="str">
        <f>VLOOKUP(B28,'пр.взвешивания'!B2:H51,3,FALSE)</f>
        <v>15.07.93 КМС</v>
      </c>
      <c r="E28" s="300" t="str">
        <f>VLOOKUP(B28,'пр.взвешивания'!B2:H51,4,FALSE)</f>
        <v>ЦФО</v>
      </c>
      <c r="F28" s="301" t="str">
        <f>VLOOKUP(B28,'пр.взвешивания'!B2:H51,5,FALSE)</f>
        <v>Смоленская Смоленск </v>
      </c>
      <c r="G28" s="267">
        <f>VLOOKUP(B28,'пр.взвешивания'!B2:G30,6,FALSE)</f>
        <v>0</v>
      </c>
      <c r="H28" s="259" t="str">
        <f>VLOOKUP(B28,'пр.взвешивания'!B2:H51,7,FALSE)</f>
        <v>Федяев ВА Мальцев АВ</v>
      </c>
    </row>
    <row r="29" spans="1:8" ht="15" customHeight="1">
      <c r="A29" s="266"/>
      <c r="B29" s="268"/>
      <c r="C29" s="270"/>
      <c r="D29" s="272"/>
      <c r="E29" s="302"/>
      <c r="F29" s="303"/>
      <c r="G29" s="267"/>
      <c r="H29" s="259"/>
    </row>
    <row r="30" spans="1:8" ht="15" customHeight="1">
      <c r="A30" s="266" t="s">
        <v>52</v>
      </c>
      <c r="B30" s="268">
        <v>12</v>
      </c>
      <c r="C30" s="269" t="str">
        <f>VLOOKUP(B30,'пр.взвешивания'!B2:H53,2,FALSE)</f>
        <v>ОРЕЛ Татьяна Геннадьевна</v>
      </c>
      <c r="D30" s="271" t="str">
        <f>VLOOKUP(B30,'пр.взвешивания'!B2:H53,3,FALSE)</f>
        <v>09.03.75 МС</v>
      </c>
      <c r="E30" s="300" t="str">
        <f>VLOOKUP(B30,'пр.взвешивания'!B2:H53,4,FALSE)</f>
        <v>ДВФО</v>
      </c>
      <c r="F30" s="301" t="str">
        <f>VLOOKUP(B30,'пр.взвешивания'!B2:H53,5,FALSE)</f>
        <v>Приморский Владивосток УФК и С</v>
      </c>
      <c r="G30" s="267">
        <f>VLOOKUP(B30,'пр.взвешивания'!B2:G32,6,FALSE)</f>
        <v>620</v>
      </c>
      <c r="H30" s="259" t="str">
        <f>VLOOKUP(B30,'пр.взвешивания'!B2:H53,7,FALSE)</f>
        <v>Леонтьев ЮА Фалеева ОА</v>
      </c>
    </row>
    <row r="31" spans="1:8" ht="15" customHeight="1">
      <c r="A31" s="266"/>
      <c r="B31" s="268"/>
      <c r="C31" s="270"/>
      <c r="D31" s="272"/>
      <c r="E31" s="302"/>
      <c r="F31" s="303"/>
      <c r="G31" s="267"/>
      <c r="H31" s="259"/>
    </row>
    <row r="32" spans="1:8" ht="15" customHeight="1">
      <c r="A32" s="266" t="s">
        <v>53</v>
      </c>
      <c r="B32" s="268">
        <v>4</v>
      </c>
      <c r="C32" s="269" t="str">
        <f>VLOOKUP(B32,'пр.взвешивания'!B2:H55,2,FALSE)</f>
        <v>МИРОНОВА Ирина Сергеевна</v>
      </c>
      <c r="D32" s="271" t="str">
        <f>VLOOKUP(B32,'пр.взвешивания'!B2:H55,3,FALSE)</f>
        <v>17.10.90 МС</v>
      </c>
      <c r="E32" s="300" t="str">
        <f>VLOOKUP(B32,'пр.взвешивания'!B2:H55,4,FALSE)</f>
        <v>МОС</v>
      </c>
      <c r="F32" s="301" t="str">
        <f>VLOOKUP(B32,'пр.взвешивания'!B2:H55,5,FALSE)</f>
        <v>Москва С-70 Д </v>
      </c>
      <c r="G32" s="267">
        <f>VLOOKUP(B32,'пр.взвешивания'!B2:G34,6,FALSE)</f>
        <v>0</v>
      </c>
      <c r="H32" s="259" t="str">
        <f>VLOOKUP(B32,'пр.взвешивания'!B2:H55,7,FALSE)</f>
        <v>Дроков А Тухфатуллин И</v>
      </c>
    </row>
    <row r="33" spans="1:8" ht="15" customHeight="1">
      <c r="A33" s="266"/>
      <c r="B33" s="268"/>
      <c r="C33" s="270"/>
      <c r="D33" s="272"/>
      <c r="E33" s="302"/>
      <c r="F33" s="303"/>
      <c r="G33" s="267"/>
      <c r="H33" s="259"/>
    </row>
    <row r="34" spans="1:8" ht="12.75">
      <c r="A34" s="13"/>
      <c r="H34" s="15"/>
    </row>
    <row r="35" spans="1:8" ht="12.75" customHeight="1">
      <c r="A35" s="13"/>
      <c r="G35" s="258" t="str">
        <f>'[1]реквизиты'!$G$7</f>
        <v>В.С. Зинчак </v>
      </c>
      <c r="H35" s="258"/>
    </row>
    <row r="36" spans="1:8" ht="15.75">
      <c r="A36" s="49" t="str">
        <f>HYPERLINK('[1]реквизиты'!$A$6)</f>
        <v>Гл. судья, судья МК</v>
      </c>
      <c r="B36" s="50"/>
      <c r="C36" s="50"/>
      <c r="D36" s="15"/>
      <c r="E36" s="14"/>
      <c r="F36" s="14"/>
      <c r="G36" s="258"/>
      <c r="H36" s="258"/>
    </row>
    <row r="37" spans="1:8" ht="15.75">
      <c r="A37" s="50"/>
      <c r="B37" s="50"/>
      <c r="C37" s="50"/>
      <c r="D37" s="15"/>
      <c r="E37" s="101"/>
      <c r="F37" s="101"/>
      <c r="G37" s="273" t="str">
        <f>'[1]реквизиты'!$G$8</f>
        <v>/г. Дзержинск/</v>
      </c>
      <c r="H37" s="273"/>
    </row>
    <row r="38" spans="1:8" ht="12.75" customHeight="1">
      <c r="A38" s="51"/>
      <c r="B38" s="51"/>
      <c r="C38" s="51"/>
      <c r="D38" s="15"/>
      <c r="E38" s="16"/>
      <c r="F38" s="16"/>
      <c r="G38" s="258" t="s">
        <v>54</v>
      </c>
      <c r="H38" s="258"/>
    </row>
    <row r="39" spans="1:8" ht="15.75">
      <c r="A39" s="49" t="str">
        <f>HYPERLINK('[2]реквизиты'!$A$22)</f>
        <v>Гл. секретарь, судья МК</v>
      </c>
      <c r="B39" s="50"/>
      <c r="C39" s="50"/>
      <c r="D39" s="15"/>
      <c r="E39" s="101"/>
      <c r="F39" s="101"/>
      <c r="G39" s="258"/>
      <c r="H39" s="258"/>
    </row>
    <row r="40" spans="1:8" ht="12.75">
      <c r="A40" s="51"/>
      <c r="B40" s="51"/>
      <c r="C40" s="51"/>
      <c r="D40" s="15"/>
      <c r="E40" s="15"/>
      <c r="F40" s="15"/>
      <c r="G40" s="273" t="s">
        <v>55</v>
      </c>
      <c r="H40" s="273"/>
    </row>
  </sheetData>
  <mergeCells count="120">
    <mergeCell ref="G37:H37"/>
    <mergeCell ref="G40:H40"/>
    <mergeCell ref="A2:C2"/>
    <mergeCell ref="G4:H4"/>
    <mergeCell ref="D2:H2"/>
    <mergeCell ref="A30:A31"/>
    <mergeCell ref="B30:B31"/>
    <mergeCell ref="C30:C31"/>
    <mergeCell ref="D30:D31"/>
    <mergeCell ref="A24:A25"/>
    <mergeCell ref="B24:B25"/>
    <mergeCell ref="A26:A27"/>
    <mergeCell ref="B26:B27"/>
    <mergeCell ref="E20:E21"/>
    <mergeCell ref="E22:E23"/>
    <mergeCell ref="A20:A21"/>
    <mergeCell ref="B20:B21"/>
    <mergeCell ref="C20:C21"/>
    <mergeCell ref="D20:D21"/>
    <mergeCell ref="F22:F23"/>
    <mergeCell ref="G22:G23"/>
    <mergeCell ref="A22:A23"/>
    <mergeCell ref="B22:B23"/>
    <mergeCell ref="C22:C23"/>
    <mergeCell ref="D22:D23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E16:E17"/>
    <mergeCell ref="A14:A15"/>
    <mergeCell ref="B14:B15"/>
    <mergeCell ref="C14:C15"/>
    <mergeCell ref="D14:D15"/>
    <mergeCell ref="D16:D17"/>
    <mergeCell ref="A12:A13"/>
    <mergeCell ref="B12:B13"/>
    <mergeCell ref="C12:C13"/>
    <mergeCell ref="D12:D13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16:G17"/>
    <mergeCell ref="G18:G19"/>
    <mergeCell ref="G20:G21"/>
    <mergeCell ref="G8:G9"/>
    <mergeCell ref="G10:G11"/>
    <mergeCell ref="G12:G13"/>
    <mergeCell ref="G14:G15"/>
    <mergeCell ref="F18:F19"/>
    <mergeCell ref="F20:F21"/>
    <mergeCell ref="F8:F9"/>
    <mergeCell ref="F10:F11"/>
    <mergeCell ref="F12:F13"/>
    <mergeCell ref="F14:F15"/>
    <mergeCell ref="F16:F17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E32:E33"/>
    <mergeCell ref="G24:G25"/>
    <mergeCell ref="G26:G27"/>
    <mergeCell ref="D24:D25"/>
    <mergeCell ref="F28:F29"/>
    <mergeCell ref="D28:D29"/>
    <mergeCell ref="E28:E29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H6:H7"/>
    <mergeCell ref="H8:H9"/>
    <mergeCell ref="H10:H11"/>
    <mergeCell ref="H12:H13"/>
    <mergeCell ref="H28:H29"/>
    <mergeCell ref="H14:H15"/>
    <mergeCell ref="H16:H17"/>
    <mergeCell ref="H18:H19"/>
    <mergeCell ref="H20:H21"/>
    <mergeCell ref="A1:H1"/>
    <mergeCell ref="G35:H36"/>
    <mergeCell ref="G38:H39"/>
    <mergeCell ref="H30:H31"/>
    <mergeCell ref="H32:H33"/>
    <mergeCell ref="E6:F7"/>
    <mergeCell ref="A4:F4"/>
    <mergeCell ref="H22:H23"/>
    <mergeCell ref="H24:H25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workbookViewId="0" topLeftCell="A4">
      <selection activeCell="H6" sqref="H6:H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6.7109375" style="0" customWidth="1"/>
    <col min="6" max="6" width="18.28125" style="0" customWidth="1"/>
    <col min="7" max="7" width="5.8515625" style="0" customWidth="1"/>
    <col min="8" max="8" width="18.8515625" style="0" customWidth="1"/>
  </cols>
  <sheetData>
    <row r="1" spans="1:7" ht="15">
      <c r="A1" s="290" t="str">
        <f>HYPERLINK('[1]реквизиты'!$A$2)</f>
        <v>Чемпионат России по САМБО среди женщин</v>
      </c>
      <c r="B1" s="290"/>
      <c r="C1" s="290"/>
      <c r="D1" s="290"/>
      <c r="E1" s="290"/>
      <c r="F1" s="290"/>
      <c r="G1" s="290"/>
    </row>
    <row r="2" spans="1:7" ht="12.75">
      <c r="A2" s="291" t="str">
        <f>HYPERLINK('[1]реквизиты'!$A$3)</f>
        <v>06 - 11 июня 2012 г.          г. Выкса</v>
      </c>
      <c r="B2" s="291"/>
      <c r="C2" s="291"/>
      <c r="D2" s="291"/>
      <c r="E2" s="291"/>
      <c r="F2" s="291"/>
      <c r="G2" s="291"/>
    </row>
    <row r="3" spans="7:8" ht="12.75">
      <c r="G3" s="292" t="s">
        <v>117</v>
      </c>
      <c r="H3" s="292"/>
    </row>
    <row r="4" spans="1:8" ht="12.75">
      <c r="A4" s="195" t="s">
        <v>0</v>
      </c>
      <c r="B4" s="195" t="s">
        <v>1</v>
      </c>
      <c r="C4" s="195" t="s">
        <v>8</v>
      </c>
      <c r="D4" s="195" t="s">
        <v>3</v>
      </c>
      <c r="E4" s="282" t="s">
        <v>4</v>
      </c>
      <c r="F4" s="283"/>
      <c r="G4" s="195" t="s">
        <v>5</v>
      </c>
      <c r="H4" s="195" t="s">
        <v>6</v>
      </c>
    </row>
    <row r="5" spans="1:8" ht="12.75">
      <c r="A5" s="196"/>
      <c r="B5" s="196"/>
      <c r="C5" s="196"/>
      <c r="D5" s="196"/>
      <c r="E5" s="284"/>
      <c r="F5" s="285"/>
      <c r="G5" s="196"/>
      <c r="H5" s="196"/>
    </row>
    <row r="6" spans="1:8" ht="12.75" customHeight="1">
      <c r="A6" s="208"/>
      <c r="B6" s="280">
        <v>1</v>
      </c>
      <c r="C6" s="278" t="s">
        <v>56</v>
      </c>
      <c r="D6" s="287" t="s">
        <v>57</v>
      </c>
      <c r="E6" s="282" t="s">
        <v>58</v>
      </c>
      <c r="F6" s="288" t="s">
        <v>59</v>
      </c>
      <c r="G6" s="191"/>
      <c r="H6" s="278" t="s">
        <v>60</v>
      </c>
    </row>
    <row r="7" spans="1:8" ht="12.75">
      <c r="A7" s="209"/>
      <c r="B7" s="281"/>
      <c r="C7" s="286"/>
      <c r="D7" s="279"/>
      <c r="E7" s="284"/>
      <c r="F7" s="289"/>
      <c r="G7" s="192"/>
      <c r="H7" s="279"/>
    </row>
    <row r="8" spans="1:8" ht="12.75" customHeight="1">
      <c r="A8" s="208"/>
      <c r="B8" s="280">
        <v>2</v>
      </c>
      <c r="C8" s="278" t="s">
        <v>61</v>
      </c>
      <c r="D8" s="287" t="s">
        <v>62</v>
      </c>
      <c r="E8" s="282" t="s">
        <v>63</v>
      </c>
      <c r="F8" s="288" t="s">
        <v>64</v>
      </c>
      <c r="G8" s="191"/>
      <c r="H8" s="278" t="s">
        <v>65</v>
      </c>
    </row>
    <row r="9" spans="1:8" ht="12.75">
      <c r="A9" s="209"/>
      <c r="B9" s="281"/>
      <c r="C9" s="286"/>
      <c r="D9" s="279"/>
      <c r="E9" s="284"/>
      <c r="F9" s="289"/>
      <c r="G9" s="192"/>
      <c r="H9" s="279"/>
    </row>
    <row r="10" spans="1:8" ht="12.75" customHeight="1">
      <c r="A10" s="208"/>
      <c r="B10" s="280">
        <v>3</v>
      </c>
      <c r="C10" s="278" t="s">
        <v>66</v>
      </c>
      <c r="D10" s="287" t="s">
        <v>67</v>
      </c>
      <c r="E10" s="282" t="s">
        <v>68</v>
      </c>
      <c r="F10" s="283" t="s">
        <v>69</v>
      </c>
      <c r="G10" s="191"/>
      <c r="H10" s="278" t="s">
        <v>70</v>
      </c>
    </row>
    <row r="11" spans="1:8" ht="12.75">
      <c r="A11" s="209"/>
      <c r="B11" s="281"/>
      <c r="C11" s="286"/>
      <c r="D11" s="279"/>
      <c r="E11" s="284"/>
      <c r="F11" s="285"/>
      <c r="G11" s="192"/>
      <c r="H11" s="279"/>
    </row>
    <row r="12" spans="1:8" ht="12.75" customHeight="1">
      <c r="A12" s="208"/>
      <c r="B12" s="280">
        <v>4</v>
      </c>
      <c r="C12" s="278" t="s">
        <v>71</v>
      </c>
      <c r="D12" s="287" t="s">
        <v>72</v>
      </c>
      <c r="E12" s="282" t="s">
        <v>73</v>
      </c>
      <c r="F12" s="288" t="s">
        <v>74</v>
      </c>
      <c r="G12" s="191"/>
      <c r="H12" s="278" t="s">
        <v>75</v>
      </c>
    </row>
    <row r="13" spans="1:8" ht="12.75">
      <c r="A13" s="209"/>
      <c r="B13" s="281"/>
      <c r="C13" s="286"/>
      <c r="D13" s="279"/>
      <c r="E13" s="284"/>
      <c r="F13" s="289"/>
      <c r="G13" s="192"/>
      <c r="H13" s="279"/>
    </row>
    <row r="14" spans="1:8" ht="12.75" customHeight="1">
      <c r="A14" s="208"/>
      <c r="B14" s="280">
        <v>5</v>
      </c>
      <c r="C14" s="278" t="s">
        <v>76</v>
      </c>
      <c r="D14" s="287" t="s">
        <v>77</v>
      </c>
      <c r="E14" s="282" t="s">
        <v>78</v>
      </c>
      <c r="F14" s="288" t="s">
        <v>79</v>
      </c>
      <c r="G14" s="191"/>
      <c r="H14" s="278" t="s">
        <v>80</v>
      </c>
    </row>
    <row r="15" spans="1:8" ht="12.75">
      <c r="A15" s="209"/>
      <c r="B15" s="281"/>
      <c r="C15" s="286"/>
      <c r="D15" s="279"/>
      <c r="E15" s="284"/>
      <c r="F15" s="289"/>
      <c r="G15" s="192"/>
      <c r="H15" s="279"/>
    </row>
    <row r="16" spans="1:8" ht="12.75" customHeight="1">
      <c r="A16" s="208"/>
      <c r="B16" s="280">
        <v>6</v>
      </c>
      <c r="C16" s="278" t="s">
        <v>81</v>
      </c>
      <c r="D16" s="287" t="s">
        <v>125</v>
      </c>
      <c r="E16" s="282" t="s">
        <v>82</v>
      </c>
      <c r="F16" s="288" t="s">
        <v>83</v>
      </c>
      <c r="G16" s="191" t="s">
        <v>84</v>
      </c>
      <c r="H16" s="278" t="s">
        <v>85</v>
      </c>
    </row>
    <row r="17" spans="1:8" ht="12.75">
      <c r="A17" s="209"/>
      <c r="B17" s="281"/>
      <c r="C17" s="286"/>
      <c r="D17" s="279"/>
      <c r="E17" s="284"/>
      <c r="F17" s="289"/>
      <c r="G17" s="192"/>
      <c r="H17" s="279"/>
    </row>
    <row r="18" spans="1:8" ht="12.75" customHeight="1">
      <c r="A18" s="208"/>
      <c r="B18" s="280">
        <v>7</v>
      </c>
      <c r="C18" s="278" t="s">
        <v>86</v>
      </c>
      <c r="D18" s="287" t="s">
        <v>87</v>
      </c>
      <c r="E18" s="282" t="s">
        <v>58</v>
      </c>
      <c r="F18" s="288" t="s">
        <v>88</v>
      </c>
      <c r="G18" s="191"/>
      <c r="H18" s="278" t="s">
        <v>89</v>
      </c>
    </row>
    <row r="19" spans="1:8" ht="12.75">
      <c r="A19" s="209"/>
      <c r="B19" s="281"/>
      <c r="C19" s="286"/>
      <c r="D19" s="279"/>
      <c r="E19" s="284"/>
      <c r="F19" s="289"/>
      <c r="G19" s="192"/>
      <c r="H19" s="279"/>
    </row>
    <row r="20" spans="1:8" ht="12.75" customHeight="1">
      <c r="A20" s="208"/>
      <c r="B20" s="280">
        <v>8</v>
      </c>
      <c r="C20" s="276" t="s">
        <v>90</v>
      </c>
      <c r="D20" s="293" t="s">
        <v>91</v>
      </c>
      <c r="E20" s="282" t="s">
        <v>73</v>
      </c>
      <c r="F20" s="288" t="s">
        <v>92</v>
      </c>
      <c r="G20" s="293"/>
      <c r="H20" s="276" t="s">
        <v>93</v>
      </c>
    </row>
    <row r="21" spans="1:8" ht="12.75">
      <c r="A21" s="209"/>
      <c r="B21" s="281"/>
      <c r="C21" s="277"/>
      <c r="D21" s="294"/>
      <c r="E21" s="295"/>
      <c r="F21" s="289"/>
      <c r="G21" s="296"/>
      <c r="H21" s="277"/>
    </row>
    <row r="22" spans="1:8" ht="12.75" customHeight="1">
      <c r="A22" s="208"/>
      <c r="B22" s="280">
        <v>9</v>
      </c>
      <c r="C22" s="278" t="s">
        <v>94</v>
      </c>
      <c r="D22" s="287" t="s">
        <v>95</v>
      </c>
      <c r="E22" s="282" t="s">
        <v>96</v>
      </c>
      <c r="F22" s="288" t="s">
        <v>97</v>
      </c>
      <c r="G22" s="191"/>
      <c r="H22" s="278" t="s">
        <v>98</v>
      </c>
    </row>
    <row r="23" spans="1:8" ht="12.75">
      <c r="A23" s="209"/>
      <c r="B23" s="281"/>
      <c r="C23" s="286"/>
      <c r="D23" s="279"/>
      <c r="E23" s="284"/>
      <c r="F23" s="289"/>
      <c r="G23" s="192"/>
      <c r="H23" s="279"/>
    </row>
    <row r="24" spans="1:8" ht="12.75" customHeight="1">
      <c r="A24" s="208"/>
      <c r="B24" s="280">
        <v>10</v>
      </c>
      <c r="C24" s="278" t="s">
        <v>99</v>
      </c>
      <c r="D24" s="287" t="s">
        <v>100</v>
      </c>
      <c r="E24" s="282" t="s">
        <v>101</v>
      </c>
      <c r="F24" s="288" t="s">
        <v>102</v>
      </c>
      <c r="G24" s="191"/>
      <c r="H24" s="278" t="s">
        <v>103</v>
      </c>
    </row>
    <row r="25" spans="1:8" ht="12.75">
      <c r="A25" s="209"/>
      <c r="B25" s="281"/>
      <c r="C25" s="286"/>
      <c r="D25" s="279"/>
      <c r="E25" s="284"/>
      <c r="F25" s="289"/>
      <c r="G25" s="192"/>
      <c r="H25" s="279"/>
    </row>
    <row r="26" spans="1:8" ht="12.75" customHeight="1">
      <c r="A26" s="208"/>
      <c r="B26" s="280">
        <v>11</v>
      </c>
      <c r="C26" s="278" t="s">
        <v>104</v>
      </c>
      <c r="D26" s="287" t="s">
        <v>105</v>
      </c>
      <c r="E26" s="282" t="s">
        <v>78</v>
      </c>
      <c r="F26" s="288" t="s">
        <v>106</v>
      </c>
      <c r="G26" s="191"/>
      <c r="H26" s="278" t="s">
        <v>107</v>
      </c>
    </row>
    <row r="27" spans="1:8" ht="12.75">
      <c r="A27" s="209"/>
      <c r="B27" s="281"/>
      <c r="C27" s="286"/>
      <c r="D27" s="279"/>
      <c r="E27" s="284"/>
      <c r="F27" s="289"/>
      <c r="G27" s="192"/>
      <c r="H27" s="279"/>
    </row>
    <row r="28" spans="1:8" ht="12.75" customHeight="1">
      <c r="A28" s="208"/>
      <c r="B28" s="280">
        <v>12</v>
      </c>
      <c r="C28" s="276" t="s">
        <v>108</v>
      </c>
      <c r="D28" s="293" t="s">
        <v>109</v>
      </c>
      <c r="E28" s="282" t="s">
        <v>101</v>
      </c>
      <c r="F28" s="288" t="s">
        <v>110</v>
      </c>
      <c r="G28" s="293">
        <v>620</v>
      </c>
      <c r="H28" s="276" t="s">
        <v>111</v>
      </c>
    </row>
    <row r="29" spans="1:8" ht="12.75">
      <c r="A29" s="209"/>
      <c r="B29" s="281"/>
      <c r="C29" s="277"/>
      <c r="D29" s="294"/>
      <c r="E29" s="295"/>
      <c r="F29" s="289"/>
      <c r="G29" s="296"/>
      <c r="H29" s="277"/>
    </row>
    <row r="30" spans="1:8" ht="12.75" customHeight="1">
      <c r="A30" s="208"/>
      <c r="B30" s="280">
        <v>13</v>
      </c>
      <c r="C30" s="276" t="s">
        <v>112</v>
      </c>
      <c r="D30" s="293" t="s">
        <v>113</v>
      </c>
      <c r="E30" s="282" t="s">
        <v>58</v>
      </c>
      <c r="F30" s="288" t="s">
        <v>116</v>
      </c>
      <c r="G30" s="293" t="s">
        <v>114</v>
      </c>
      <c r="H30" s="276" t="s">
        <v>115</v>
      </c>
    </row>
    <row r="31" spans="1:8" ht="12.75">
      <c r="A31" s="209"/>
      <c r="B31" s="281"/>
      <c r="C31" s="277"/>
      <c r="D31" s="294"/>
      <c r="E31" s="295"/>
      <c r="F31" s="289"/>
      <c r="G31" s="296"/>
      <c r="H31" s="277"/>
    </row>
  </sheetData>
  <mergeCells count="114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D26:D27"/>
    <mergeCell ref="E26:E27"/>
    <mergeCell ref="F26:F27"/>
    <mergeCell ref="G26:G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4:A5"/>
    <mergeCell ref="A8:A9"/>
    <mergeCell ref="B8:B9"/>
    <mergeCell ref="C8:C9"/>
    <mergeCell ref="D8:D9"/>
    <mergeCell ref="E8:E9"/>
    <mergeCell ref="F8:F9"/>
    <mergeCell ref="G8:G9"/>
    <mergeCell ref="G4:G5"/>
    <mergeCell ref="A1:G1"/>
    <mergeCell ref="B4:B5"/>
    <mergeCell ref="C4:C5"/>
    <mergeCell ref="D4:D5"/>
    <mergeCell ref="A2:G2"/>
    <mergeCell ref="G3:H3"/>
    <mergeCell ref="H4:H5"/>
    <mergeCell ref="A30:A31"/>
    <mergeCell ref="B30:B31"/>
    <mergeCell ref="C30:C31"/>
    <mergeCell ref="E4:F5"/>
    <mergeCell ref="A6:A7"/>
    <mergeCell ref="B6:B7"/>
    <mergeCell ref="C6:C7"/>
    <mergeCell ref="D6:D7"/>
    <mergeCell ref="E6:E7"/>
    <mergeCell ref="F6:F7"/>
    <mergeCell ref="H6:H7"/>
    <mergeCell ref="H8:H9"/>
    <mergeCell ref="H10:H11"/>
    <mergeCell ref="H12:H13"/>
    <mergeCell ref="H14:H15"/>
    <mergeCell ref="H16:H17"/>
    <mergeCell ref="H18:H19"/>
    <mergeCell ref="H20:H21"/>
    <mergeCell ref="H30:H31"/>
    <mergeCell ref="H22:H23"/>
    <mergeCell ref="H24:H25"/>
    <mergeCell ref="H26:H27"/>
    <mergeCell ref="H28:H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2012-06-07T16:06:47Z</cp:lastPrinted>
  <dcterms:created xsi:type="dcterms:W3CDTF">1996-10-08T23:32:33Z</dcterms:created>
  <dcterms:modified xsi:type="dcterms:W3CDTF">2012-06-07T16:09:23Z</dcterms:modified>
  <cp:category/>
  <cp:version/>
  <cp:contentType/>
  <cp:contentStatus/>
</cp:coreProperties>
</file>