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5371" windowWidth="6135" windowHeight="7320" activeTab="0"/>
  </bookViews>
  <sheets>
    <sheet name="ИТОГОВЫЙ ПРОТОКОЛ" sheetId="1" r:id="rId1"/>
    <sheet name="наградной лист" sheetId="2" r:id="rId2"/>
    <sheet name="пр.хода" sheetId="3" r:id="rId3"/>
    <sheet name="круги" sheetId="4" r:id="rId4"/>
    <sheet name="пф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<sst xmlns="http://schemas.openxmlformats.org/spreadsheetml/2006/main" count="257" uniqueCount="109">
  <si>
    <t>№ п/ж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</si>
  <si>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</si>
  <si>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</si>
  <si>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</si>
  <si>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</si>
  <si>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</si>
  <si>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</si>
  <si>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</si>
  <si>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</si>
  <si>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</si>
  <si>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</si>
  <si>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</si>
  <si>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</si>
  <si>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</si>
  <si>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</si>
  <si>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</si>
  <si>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</si>
  <si>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</si>
  <si>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</si>
  <si>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</si>
  <si>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</si>
  <si>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</si>
  <si>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</si>
  <si>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</si>
  <si>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</si>
  <si>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</si>
  <si>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</si>
  <si>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</si>
  <si>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</si>
  <si>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</si>
  <si>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А2</t>
  </si>
  <si>
    <t>А1</t>
  </si>
  <si>
    <t>Б1</t>
  </si>
  <si>
    <t>Б2</t>
  </si>
  <si>
    <t>ИТОГОВЫЙ ПРОТОКОЛ</t>
  </si>
  <si>
    <t>Занятое место</t>
  </si>
  <si>
    <t>1</t>
  </si>
  <si>
    <t>2</t>
  </si>
  <si>
    <t>3</t>
  </si>
  <si>
    <t>4 КРУГ</t>
  </si>
  <si>
    <t>5 КРУГ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</si>
  <si>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</si>
  <si>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</si>
  <si>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</si>
  <si>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</si>
  <si>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</si>
  <si>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</si>
  <si>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Протокол взвешивания</t>
  </si>
  <si>
    <t>№ п\п</t>
  </si>
  <si>
    <t>5-6</t>
  </si>
  <si>
    <t>7-8</t>
  </si>
  <si>
    <t>Н.Ю. Глушкова</t>
  </si>
  <si>
    <t>/г. Рязань/</t>
  </si>
  <si>
    <t>9</t>
  </si>
  <si>
    <t>ИСЛАНБЕКОВА Марьям Абдуллаевна</t>
  </si>
  <si>
    <t>21.07.90 мс</t>
  </si>
  <si>
    <t>ДВФО</t>
  </si>
  <si>
    <t>Камчатский Петропавловск-камчатский ВС</t>
  </si>
  <si>
    <t>Исланбекова ГВ</t>
  </si>
  <si>
    <t>БАЛАШОВА Анна Викторовна</t>
  </si>
  <si>
    <t>18.11.83 мсмк</t>
  </si>
  <si>
    <t>ПФО</t>
  </si>
  <si>
    <t>Пермский Пермь Д</t>
  </si>
  <si>
    <t>008202</t>
  </si>
  <si>
    <t>Брулетова ЛА</t>
  </si>
  <si>
    <t>СИНЕРОВА Инга Яновна</t>
  </si>
  <si>
    <t>07.09.91 МС</t>
  </si>
  <si>
    <t>МОС</t>
  </si>
  <si>
    <t>Москва МКС</t>
  </si>
  <si>
    <t xml:space="preserve">Шмаков ОВ Бландарь </t>
  </si>
  <si>
    <t>ПОНОМАРЕВА Мария Александровна</t>
  </si>
  <si>
    <t>27.09.89 МС</t>
  </si>
  <si>
    <t>С.П.</t>
  </si>
  <si>
    <t>С. Петрбург МО</t>
  </si>
  <si>
    <t>Волков АВ</t>
  </si>
  <si>
    <t>017386.</t>
  </si>
  <si>
    <t>ЛЕПЕТЮХИНА Аксинья Александровна</t>
  </si>
  <si>
    <t>05.02.93 кмс</t>
  </si>
  <si>
    <t>ЮФО</t>
  </si>
  <si>
    <t xml:space="preserve"> Ростовская Ростов-на-Дону  МО</t>
  </si>
  <si>
    <t xml:space="preserve"> Пантелеев ЕА</t>
  </si>
  <si>
    <t>НИКУЛИНА Екатерина Александровна</t>
  </si>
  <si>
    <t>15.01.92 кмс</t>
  </si>
  <si>
    <t>Волгоградская Калач МО</t>
  </si>
  <si>
    <t>Иващенко Г</t>
  </si>
  <si>
    <t xml:space="preserve">КОВЯЗИНА Анастасия Владимировна </t>
  </si>
  <si>
    <t>05.09.87 мс</t>
  </si>
  <si>
    <t>Татарстан Казань ПР</t>
  </si>
  <si>
    <t>000410.</t>
  </si>
  <si>
    <t>Волобуев СЕ  Сагдиев АВ</t>
  </si>
  <si>
    <t>РОДИНА Ирина Викторовна</t>
  </si>
  <si>
    <t>23.07.73 змс</t>
  </si>
  <si>
    <t>Пермский Пермь Д Краснокамск</t>
  </si>
  <si>
    <t>Перчик ВТ Зубков ВД</t>
  </si>
  <si>
    <t>ДАВТЯН Джульетта Михайловна</t>
  </si>
  <si>
    <t>24.06.88 мс</t>
  </si>
  <si>
    <t xml:space="preserve"> Москомспорт</t>
  </si>
  <si>
    <t>000473</t>
  </si>
  <si>
    <t>Востриков ВИ Шмаков ОВ</t>
  </si>
  <si>
    <t>в.к. &gt;80    кг</t>
  </si>
  <si>
    <t>1'41''</t>
  </si>
  <si>
    <t>1'28''</t>
  </si>
  <si>
    <t>2'15''</t>
  </si>
  <si>
    <t>3'8''</t>
  </si>
  <si>
    <t>3'</t>
  </si>
  <si>
    <t>2'39''</t>
  </si>
  <si>
    <t>1'20''</t>
  </si>
  <si>
    <t>4/0</t>
  </si>
  <si>
    <t>3/1.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</si>
</sst>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2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4"/>
      <name val="BrushScriptUkrain"/>
      <family val="1"/>
    </font>
    <font>
      <b/>
      <sz val="10"/>
      <color indexed="10"/>
      <name val="Arial"/>
      <family val="2"/>
    </font>
    <font>
      <b/>
      <i/>
      <sz val="14"/>
      <color indexed="9"/>
      <name val="BrushScriptUkrain"/>
      <family val="1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b/>
      <sz val="16"/>
      <color indexed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15" applyFont="1" applyAlignment="1">
      <alignment horizontal="center"/>
    </xf>
    <xf numFmtId="0" fontId="0" fillId="0" borderId="0" xfId="0" applyNumberFormat="1" applyAlignment="1">
      <alignment/>
    </xf>
    <xf numFmtId="0" fontId="5" fillId="0" borderId="0" xfId="15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2" fillId="0" borderId="0" xfId="15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15" applyNumberFormat="1" applyFont="1" applyFill="1" applyBorder="1" applyAlignment="1" applyProtection="1">
      <alignment vertical="center" wrapText="1"/>
      <protection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15" applyFont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15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15" applyFont="1" applyBorder="1" applyAlignment="1">
      <alignment horizontal="center" vertical="center"/>
    </xf>
    <xf numFmtId="0" fontId="0" fillId="0" borderId="0" xfId="15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6" fillId="0" borderId="0" xfId="15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/>
    </xf>
    <xf numFmtId="0" fontId="7" fillId="0" borderId="8" xfId="15" applyNumberFormat="1" applyFont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7" fillId="0" borderId="9" xfId="15" applyNumberFormat="1" applyFont="1" applyBorder="1" applyAlignment="1">
      <alignment horizontal="center"/>
    </xf>
    <xf numFmtId="0" fontId="7" fillId="0" borderId="10" xfId="15" applyNumberFormat="1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7" fillId="0" borderId="14" xfId="15" applyNumberFormat="1" applyFont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0" borderId="16" xfId="15" applyNumberFormat="1" applyFont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7" fillId="0" borderId="19" xfId="15" applyNumberFormat="1" applyFont="1" applyBorder="1" applyAlignment="1">
      <alignment horizontal="center"/>
    </xf>
    <xf numFmtId="0" fontId="7" fillId="0" borderId="15" xfId="15" applyNumberFormat="1" applyFont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0" borderId="20" xfId="15" applyNumberFormat="1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25" fillId="0" borderId="0" xfId="0" applyNumberFormat="1" applyFont="1" applyAlignment="1">
      <alignment horizontal="center" vertical="center"/>
    </xf>
    <xf numFmtId="0" fontId="7" fillId="0" borderId="24" xfId="15" applyNumberFormat="1" applyFont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3" fillId="0" borderId="27" xfId="15" applyNumberFormat="1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15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15" applyNumberFormat="1" applyFont="1" applyFill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0" fillId="3" borderId="14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6" fontId="3" fillId="0" borderId="3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5" fillId="4" borderId="37" xfId="15" applyNumberFormat="1" applyFont="1" applyFill="1" applyBorder="1" applyAlignment="1" applyProtection="1">
      <alignment horizontal="center" vertical="center" wrapText="1"/>
      <protection/>
    </xf>
    <xf numFmtId="0" fontId="5" fillId="4" borderId="38" xfId="15" applyNumberFormat="1" applyFont="1" applyFill="1" applyBorder="1" applyAlignment="1" applyProtection="1">
      <alignment horizontal="center" vertical="center" wrapText="1"/>
      <protection/>
    </xf>
    <xf numFmtId="0" fontId="5" fillId="4" borderId="39" xfId="15" applyNumberFormat="1" applyFont="1" applyFill="1" applyBorder="1" applyAlignment="1" applyProtection="1">
      <alignment horizontal="center" vertical="center" wrapText="1"/>
      <protection/>
    </xf>
    <xf numFmtId="0" fontId="13" fillId="5" borderId="37" xfId="15" applyFont="1" applyFill="1" applyBorder="1" applyAlignment="1">
      <alignment horizontal="center" vertical="center"/>
    </xf>
    <xf numFmtId="0" fontId="13" fillId="5" borderId="39" xfId="15" applyFont="1" applyFill="1" applyBorder="1" applyAlignment="1">
      <alignment horizontal="center" vertical="center"/>
    </xf>
    <xf numFmtId="0" fontId="11" fillId="6" borderId="0" xfId="15" applyFont="1" applyFill="1" applyBorder="1" applyAlignment="1">
      <alignment horizontal="center" vertical="center"/>
    </xf>
    <xf numFmtId="0" fontId="11" fillId="6" borderId="40" xfId="15" applyFont="1" applyFill="1" applyBorder="1" applyAlignment="1">
      <alignment horizontal="center" vertical="center"/>
    </xf>
    <xf numFmtId="0" fontId="10" fillId="7" borderId="37" xfId="15" applyFont="1" applyFill="1" applyBorder="1" applyAlignment="1" applyProtection="1">
      <alignment horizontal="center" vertical="center" wrapText="1"/>
      <protection/>
    </xf>
    <xf numFmtId="0" fontId="10" fillId="7" borderId="38" xfId="15" applyFont="1" applyFill="1" applyBorder="1" applyAlignment="1" applyProtection="1">
      <alignment horizontal="center" vertical="center" wrapText="1"/>
      <protection/>
    </xf>
    <xf numFmtId="0" fontId="10" fillId="7" borderId="39" xfId="15" applyFont="1" applyFill="1" applyBorder="1" applyAlignment="1" applyProtection="1">
      <alignment horizontal="center" vertical="center" wrapText="1"/>
      <protection/>
    </xf>
    <xf numFmtId="0" fontId="0" fillId="0" borderId="10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0" fillId="0" borderId="0" xfId="15" applyFont="1" applyAlignment="1">
      <alignment horizontal="center"/>
    </xf>
    <xf numFmtId="0" fontId="0" fillId="0" borderId="0" xfId="15" applyFont="1" applyAlignment="1">
      <alignment horizontal="center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43" xfId="15" applyFont="1" applyBorder="1" applyAlignment="1">
      <alignment horizontal="center" vertical="center" wrapText="1"/>
    </xf>
    <xf numFmtId="0" fontId="3" fillId="0" borderId="44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14" xfId="15" applyFont="1" applyBorder="1" applyAlignment="1">
      <alignment horizontal="center" vertical="center" wrapText="1"/>
    </xf>
    <xf numFmtId="0" fontId="3" fillId="0" borderId="49" xfId="15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3" fillId="0" borderId="52" xfId="15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3" fillId="0" borderId="35" xfId="15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11" xfId="15" applyFont="1" applyBorder="1" applyAlignment="1">
      <alignment horizontal="center" vertical="center" wrapText="1"/>
    </xf>
    <xf numFmtId="0" fontId="3" fillId="0" borderId="48" xfId="15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3" fillId="0" borderId="56" xfId="15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15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28" fillId="5" borderId="37" xfId="15" applyFont="1" applyFill="1" applyBorder="1" applyAlignment="1">
      <alignment horizontal="center" vertical="center"/>
    </xf>
    <xf numFmtId="0" fontId="28" fillId="5" borderId="38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25" fillId="4" borderId="37" xfId="15" applyNumberFormat="1" applyFont="1" applyFill="1" applyBorder="1" applyAlignment="1" applyProtection="1">
      <alignment horizontal="center" vertical="center" wrapText="1"/>
      <protection/>
    </xf>
    <xf numFmtId="0" fontId="25" fillId="4" borderId="38" xfId="15" applyNumberFormat="1" applyFont="1" applyFill="1" applyBorder="1" applyAlignment="1" applyProtection="1">
      <alignment horizontal="center" vertical="center" wrapText="1"/>
      <protection/>
    </xf>
    <xf numFmtId="0" fontId="25" fillId="4" borderId="39" xfId="15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3" fillId="0" borderId="45" xfId="15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3" fillId="0" borderId="58" xfId="15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3" fillId="0" borderId="60" xfId="15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18" xfId="15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4" xfId="15" applyFont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3" fillId="0" borderId="3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15" applyFont="1" applyBorder="1" applyAlignment="1" applyProtection="1">
      <alignment horizontal="center" vertical="center" wrapText="1"/>
      <protection/>
    </xf>
    <xf numFmtId="0" fontId="10" fillId="0" borderId="37" xfId="15" applyFont="1" applyBorder="1" applyAlignment="1" applyProtection="1">
      <alignment horizontal="center" vertical="center" wrapText="1"/>
      <protection/>
    </xf>
    <xf numFmtId="0" fontId="10" fillId="0" borderId="38" xfId="15" applyFont="1" applyBorder="1" applyAlignment="1" applyProtection="1">
      <alignment horizontal="center" vertical="center" wrapText="1"/>
      <protection/>
    </xf>
    <xf numFmtId="0" fontId="10" fillId="0" borderId="39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1</xdr:col>
      <xdr:colOff>276225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7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1</xdr:col>
      <xdr:colOff>495300</xdr:colOff>
      <xdr:row>2</xdr:row>
      <xdr:rowOff>304800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90</xdr:row>
      <xdr:rowOff>66675</xdr:rowOff>
    </xdr:from>
    <xdr:to>
      <xdr:col>11</xdr:col>
      <xdr:colOff>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1568767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91</xdr:row>
      <xdr:rowOff>57150</xdr:rowOff>
    </xdr:from>
    <xdr:to>
      <xdr:col>11</xdr:col>
      <xdr:colOff>0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1584007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285750</xdr:colOff>
      <xdr:row>1</xdr:row>
      <xdr:rowOff>390525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ocuments\&#1057;&#1072;&#1084;&#1073;&#1086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соревнований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42"/>
  <sheetViews>
    <sheetView tabSelected="1" workbookViewId="0" topLeftCell="A1">
      <selection activeCell="A1" sqref="A1:H36"/>
    </sheetView>
  </sheetViews>
  <sheetFormatPr defaultColWidth="9.140625" defaultRowHeight="12.75"/>
  <cols>
    <col min="1" max="2" width="7.28125" style="0" customWidth="1"/>
    <col min="3" max="3" width="26.140625" style="0" customWidth="1"/>
    <col min="5" max="5" width="9.57421875" style="0" customWidth="1"/>
    <col min="6" max="6" width="18.57421875" style="0" customWidth="1"/>
    <col min="8" max="8" width="18.57421875" style="0" customWidth="1"/>
  </cols>
  <sheetData>
    <row r="1" spans="1:8" ht="18.75">
      <c r="A1" s="119" t="s">
        <v>29</v>
      </c>
      <c r="B1" s="119"/>
      <c r="C1" s="119"/>
      <c r="D1" s="119"/>
      <c r="E1" s="119"/>
      <c r="F1" s="119"/>
      <c r="G1" s="119"/>
      <c r="H1" s="119"/>
    </row>
    <row r="2" spans="1:8" ht="30" customHeight="1" thickBot="1">
      <c r="A2" s="121" t="s">
        <v>34</v>
      </c>
      <c r="B2" s="121"/>
      <c r="C2" s="121"/>
      <c r="D2" s="121"/>
      <c r="E2" s="121"/>
      <c r="F2" s="121"/>
      <c r="G2" s="121"/>
      <c r="H2" s="121"/>
    </row>
    <row r="3" spans="2:9" ht="30" customHeight="1" thickBot="1">
      <c r="B3" s="25"/>
      <c r="C3" s="125" t="str">
        <f>HYPERLINK('[1]реквизиты'!$A$2)</f>
        <v>Чемпионат России по САМБО среди женщин</v>
      </c>
      <c r="D3" s="126"/>
      <c r="E3" s="126"/>
      <c r="F3" s="126"/>
      <c r="G3" s="127"/>
      <c r="H3" s="26"/>
      <c r="I3" s="1"/>
    </row>
    <row r="4" spans="1:8" ht="20.25" customHeight="1" thickBot="1">
      <c r="A4" s="122" t="str">
        <f>HYPERLINK('[1]реквизиты'!$A$3)</f>
        <v>06 - 11 июня 2012 г.          г. Выкса</v>
      </c>
      <c r="B4" s="122"/>
      <c r="C4" s="122"/>
      <c r="D4" s="122"/>
      <c r="E4" s="122"/>
      <c r="F4" s="122"/>
      <c r="G4" s="122"/>
      <c r="H4" s="122"/>
    </row>
    <row r="5" spans="1:8" ht="24.75" customHeight="1" thickBot="1">
      <c r="A5" s="38"/>
      <c r="B5" s="39"/>
      <c r="C5" s="39"/>
      <c r="D5" s="39"/>
      <c r="E5" s="39"/>
      <c r="G5" s="128" t="str">
        <f>'пр.взвешивания'!G3</f>
        <v>в.к. &gt;80    кг</v>
      </c>
      <c r="H5" s="129"/>
    </row>
    <row r="6" spans="1:8" ht="12.75" customHeight="1">
      <c r="A6" s="120" t="s">
        <v>35</v>
      </c>
      <c r="B6" s="120" t="s">
        <v>0</v>
      </c>
      <c r="C6" s="120" t="s">
        <v>6</v>
      </c>
      <c r="D6" s="120" t="s">
        <v>1</v>
      </c>
      <c r="E6" s="120" t="s">
        <v>2</v>
      </c>
      <c r="F6" s="120"/>
      <c r="G6" s="123" t="s">
        <v>3</v>
      </c>
      <c r="H6" s="123" t="s">
        <v>4</v>
      </c>
    </row>
    <row r="7" spans="1:8" ht="12.75">
      <c r="A7" s="120"/>
      <c r="B7" s="120"/>
      <c r="C7" s="120"/>
      <c r="D7" s="120"/>
      <c r="E7" s="120"/>
      <c r="F7" s="120"/>
      <c r="G7" s="120"/>
      <c r="H7" s="120"/>
    </row>
    <row r="8" spans="1:8" ht="12.75" customHeight="1">
      <c r="A8" s="116" t="s">
        <v>36</v>
      </c>
      <c r="B8" s="117">
        <f>'пр.хода'!S29</f>
        <v>2</v>
      </c>
      <c r="C8" s="110" t="str">
        <f>VLOOKUP(B8,'пр.взвешивания'!B1:G39,2,FALSE)</f>
        <v>БАЛАШОВА Анна Викторовна</v>
      </c>
      <c r="D8" s="110" t="str">
        <f>VLOOKUP(B8,'пр.взвешивания'!B1:H39,3,FALSE)</f>
        <v>18.11.83 мсмк</v>
      </c>
      <c r="E8" s="114" t="str">
        <f>VLOOKUP(B8,'пр.взвешивания'!B1:I39,4,FALSE)</f>
        <v>ПФО</v>
      </c>
      <c r="F8" s="112" t="str">
        <f>VLOOKUP(B8,'пр.взвешивания'!B1:J39,5,FALSE)</f>
        <v>Пермский Пермь Д</v>
      </c>
      <c r="G8" s="110" t="str">
        <f>VLOOKUP(B8,'пр.взвешивания'!B1:K39,6,FALSE)</f>
        <v>008202</v>
      </c>
      <c r="H8" s="110" t="str">
        <f>VLOOKUP(B8,'пр.взвешивания'!B1:H29,7,FALSE)</f>
        <v>Брулетова ЛА</v>
      </c>
    </row>
    <row r="9" spans="1:8" ht="12.75">
      <c r="A9" s="116"/>
      <c r="B9" s="118"/>
      <c r="C9" s="111"/>
      <c r="D9" s="111"/>
      <c r="E9" s="115"/>
      <c r="F9" s="113"/>
      <c r="G9" s="111"/>
      <c r="H9" s="111"/>
    </row>
    <row r="10" spans="1:8" ht="12.75" customHeight="1">
      <c r="A10" s="116" t="s">
        <v>37</v>
      </c>
      <c r="B10" s="117">
        <f>'наградной лист'!J11</f>
        <v>8</v>
      </c>
      <c r="C10" s="110" t="str">
        <f>VLOOKUP(B10,'пр.взвешивания'!B1:G41,2,FALSE)</f>
        <v>РОДИНА Ирина Викторовна</v>
      </c>
      <c r="D10" s="110" t="str">
        <f>VLOOKUP(B10,'пр.взвешивания'!B1:H41,3,FALSE)</f>
        <v>23.07.73 змс</v>
      </c>
      <c r="E10" s="114" t="str">
        <f>VLOOKUP(B10,'пр.взвешивания'!B1:I41,4,FALSE)</f>
        <v>ПФО</v>
      </c>
      <c r="F10" s="112" t="str">
        <f>VLOOKUP(B10,'пр.взвешивания'!B1:J41,5,FALSE)</f>
        <v>Пермский Пермь Д Краснокамск</v>
      </c>
      <c r="G10" s="110">
        <f>VLOOKUP(B10,'пр.взвешивания'!B3:K41,6,FALSE)</f>
        <v>0</v>
      </c>
      <c r="H10" s="110" t="str">
        <f>VLOOKUP(B10,'пр.взвешивания'!B1:H31,7,FALSE)</f>
        <v>Перчик ВТ Зубков ВД</v>
      </c>
    </row>
    <row r="11" spans="1:8" ht="12.75">
      <c r="A11" s="116"/>
      <c r="B11" s="118"/>
      <c r="C11" s="111"/>
      <c r="D11" s="111"/>
      <c r="E11" s="115"/>
      <c r="F11" s="113"/>
      <c r="G11" s="111"/>
      <c r="H11" s="111"/>
    </row>
    <row r="12" spans="1:8" ht="12.75" customHeight="1">
      <c r="A12" s="116" t="s">
        <v>38</v>
      </c>
      <c r="B12" s="117">
        <f>'наградной лист'!J16</f>
        <v>9</v>
      </c>
      <c r="C12" s="110" t="str">
        <f>VLOOKUP(B12,'пр.взвешивания'!B1:G43,2,FALSE)</f>
        <v>ДАВТЯН Джульетта Михайловна</v>
      </c>
      <c r="D12" s="110" t="str">
        <f>VLOOKUP(B12,'пр.взвешивания'!B1:H43,3,FALSE)</f>
        <v>24.06.88 мс</v>
      </c>
      <c r="E12" s="114" t="str">
        <f>VLOOKUP(B12,'пр.взвешивания'!B1:I43,4,FALSE)</f>
        <v>МОС</v>
      </c>
      <c r="F12" s="112" t="str">
        <f>VLOOKUP(B12,'пр.взвешивания'!B1:J43,5,FALSE)</f>
        <v> Москомспорт</v>
      </c>
      <c r="G12" s="110" t="str">
        <f>VLOOKUP(B12,'пр.взвешивания'!B5:K43,6,FALSE)</f>
        <v>000473</v>
      </c>
      <c r="H12" s="110" t="str">
        <f>VLOOKUP(B12,'пр.взвешивания'!B1:H33,7,FALSE)</f>
        <v>Востриков ВИ Шмаков ОВ</v>
      </c>
    </row>
    <row r="13" spans="1:8" ht="12.75">
      <c r="A13" s="116"/>
      <c r="B13" s="118"/>
      <c r="C13" s="111"/>
      <c r="D13" s="111"/>
      <c r="E13" s="115"/>
      <c r="F13" s="113"/>
      <c r="G13" s="111"/>
      <c r="H13" s="111"/>
    </row>
    <row r="14" spans="1:8" ht="12.75" customHeight="1">
      <c r="A14" s="116" t="s">
        <v>38</v>
      </c>
      <c r="B14" s="117">
        <f>'наградной лист'!J21</f>
        <v>4</v>
      </c>
      <c r="C14" s="110" t="str">
        <f>VLOOKUP(B14,'пр.взвешивания'!B1:G45,2,FALSE)</f>
        <v>ПОНОМАРЕВА Мария Александровна</v>
      </c>
      <c r="D14" s="110" t="str">
        <f>VLOOKUP(B14,'пр.взвешивания'!B1:H45,3,FALSE)</f>
        <v>27.09.89 МС</v>
      </c>
      <c r="E14" s="114" t="str">
        <f>VLOOKUP(B14,'пр.взвешивания'!B1:I45,4,FALSE)</f>
        <v>С.П.</v>
      </c>
      <c r="F14" s="112" t="str">
        <f>VLOOKUP(B14,'пр.взвешивания'!B1:J45,5,FALSE)</f>
        <v>С. Петрбург МО</v>
      </c>
      <c r="G14" s="110">
        <f>VLOOKUP(B14,'пр.взвешивания'!B1:K45,6,FALSE)</f>
        <v>0</v>
      </c>
      <c r="H14" s="110" t="str">
        <f>VLOOKUP(B14,'пр.взвешивания'!B1:H35,7,FALSE)</f>
        <v>Волков АВ</v>
      </c>
    </row>
    <row r="15" spans="1:8" ht="12.75">
      <c r="A15" s="116"/>
      <c r="B15" s="118"/>
      <c r="C15" s="111"/>
      <c r="D15" s="111"/>
      <c r="E15" s="115"/>
      <c r="F15" s="113"/>
      <c r="G15" s="111"/>
      <c r="H15" s="111"/>
    </row>
    <row r="16" spans="1:8" ht="12.75" customHeight="1">
      <c r="A16" s="116" t="s">
        <v>49</v>
      </c>
      <c r="B16" s="117">
        <v>1</v>
      </c>
      <c r="C16" s="110" t="str">
        <f>VLOOKUP(B16,'пр.взвешивания'!B1:G47,2,FALSE)</f>
        <v>ИСЛАНБЕКОВА Марьям Абдуллаевна</v>
      </c>
      <c r="D16" s="110" t="str">
        <f>VLOOKUP(B16,'пр.взвешивания'!B1:H47,3,FALSE)</f>
        <v>21.07.90 мс</v>
      </c>
      <c r="E16" s="114" t="str">
        <f>VLOOKUP(B16,'пр.взвешивания'!B1:I47,4,FALSE)</f>
        <v>ДВФО</v>
      </c>
      <c r="F16" s="112" t="str">
        <f>VLOOKUP(B16,'пр.взвешивания'!B1:J47,5,FALSE)</f>
        <v>Камчатский Петропавловск-камчатский ВС</v>
      </c>
      <c r="G16" s="110">
        <f>VLOOKUP(B16,'пр.взвешивания'!B1:K47,6,FALSE)</f>
        <v>0</v>
      </c>
      <c r="H16" s="110" t="str">
        <f>VLOOKUP(B16,'пр.взвешивания'!B1:H37,7,FALSE)</f>
        <v>Исланбекова ГВ</v>
      </c>
    </row>
    <row r="17" spans="1:8" ht="12.75">
      <c r="A17" s="116"/>
      <c r="B17" s="118"/>
      <c r="C17" s="111"/>
      <c r="D17" s="111"/>
      <c r="E17" s="115"/>
      <c r="F17" s="113"/>
      <c r="G17" s="111"/>
      <c r="H17" s="111"/>
    </row>
    <row r="18" spans="1:8" ht="12.75" customHeight="1">
      <c r="A18" s="116" t="s">
        <v>49</v>
      </c>
      <c r="B18" s="117">
        <v>7</v>
      </c>
      <c r="C18" s="110" t="str">
        <f>VLOOKUP(B18,'пр.взвешивания'!B1:G49,2,FALSE)</f>
        <v>КОВЯЗИНА Анастасия Владимировна </v>
      </c>
      <c r="D18" s="110" t="str">
        <f>VLOOKUP(B18,'пр.взвешивания'!B1:H49,3,FALSE)</f>
        <v>05.09.87 мс</v>
      </c>
      <c r="E18" s="114" t="str">
        <f>VLOOKUP(B18,'пр.взвешивания'!B1:I49,4,FALSE)</f>
        <v>ПФО</v>
      </c>
      <c r="F18" s="112" t="str">
        <f>VLOOKUP(B18,'пр.взвешивания'!B1:J49,5,FALSE)</f>
        <v>Татарстан Казань ПР</v>
      </c>
      <c r="G18" s="110" t="str">
        <f>VLOOKUP(B18,'пр.взвешивания'!B1:K49,6,FALSE)</f>
        <v>000410.</v>
      </c>
      <c r="H18" s="110" t="str">
        <f>VLOOKUP(B18,'пр.взвешивания'!B1:H39,7,FALSE)</f>
        <v>Волобуев СЕ  Сагдиев АВ</v>
      </c>
    </row>
    <row r="19" spans="1:8" ht="12.75">
      <c r="A19" s="116"/>
      <c r="B19" s="118"/>
      <c r="C19" s="111"/>
      <c r="D19" s="111"/>
      <c r="E19" s="115"/>
      <c r="F19" s="113"/>
      <c r="G19" s="111"/>
      <c r="H19" s="111"/>
    </row>
    <row r="20" spans="1:8" ht="12.75" customHeight="1">
      <c r="A20" s="116" t="s">
        <v>50</v>
      </c>
      <c r="B20" s="117">
        <v>5</v>
      </c>
      <c r="C20" s="110" t="str">
        <f>VLOOKUP(B20,'пр.взвешивания'!B1:G51,2,FALSE)</f>
        <v>ЛЕПЕТЮХИНА Аксинья Александровна</v>
      </c>
      <c r="D20" s="110" t="str">
        <f>VLOOKUP(B20,'пр.взвешивания'!B1:H51,3,FALSE)</f>
        <v>05.02.93 кмс</v>
      </c>
      <c r="E20" s="114" t="str">
        <f>VLOOKUP(B20,'пр.взвешивания'!B1:I51,4,FALSE)</f>
        <v>ЮФО</v>
      </c>
      <c r="F20" s="112" t="str">
        <f>VLOOKUP(B20,'пр.взвешивания'!B1:J51,5,FALSE)</f>
        <v> Ростовская Ростов-на-Дону  МО</v>
      </c>
      <c r="G20" s="110">
        <f>VLOOKUP(B20,'пр.взвешивания'!B1:K51,6,FALSE)</f>
        <v>0</v>
      </c>
      <c r="H20" s="110" t="str">
        <f>VLOOKUP(B20,'пр.взвешивания'!B1:H41,7,FALSE)</f>
        <v> Пантелеев ЕА</v>
      </c>
    </row>
    <row r="21" spans="1:8" ht="12.75">
      <c r="A21" s="116"/>
      <c r="B21" s="118"/>
      <c r="C21" s="111"/>
      <c r="D21" s="111"/>
      <c r="E21" s="115"/>
      <c r="F21" s="113"/>
      <c r="G21" s="111"/>
      <c r="H21" s="111"/>
    </row>
    <row r="22" spans="1:8" ht="12.75" customHeight="1">
      <c r="A22" s="116" t="s">
        <v>50</v>
      </c>
      <c r="B22" s="117">
        <v>6</v>
      </c>
      <c r="C22" s="110" t="str">
        <f>VLOOKUP(B22,'пр.взвешивания'!B1:G53,2,FALSE)</f>
        <v>НИКУЛИНА Екатерина Александровна</v>
      </c>
      <c r="D22" s="110" t="str">
        <f>VLOOKUP(B22,'пр.взвешивания'!B1:H53,3,FALSE)</f>
        <v>15.01.92 кмс</v>
      </c>
      <c r="E22" s="114" t="str">
        <f>VLOOKUP(B22,'пр.взвешивания'!B1:I53,4,FALSE)</f>
        <v>ЮФО</v>
      </c>
      <c r="F22" s="112" t="str">
        <f>VLOOKUP(B22,'пр.взвешивания'!B1:J53,5,FALSE)</f>
        <v>Волгоградская Калач МО</v>
      </c>
      <c r="G22" s="110">
        <f>VLOOKUP(B22,'пр.взвешивания'!B1:K53,6,FALSE)</f>
        <v>0</v>
      </c>
      <c r="H22" s="110" t="str">
        <f>VLOOKUP(B22,'пр.взвешивания'!B2:H43,7,FALSE)</f>
        <v>Иващенко Г</v>
      </c>
    </row>
    <row r="23" spans="1:8" ht="12.75">
      <c r="A23" s="116"/>
      <c r="B23" s="118"/>
      <c r="C23" s="111"/>
      <c r="D23" s="111"/>
      <c r="E23" s="115"/>
      <c r="F23" s="113"/>
      <c r="G23" s="111"/>
      <c r="H23" s="111"/>
    </row>
    <row r="24" spans="1:8" ht="12.75" customHeight="1">
      <c r="A24" s="116" t="s">
        <v>53</v>
      </c>
      <c r="B24" s="117">
        <v>3</v>
      </c>
      <c r="C24" s="110" t="str">
        <f>VLOOKUP(B24,'пр.взвешивания'!B1:G55,2,FALSE)</f>
        <v>СИНЕРОВА Инга Яновна</v>
      </c>
      <c r="D24" s="110" t="str">
        <f>VLOOKUP(B24,'пр.взвешивания'!B1:H55,3,FALSE)</f>
        <v>07.09.91 МС</v>
      </c>
      <c r="E24" s="114" t="str">
        <f>VLOOKUP(B24,'пр.взвешивания'!B1:I55,4,FALSE)</f>
        <v>МОС</v>
      </c>
      <c r="F24" s="112" t="str">
        <f>VLOOKUP(B24,'пр.взвешивания'!B1:J55,5,FALSE)</f>
        <v>Москва МКС</v>
      </c>
      <c r="G24" s="110">
        <f>VLOOKUP(B24,'пр.взвешивания'!B1:K55,6,FALSE)</f>
        <v>0</v>
      </c>
      <c r="H24" s="110" t="str">
        <f>VLOOKUP(B24,'пр.взвешивания'!B2:H45,7,FALSE)</f>
        <v>Шмаков ОВ Бландарь </v>
      </c>
    </row>
    <row r="25" spans="1:8" ht="12.75">
      <c r="A25" s="116"/>
      <c r="B25" s="118"/>
      <c r="C25" s="111"/>
      <c r="D25" s="111"/>
      <c r="E25" s="115"/>
      <c r="F25" s="113"/>
      <c r="G25" s="111"/>
      <c r="H25" s="111"/>
    </row>
    <row r="26" ht="12.75">
      <c r="A26" s="19"/>
    </row>
    <row r="31" spans="1:8" ht="12.75">
      <c r="A31" s="3"/>
      <c r="B31" s="3"/>
      <c r="C31" s="3"/>
      <c r="D31" s="3"/>
      <c r="E31" s="3"/>
      <c r="F31" s="3"/>
      <c r="G31" s="124" t="str">
        <f>'[1]реквизиты'!$G$7</f>
        <v>В.С. Зинчак </v>
      </c>
      <c r="H31" s="124"/>
    </row>
    <row r="32" spans="1:8" ht="15.75">
      <c r="A32" s="20" t="str">
        <f>HYPERLINK('[1]реквизиты'!$A$6)</f>
        <v>Гл. судья, судья МК</v>
      </c>
      <c r="B32" s="21"/>
      <c r="C32" s="21"/>
      <c r="D32" s="3"/>
      <c r="E32" s="22"/>
      <c r="F32" s="22"/>
      <c r="G32" s="124"/>
      <c r="H32" s="124"/>
    </row>
    <row r="33" spans="1:8" ht="15.75">
      <c r="A33" s="21"/>
      <c r="B33" s="21"/>
      <c r="C33" s="27"/>
      <c r="D33" s="24"/>
      <c r="E33" s="28"/>
      <c r="F33" s="28"/>
      <c r="G33" s="42" t="str">
        <f>'[1]реквизиты'!$G$8</f>
        <v>/г. Дзержинск/</v>
      </c>
      <c r="H33" s="43"/>
    </row>
    <row r="34" spans="1:8" ht="12.75">
      <c r="A34" s="19"/>
      <c r="B34" s="19"/>
      <c r="C34" s="23"/>
      <c r="D34" s="24"/>
      <c r="E34" s="24"/>
      <c r="F34" s="24"/>
      <c r="G34" s="124" t="s">
        <v>51</v>
      </c>
      <c r="H34" s="124"/>
    </row>
    <row r="35" spans="1:8" ht="15.75">
      <c r="A35" s="20" t="str">
        <f>HYPERLINK('[2]реквизиты'!$A$22)</f>
        <v>Гл. секретарь, судья МК</v>
      </c>
      <c r="B35" s="21"/>
      <c r="C35" s="27"/>
      <c r="D35" s="24"/>
      <c r="E35" s="28"/>
      <c r="F35" s="28"/>
      <c r="G35" s="124"/>
      <c r="H35" s="124"/>
    </row>
    <row r="36" spans="1:8" ht="12.75">
      <c r="A36" s="19"/>
      <c r="B36" s="19"/>
      <c r="C36" s="23"/>
      <c r="D36" s="24"/>
      <c r="E36" s="24"/>
      <c r="F36" s="24"/>
      <c r="G36" s="42" t="s">
        <v>52</v>
      </c>
      <c r="H36" s="43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</sheetData>
  <mergeCells count="86">
    <mergeCell ref="G14:G15"/>
    <mergeCell ref="G16:G17"/>
    <mergeCell ref="H8:H9"/>
    <mergeCell ref="G31:H32"/>
    <mergeCell ref="G8:G9"/>
    <mergeCell ref="G10:G11"/>
    <mergeCell ref="G12:G13"/>
    <mergeCell ref="G34:H35"/>
    <mergeCell ref="A8:A9"/>
    <mergeCell ref="C3:G3"/>
    <mergeCell ref="G5:H5"/>
    <mergeCell ref="H6:H7"/>
    <mergeCell ref="C8:C9"/>
    <mergeCell ref="D8:D9"/>
    <mergeCell ref="E8:E9"/>
    <mergeCell ref="G18:G19"/>
    <mergeCell ref="F8:F9"/>
    <mergeCell ref="A1:H1"/>
    <mergeCell ref="A6:A7"/>
    <mergeCell ref="B6:B7"/>
    <mergeCell ref="C6:C7"/>
    <mergeCell ref="D6:D7"/>
    <mergeCell ref="E6:F7"/>
    <mergeCell ref="A2:H2"/>
    <mergeCell ref="A4:H4"/>
    <mergeCell ref="G6:G7"/>
    <mergeCell ref="A10:A11"/>
    <mergeCell ref="B10:B11"/>
    <mergeCell ref="C10:C11"/>
    <mergeCell ref="D10:D11"/>
    <mergeCell ref="E10:E11"/>
    <mergeCell ref="F10:F11"/>
    <mergeCell ref="H10:H11"/>
    <mergeCell ref="B8:B9"/>
    <mergeCell ref="A12:A13"/>
    <mergeCell ref="B12:B13"/>
    <mergeCell ref="C12:C13"/>
    <mergeCell ref="D12:D13"/>
    <mergeCell ref="E12:E13"/>
    <mergeCell ref="F12:F13"/>
    <mergeCell ref="H12:H13"/>
    <mergeCell ref="A14:A15"/>
    <mergeCell ref="B14:B15"/>
    <mergeCell ref="C14:C15"/>
    <mergeCell ref="D14:D15"/>
    <mergeCell ref="E14:E15"/>
    <mergeCell ref="F14:F15"/>
    <mergeCell ref="H14:H15"/>
    <mergeCell ref="A16:A17"/>
    <mergeCell ref="B16:B17"/>
    <mergeCell ref="C16:C17"/>
    <mergeCell ref="D16:D17"/>
    <mergeCell ref="E16:E17"/>
    <mergeCell ref="F16:F17"/>
    <mergeCell ref="H16:H17"/>
    <mergeCell ref="A18:A19"/>
    <mergeCell ref="B18:B19"/>
    <mergeCell ref="C18:C19"/>
    <mergeCell ref="D18:D19"/>
    <mergeCell ref="E18:E19"/>
    <mergeCell ref="F18:F19"/>
    <mergeCell ref="H18:H19"/>
    <mergeCell ref="A20:A21"/>
    <mergeCell ref="B20:B21"/>
    <mergeCell ref="C20:C21"/>
    <mergeCell ref="D20:D21"/>
    <mergeCell ref="B22:B23"/>
    <mergeCell ref="C22:C23"/>
    <mergeCell ref="D22:D23"/>
    <mergeCell ref="E22:E23"/>
    <mergeCell ref="A24:A25"/>
    <mergeCell ref="B24:B25"/>
    <mergeCell ref="D24:D25"/>
    <mergeCell ref="H20:H21"/>
    <mergeCell ref="H22:H23"/>
    <mergeCell ref="G22:G23"/>
    <mergeCell ref="G24:G25"/>
    <mergeCell ref="G20:G21"/>
    <mergeCell ref="A22:A23"/>
    <mergeCell ref="E24:E25"/>
    <mergeCell ref="C24:C25"/>
    <mergeCell ref="F24:F25"/>
    <mergeCell ref="H24:H25"/>
    <mergeCell ref="E20:E21"/>
    <mergeCell ref="F20:F21"/>
    <mergeCell ref="F22:F23"/>
  </mergeCells>
  <printOptions horizontalCentered="1"/>
  <pageMargins left="0" right="0" top="0.984251968503937" bottom="0.984251968503937" header="0.5118110236220472" footer="0.5118110236220472"/>
  <pageSetup horizontalDpi="200" verticalDpi="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N15" sqref="M14:N15"/>
    </sheetView>
  </sheetViews>
  <sheetFormatPr defaultColWidth="9.140625" defaultRowHeight="12.75"/>
  <sheetData>
    <row r="1" spans="1:8" ht="15.75" thickBot="1">
      <c r="A1" s="132" t="str">
        <f>'[1]реквизиты'!$A$2</f>
        <v>Чемпионат России по САМБО среди женщин</v>
      </c>
      <c r="B1" s="133"/>
      <c r="C1" s="133"/>
      <c r="D1" s="133"/>
      <c r="E1" s="133"/>
      <c r="F1" s="133"/>
      <c r="G1" s="133"/>
      <c r="H1" s="134"/>
    </row>
    <row r="2" spans="1:8" ht="12.75">
      <c r="A2" s="135" t="str">
        <f>'[1]реквизиты'!$A$3</f>
        <v>06 - 11 июня 2012 г.          г. Выкса</v>
      </c>
      <c r="B2" s="135"/>
      <c r="C2" s="135"/>
      <c r="D2" s="135"/>
      <c r="E2" s="135"/>
      <c r="F2" s="135"/>
      <c r="G2" s="135"/>
      <c r="H2" s="135"/>
    </row>
    <row r="3" spans="1:8" ht="18">
      <c r="A3" s="136" t="s">
        <v>41</v>
      </c>
      <c r="B3" s="136"/>
      <c r="C3" s="136"/>
      <c r="D3" s="136"/>
      <c r="E3" s="136"/>
      <c r="F3" s="136"/>
      <c r="G3" s="136"/>
      <c r="H3" s="136"/>
    </row>
    <row r="4" spans="2:8" ht="18">
      <c r="B4" s="29"/>
      <c r="C4" s="130" t="str">
        <f>'пр.взвешивания'!G3</f>
        <v>в.к. &gt;80    кг</v>
      </c>
      <c r="D4" s="130"/>
      <c r="E4" s="130"/>
      <c r="F4" s="131"/>
      <c r="G4" s="30"/>
      <c r="H4" s="30"/>
    </row>
    <row r="5" spans="1:8" ht="18.75" thickBot="1">
      <c r="A5" s="30"/>
      <c r="B5" s="30"/>
      <c r="C5" s="30"/>
      <c r="D5" s="30"/>
      <c r="E5" s="30"/>
      <c r="F5" s="30"/>
      <c r="G5" s="30"/>
      <c r="H5" s="30"/>
    </row>
    <row r="6" spans="1:10" ht="18">
      <c r="A6" s="108" t="s">
        <v>42</v>
      </c>
      <c r="B6" s="137" t="str">
        <f>VLOOKUP(J6,'пр.взвешивания'!B1:G40,2,FALSE)</f>
        <v>БАЛАШОВА Анна Викторовна</v>
      </c>
      <c r="C6" s="137"/>
      <c r="D6" s="137"/>
      <c r="E6" s="137"/>
      <c r="F6" s="137"/>
      <c r="G6" s="137"/>
      <c r="H6" s="139" t="str">
        <f>VLOOKUP(J6,'пр.взвешивания'!B1:G40,3,FALSE)</f>
        <v>18.11.83 мсмк</v>
      </c>
      <c r="I6" s="30"/>
      <c r="J6" s="31">
        <f>'пр.хода'!S29</f>
        <v>2</v>
      </c>
    </row>
    <row r="7" spans="1:10" ht="18">
      <c r="A7" s="106"/>
      <c r="B7" s="138"/>
      <c r="C7" s="138"/>
      <c r="D7" s="138"/>
      <c r="E7" s="138"/>
      <c r="F7" s="138"/>
      <c r="G7" s="138"/>
      <c r="H7" s="140"/>
      <c r="I7" s="30"/>
      <c r="J7" s="31"/>
    </row>
    <row r="8" spans="1:10" ht="18">
      <c r="A8" s="106"/>
      <c r="B8" s="141" t="str">
        <f>VLOOKUP(J6,'пр.взвешивания'!B1:G40,5,FALSE)</f>
        <v>Пермский Пермь Д</v>
      </c>
      <c r="C8" s="141"/>
      <c r="D8" s="141"/>
      <c r="E8" s="141"/>
      <c r="F8" s="141"/>
      <c r="G8" s="141"/>
      <c r="H8" s="140"/>
      <c r="I8" s="30"/>
      <c r="J8" s="31"/>
    </row>
    <row r="9" spans="1:10" ht="18.75" thickBot="1">
      <c r="A9" s="107"/>
      <c r="B9" s="142"/>
      <c r="C9" s="142"/>
      <c r="D9" s="142"/>
      <c r="E9" s="142"/>
      <c r="F9" s="142"/>
      <c r="G9" s="142"/>
      <c r="H9" s="143"/>
      <c r="I9" s="30"/>
      <c r="J9" s="31"/>
    </row>
    <row r="10" spans="1:10" ht="18.75" thickBot="1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8" customHeight="1">
      <c r="A11" s="144" t="s">
        <v>43</v>
      </c>
      <c r="B11" s="137" t="str">
        <f>VLOOKUP(J11,'пр.взвешивания'!B1:G45,2,FALSE)</f>
        <v>РОДИНА Ирина Викторовна</v>
      </c>
      <c r="C11" s="137"/>
      <c r="D11" s="137"/>
      <c r="E11" s="137"/>
      <c r="F11" s="137"/>
      <c r="G11" s="137"/>
      <c r="H11" s="139" t="str">
        <f>VLOOKUP(J11,'пр.взвешивания'!B1:G45,3,FALSE)</f>
        <v>23.07.73 змс</v>
      </c>
      <c r="I11" s="30"/>
      <c r="J11" s="31">
        <v>8</v>
      </c>
    </row>
    <row r="12" spans="1:10" ht="18" customHeight="1">
      <c r="A12" s="145"/>
      <c r="B12" s="138"/>
      <c r="C12" s="138"/>
      <c r="D12" s="138"/>
      <c r="E12" s="138"/>
      <c r="F12" s="138"/>
      <c r="G12" s="138"/>
      <c r="H12" s="140"/>
      <c r="I12" s="30"/>
      <c r="J12" s="31"/>
    </row>
    <row r="13" spans="1:10" ht="18">
      <c r="A13" s="145"/>
      <c r="B13" s="141" t="str">
        <f>VLOOKUP(J11,'пр.взвешивания'!B1:G45,5,FALSE)</f>
        <v>Пермский Пермь Д Краснокамск</v>
      </c>
      <c r="C13" s="141"/>
      <c r="D13" s="141"/>
      <c r="E13" s="141"/>
      <c r="F13" s="141"/>
      <c r="G13" s="141"/>
      <c r="H13" s="140"/>
      <c r="I13" s="30"/>
      <c r="J13" s="31"/>
    </row>
    <row r="14" spans="1:10" ht="18.75" thickBot="1">
      <c r="A14" s="146"/>
      <c r="B14" s="142"/>
      <c r="C14" s="142"/>
      <c r="D14" s="142"/>
      <c r="E14" s="142"/>
      <c r="F14" s="142"/>
      <c r="G14" s="142"/>
      <c r="H14" s="143"/>
      <c r="I14" s="30"/>
      <c r="J14" s="31"/>
    </row>
    <row r="15" spans="1:10" ht="18.75" thickBot="1">
      <c r="A15" s="30"/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8" customHeight="1">
      <c r="A16" s="147" t="s">
        <v>44</v>
      </c>
      <c r="B16" s="137" t="str">
        <f>VLOOKUP(J16,'пр.взвешивания'!B1:G50,2,FALSE)</f>
        <v>ДАВТЯН Джульетта Михайловна</v>
      </c>
      <c r="C16" s="137"/>
      <c r="D16" s="137"/>
      <c r="E16" s="137"/>
      <c r="F16" s="137"/>
      <c r="G16" s="137"/>
      <c r="H16" s="139" t="str">
        <f>VLOOKUP(J16,'пр.взвешивания'!B1:G50,3,FALSE)</f>
        <v>24.06.88 мс</v>
      </c>
      <c r="I16" s="30"/>
      <c r="J16" s="31">
        <v>9</v>
      </c>
    </row>
    <row r="17" spans="1:10" ht="18" customHeight="1">
      <c r="A17" s="148"/>
      <c r="B17" s="138"/>
      <c r="C17" s="138"/>
      <c r="D17" s="138"/>
      <c r="E17" s="138"/>
      <c r="F17" s="138"/>
      <c r="G17" s="138"/>
      <c r="H17" s="140"/>
      <c r="I17" s="30"/>
      <c r="J17" s="31"/>
    </row>
    <row r="18" spans="1:10" ht="18">
      <c r="A18" s="148"/>
      <c r="B18" s="141" t="str">
        <f>VLOOKUP(J16,'пр.взвешивания'!B1:G50,5,FALSE)</f>
        <v> Москомспорт</v>
      </c>
      <c r="C18" s="141"/>
      <c r="D18" s="141"/>
      <c r="E18" s="141"/>
      <c r="F18" s="141"/>
      <c r="G18" s="141"/>
      <c r="H18" s="140"/>
      <c r="I18" s="30"/>
      <c r="J18" s="31"/>
    </row>
    <row r="19" spans="1:10" ht="18.75" thickBot="1">
      <c r="A19" s="149"/>
      <c r="B19" s="142"/>
      <c r="C19" s="142"/>
      <c r="D19" s="142"/>
      <c r="E19" s="142"/>
      <c r="F19" s="142"/>
      <c r="G19" s="142"/>
      <c r="H19" s="143"/>
      <c r="I19" s="30"/>
      <c r="J19" s="31"/>
    </row>
    <row r="20" spans="1:10" ht="18.75" thickBot="1">
      <c r="A20" s="30"/>
      <c r="B20" s="30"/>
      <c r="C20" s="30"/>
      <c r="D20" s="30"/>
      <c r="E20" s="30"/>
      <c r="F20" s="30"/>
      <c r="G20" s="30"/>
      <c r="H20" s="30"/>
      <c r="I20" s="30"/>
      <c r="J20" s="31"/>
    </row>
    <row r="21" spans="1:10" ht="18" customHeight="1">
      <c r="A21" s="147" t="s">
        <v>44</v>
      </c>
      <c r="B21" s="137" t="str">
        <f>VLOOKUP(J21,'пр.взвешивания'!B1:G55,2,FALSE)</f>
        <v>ПОНОМАРЕВА Мария Александровна</v>
      </c>
      <c r="C21" s="137"/>
      <c r="D21" s="137"/>
      <c r="E21" s="137"/>
      <c r="F21" s="137"/>
      <c r="G21" s="137"/>
      <c r="H21" s="139" t="str">
        <f>VLOOKUP(J21,'пр.взвешивания'!B1:G55,3,FALSE)</f>
        <v>27.09.89 МС</v>
      </c>
      <c r="I21" s="30"/>
      <c r="J21" s="31">
        <v>4</v>
      </c>
    </row>
    <row r="22" spans="1:10" ht="18" customHeight="1">
      <c r="A22" s="148"/>
      <c r="B22" s="138"/>
      <c r="C22" s="138"/>
      <c r="D22" s="138"/>
      <c r="E22" s="138"/>
      <c r="F22" s="138"/>
      <c r="G22" s="138"/>
      <c r="H22" s="140"/>
      <c r="I22" s="30"/>
      <c r="J22" s="31"/>
    </row>
    <row r="23" spans="1:9" ht="18">
      <c r="A23" s="148"/>
      <c r="B23" s="141" t="str">
        <f>VLOOKUP(J21,'пр.взвешивания'!B1:G55,5,FALSE)</f>
        <v>С. Петрбург МО</v>
      </c>
      <c r="C23" s="141"/>
      <c r="D23" s="141"/>
      <c r="E23" s="141"/>
      <c r="F23" s="141"/>
      <c r="G23" s="141"/>
      <c r="H23" s="140"/>
      <c r="I23" s="30"/>
    </row>
    <row r="24" spans="1:9" ht="18.75" thickBot="1">
      <c r="A24" s="149"/>
      <c r="B24" s="142"/>
      <c r="C24" s="142"/>
      <c r="D24" s="142"/>
      <c r="E24" s="142"/>
      <c r="F24" s="142"/>
      <c r="G24" s="142"/>
      <c r="H24" s="143"/>
      <c r="I24" s="30"/>
    </row>
    <row r="25" spans="1:8" ht="18">
      <c r="A25" s="30"/>
      <c r="B25" s="30"/>
      <c r="C25" s="30"/>
      <c r="D25" s="30"/>
      <c r="E25" s="30"/>
      <c r="F25" s="30"/>
      <c r="G25" s="30"/>
      <c r="H25" s="30"/>
    </row>
    <row r="26" spans="1:8" ht="18">
      <c r="A26" s="30" t="s">
        <v>46</v>
      </c>
      <c r="B26" s="30"/>
      <c r="C26" s="30"/>
      <c r="D26" s="30"/>
      <c r="E26" s="30"/>
      <c r="F26" s="30"/>
      <c r="G26" s="30"/>
      <c r="H26" s="30"/>
    </row>
    <row r="27" ht="13.5" thickBot="1"/>
    <row r="28" spans="1:10" ht="12.75">
      <c r="A28" s="150" t="str">
        <f>VLOOKUP(J28,'пр.взвешивания'!B6:H79,7,FALSE)</f>
        <v>Брулетова ЛА</v>
      </c>
      <c r="B28" s="151"/>
      <c r="C28" s="151"/>
      <c r="D28" s="151"/>
      <c r="E28" s="151"/>
      <c r="F28" s="151"/>
      <c r="G28" s="151"/>
      <c r="H28" s="139"/>
      <c r="J28">
        <v>2</v>
      </c>
    </row>
    <row r="29" spans="1:8" ht="13.5" thickBot="1">
      <c r="A29" s="152"/>
      <c r="B29" s="142"/>
      <c r="C29" s="142"/>
      <c r="D29" s="142"/>
      <c r="E29" s="142"/>
      <c r="F29" s="142"/>
      <c r="G29" s="142"/>
      <c r="H29" s="143"/>
    </row>
    <row r="32" spans="1:8" ht="18">
      <c r="A32" s="30" t="s">
        <v>45</v>
      </c>
      <c r="B32" s="30"/>
      <c r="C32" s="30"/>
      <c r="D32" s="30"/>
      <c r="E32" s="30"/>
      <c r="F32" s="30"/>
      <c r="G32" s="30"/>
      <c r="H32" s="30"/>
    </row>
    <row r="33" spans="1:8" ht="18">
      <c r="A33" s="30"/>
      <c r="B33" s="30"/>
      <c r="C33" s="30"/>
      <c r="D33" s="30"/>
      <c r="E33" s="30"/>
      <c r="F33" s="30"/>
      <c r="G33" s="30"/>
      <c r="H33" s="30"/>
    </row>
    <row r="34" spans="1:8" ht="18">
      <c r="A34" s="30"/>
      <c r="B34" s="30"/>
      <c r="C34" s="30"/>
      <c r="D34" s="30"/>
      <c r="E34" s="30"/>
      <c r="F34" s="30"/>
      <c r="G34" s="30"/>
      <c r="H34" s="30"/>
    </row>
    <row r="35" spans="1:8" ht="18">
      <c r="A35" s="32"/>
      <c r="B35" s="32"/>
      <c r="C35" s="32"/>
      <c r="D35" s="32"/>
      <c r="E35" s="32"/>
      <c r="F35" s="32"/>
      <c r="G35" s="32"/>
      <c r="H35" s="32"/>
    </row>
    <row r="36" spans="1:8" ht="18">
      <c r="A36" s="33"/>
      <c r="B36" s="33"/>
      <c r="C36" s="33"/>
      <c r="D36" s="33"/>
      <c r="E36" s="33"/>
      <c r="F36" s="33"/>
      <c r="G36" s="33"/>
      <c r="H36" s="33"/>
    </row>
    <row r="37" spans="1:8" ht="18">
      <c r="A37" s="32"/>
      <c r="B37" s="32"/>
      <c r="C37" s="32"/>
      <c r="D37" s="32"/>
      <c r="E37" s="32"/>
      <c r="F37" s="32"/>
      <c r="G37" s="32"/>
      <c r="H37" s="32"/>
    </row>
    <row r="38" spans="1:8" ht="18">
      <c r="A38" s="34"/>
      <c r="B38" s="34"/>
      <c r="C38" s="34"/>
      <c r="D38" s="34"/>
      <c r="E38" s="34"/>
      <c r="F38" s="34"/>
      <c r="G38" s="34"/>
      <c r="H38" s="3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C4:F4"/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48"/>
  <sheetViews>
    <sheetView workbookViewId="0" topLeftCell="A1">
      <selection activeCell="X38" sqref="X38"/>
    </sheetView>
  </sheetViews>
  <sheetFormatPr defaultColWidth="9.140625" defaultRowHeight="12.75"/>
  <cols>
    <col min="1" max="1" width="5.28125" style="0" customWidth="1"/>
    <col min="2" max="2" width="21.421875" style="0" customWidth="1"/>
    <col min="4" max="4" width="5.00390625" style="0" customWidth="1"/>
    <col min="5" max="5" width="12.140625" style="0" customWidth="1"/>
    <col min="6" max="10" width="5.7109375" style="0" customWidth="1"/>
    <col min="11" max="11" width="1.57421875" style="0" customWidth="1"/>
    <col min="12" max="12" width="6.00390625" style="0" customWidth="1"/>
    <col min="13" max="13" width="15.421875" style="0" customWidth="1"/>
    <col min="15" max="15" width="5.8515625" style="0" customWidth="1"/>
    <col min="16" max="16" width="10.8515625" style="0" customWidth="1"/>
    <col min="17" max="22" width="5.7109375" style="0" customWidth="1"/>
  </cols>
  <sheetData>
    <row r="1" spans="1:23" ht="19.5" customHeight="1">
      <c r="A1" s="195" t="s">
        <v>29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44"/>
    </row>
    <row r="2" spans="1:23" ht="22.5" customHeight="1" thickBot="1">
      <c r="A2" s="196" t="s">
        <v>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44"/>
    </row>
    <row r="3" spans="1:23" ht="32.25" customHeight="1" thickBot="1">
      <c r="A3" s="44"/>
      <c r="B3" s="45"/>
      <c r="C3" s="45"/>
      <c r="D3" s="201" t="str">
        <f>HYPERLINK('[1]реквизиты'!$A$2)</f>
        <v>Чемпионат России по САМБО среди женщин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44"/>
      <c r="R3" s="44"/>
      <c r="S3" s="44"/>
      <c r="T3" s="44"/>
      <c r="U3" s="44"/>
      <c r="V3" s="44"/>
      <c r="W3" s="44"/>
    </row>
    <row r="4" spans="1:23" ht="21" customHeight="1" thickBot="1">
      <c r="A4" s="197" t="str">
        <f>HYPERLINK('[1]реквизиты'!$A$3)</f>
        <v>06 - 11 июня 2012 г.          г. Выкса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44"/>
    </row>
    <row r="5" spans="1:23" ht="18.75" customHeight="1" thickBot="1">
      <c r="A5" s="46" t="s">
        <v>31</v>
      </c>
      <c r="B5" s="44"/>
      <c r="C5" s="44"/>
      <c r="D5" s="46"/>
      <c r="E5" s="46"/>
      <c r="F5" s="44"/>
      <c r="G5" s="44"/>
      <c r="H5" s="204"/>
      <c r="I5" s="204"/>
      <c r="J5" s="204"/>
      <c r="K5" s="48"/>
      <c r="L5" s="44"/>
      <c r="M5" s="44"/>
      <c r="N5" s="44"/>
      <c r="O5" s="44"/>
      <c r="P5" s="44"/>
      <c r="Q5" s="44"/>
      <c r="R5" s="44"/>
      <c r="S5" s="198" t="str">
        <f>'пр.взвешивания'!G3</f>
        <v>в.к. &gt;80    кг</v>
      </c>
      <c r="T5" s="199"/>
      <c r="U5" s="199"/>
      <c r="V5" s="200"/>
      <c r="W5" s="44"/>
    </row>
    <row r="6" spans="1:23" ht="13.5" customHeight="1" thickBot="1">
      <c r="A6" s="188" t="s">
        <v>0</v>
      </c>
      <c r="B6" s="188" t="s">
        <v>6</v>
      </c>
      <c r="C6" s="188" t="s">
        <v>7</v>
      </c>
      <c r="D6" s="174" t="s">
        <v>2</v>
      </c>
      <c r="E6" s="175"/>
      <c r="F6" s="229" t="s">
        <v>9</v>
      </c>
      <c r="G6" s="234"/>
      <c r="H6" s="234"/>
      <c r="I6" s="188" t="s">
        <v>10</v>
      </c>
      <c r="J6" s="188" t="s">
        <v>11</v>
      </c>
      <c r="K6" s="48"/>
      <c r="L6" s="212" t="s">
        <v>0</v>
      </c>
      <c r="M6" s="212" t="s">
        <v>6</v>
      </c>
      <c r="N6" s="212" t="s">
        <v>7</v>
      </c>
      <c r="O6" s="174" t="s">
        <v>2</v>
      </c>
      <c r="P6" s="175"/>
      <c r="Q6" s="214" t="s">
        <v>9</v>
      </c>
      <c r="R6" s="215"/>
      <c r="S6" s="215"/>
      <c r="T6" s="216"/>
      <c r="U6" s="212" t="s">
        <v>10</v>
      </c>
      <c r="V6" s="212" t="s">
        <v>11</v>
      </c>
      <c r="W6" s="44"/>
    </row>
    <row r="7" spans="1:23" ht="13.5" thickBot="1">
      <c r="A7" s="189"/>
      <c r="B7" s="189"/>
      <c r="C7" s="189"/>
      <c r="D7" s="176"/>
      <c r="E7" s="177"/>
      <c r="F7" s="49">
        <v>1</v>
      </c>
      <c r="G7" s="50">
        <v>2</v>
      </c>
      <c r="H7" s="51">
        <v>3</v>
      </c>
      <c r="I7" s="235"/>
      <c r="J7" s="231"/>
      <c r="K7" s="48"/>
      <c r="L7" s="213"/>
      <c r="M7" s="213"/>
      <c r="N7" s="213"/>
      <c r="O7" s="176"/>
      <c r="P7" s="177"/>
      <c r="Q7" s="52">
        <v>1</v>
      </c>
      <c r="R7" s="53">
        <v>2</v>
      </c>
      <c r="S7" s="53">
        <v>3</v>
      </c>
      <c r="T7" s="54">
        <v>4</v>
      </c>
      <c r="U7" s="217"/>
      <c r="V7" s="213"/>
      <c r="W7" s="44"/>
    </row>
    <row r="8" spans="1:23" ht="13.5" customHeight="1">
      <c r="A8" s="178">
        <v>1</v>
      </c>
      <c r="B8" s="191" t="str">
        <f>VLOOKUP(A8,'пр.взвешивания'!B6:H41,2,FALSE)</f>
        <v>ИСЛАНБЕКОВА Марьям Абдуллаевна</v>
      </c>
      <c r="C8" s="221" t="str">
        <f>VLOOKUP(A8,'пр.взвешивания'!B6:H41,3,FALSE)</f>
        <v>21.07.90 мс</v>
      </c>
      <c r="D8" s="170" t="str">
        <f>VLOOKUP(A8,'пр.взвешивания'!B6:H62,4,FALSE)</f>
        <v>ДВФО</v>
      </c>
      <c r="E8" s="160" t="str">
        <f>VLOOKUP(A8,'пр.взвешивания'!B6:H41,5,FALSE)</f>
        <v>Камчатский Петропавловск-камчатский ВС</v>
      </c>
      <c r="F8" s="55"/>
      <c r="G8" s="56">
        <v>0</v>
      </c>
      <c r="H8" s="56">
        <v>4</v>
      </c>
      <c r="I8" s="168">
        <f>SUM(G8:H8)</f>
        <v>4</v>
      </c>
      <c r="J8" s="232">
        <v>2</v>
      </c>
      <c r="K8" s="233"/>
      <c r="L8" s="178">
        <v>2</v>
      </c>
      <c r="M8" s="191" t="str">
        <f>VLOOKUP(L8,'пр.взвешивания'!B6:H29,2,FALSE)</f>
        <v>БАЛАШОВА Анна Викторовна</v>
      </c>
      <c r="N8" s="193" t="str">
        <f>VLOOKUP(L8,'пр.взвешивания'!B1:G80,3,FALSE)</f>
        <v>18.11.83 мсмк</v>
      </c>
      <c r="O8" s="170" t="str">
        <f>VLOOKUP(L8,'пр.взвешивания'!B6:H51,4,FALSE)</f>
        <v>ПФО</v>
      </c>
      <c r="P8" s="160" t="str">
        <f>VLOOKUP(L8,'пр.взвешивания'!B6:H47,5,FALSE)</f>
        <v>Пермский Пермь Д</v>
      </c>
      <c r="Q8" s="57"/>
      <c r="R8" s="58">
        <v>4</v>
      </c>
      <c r="S8" s="59">
        <v>4</v>
      </c>
      <c r="T8" s="56">
        <v>3</v>
      </c>
      <c r="U8" s="168">
        <f>SUM(Q8:T8)</f>
        <v>11</v>
      </c>
      <c r="V8" s="156">
        <v>1</v>
      </c>
      <c r="W8" s="44"/>
    </row>
    <row r="9" spans="1:23" ht="13.5" customHeight="1">
      <c r="A9" s="179"/>
      <c r="B9" s="192"/>
      <c r="C9" s="222"/>
      <c r="D9" s="171"/>
      <c r="E9" s="161"/>
      <c r="F9" s="60"/>
      <c r="G9" s="61"/>
      <c r="H9" s="61" t="s">
        <v>102</v>
      </c>
      <c r="I9" s="165"/>
      <c r="J9" s="157"/>
      <c r="K9" s="233"/>
      <c r="L9" s="179"/>
      <c r="M9" s="192"/>
      <c r="N9" s="194"/>
      <c r="O9" s="171"/>
      <c r="P9" s="161"/>
      <c r="Q9" s="60"/>
      <c r="R9" s="62" t="s">
        <v>105</v>
      </c>
      <c r="S9" s="63" t="s">
        <v>103</v>
      </c>
      <c r="T9" s="61"/>
      <c r="U9" s="165"/>
      <c r="V9" s="157"/>
      <c r="W9" s="44"/>
    </row>
    <row r="10" spans="1:23" ht="13.5" customHeight="1">
      <c r="A10" s="179">
        <v>2</v>
      </c>
      <c r="B10" s="209" t="str">
        <f>VLOOKUP(A10,'пр.взвешивания'!B8:H43,2,FALSE)</f>
        <v>БАЛАШОВА Анна Викторовна</v>
      </c>
      <c r="C10" s="219" t="str">
        <f>VLOOKUP(A10,'пр.взвешивания'!B8:H43,3,FALSE)</f>
        <v>18.11.83 мсмк</v>
      </c>
      <c r="D10" s="186" t="str">
        <f>VLOOKUP(A10,'пр.взвешивания'!B8:H64,4,FALSE)</f>
        <v>ПФО</v>
      </c>
      <c r="E10" s="162" t="str">
        <f>VLOOKUP(A10,'пр.взвешивания'!B8:H43,5,FALSE)</f>
        <v>Пермский Пермь Д</v>
      </c>
      <c r="F10" s="64">
        <v>3</v>
      </c>
      <c r="G10" s="65"/>
      <c r="H10" s="66">
        <v>3</v>
      </c>
      <c r="I10" s="165">
        <v>6</v>
      </c>
      <c r="J10" s="157">
        <v>1</v>
      </c>
      <c r="K10" s="233"/>
      <c r="L10" s="179">
        <v>4</v>
      </c>
      <c r="M10" s="209" t="str">
        <f>VLOOKUP(L10,'пр.взвешивания'!B1:H31,2,FALSE)</f>
        <v>ПОНОМАРЕВА Мария Александровна</v>
      </c>
      <c r="N10" s="172" t="str">
        <f>VLOOKUP(L10,'пр.взвешивания'!B3:G82,3,FALSE)</f>
        <v>27.09.89 МС</v>
      </c>
      <c r="O10" s="186" t="str">
        <f>VLOOKUP(L10,'пр.взвешивания'!B1:H53,4,FALSE)</f>
        <v>С.П.</v>
      </c>
      <c r="P10" s="162" t="str">
        <f>VLOOKUP(L10,'пр.взвешивания'!B1:H49,5,FALSE)</f>
        <v>С. Петрбург МО</v>
      </c>
      <c r="Q10" s="64">
        <v>0</v>
      </c>
      <c r="R10" s="67"/>
      <c r="S10" s="68">
        <v>4</v>
      </c>
      <c r="T10" s="66">
        <v>3</v>
      </c>
      <c r="U10" s="165">
        <f>SUM(Q10:T10)</f>
        <v>7</v>
      </c>
      <c r="V10" s="157">
        <v>2</v>
      </c>
      <c r="W10" s="44"/>
    </row>
    <row r="11" spans="1:23" ht="13.5" customHeight="1">
      <c r="A11" s="179"/>
      <c r="B11" s="218"/>
      <c r="C11" s="237"/>
      <c r="D11" s="190"/>
      <c r="E11" s="161"/>
      <c r="F11" s="69"/>
      <c r="G11" s="70"/>
      <c r="H11" s="61"/>
      <c r="I11" s="165"/>
      <c r="J11" s="157"/>
      <c r="K11" s="233"/>
      <c r="L11" s="179"/>
      <c r="M11" s="218"/>
      <c r="N11" s="173"/>
      <c r="O11" s="190"/>
      <c r="P11" s="161"/>
      <c r="Q11" s="71"/>
      <c r="R11" s="72"/>
      <c r="S11" s="62"/>
      <c r="T11" s="61"/>
      <c r="U11" s="165"/>
      <c r="V11" s="157"/>
      <c r="W11" s="44"/>
    </row>
    <row r="12" spans="1:23" ht="13.5" customHeight="1">
      <c r="A12" s="179">
        <v>3</v>
      </c>
      <c r="B12" s="182" t="str">
        <f>VLOOKUP(A12,'пр.взвешивания'!B10:H45,2,FALSE)</f>
        <v>СИНЕРОВА Инга Яновна</v>
      </c>
      <c r="C12" s="236" t="str">
        <f>VLOOKUP(A12,'пр.взвешивания'!B10:H45,3,FALSE)</f>
        <v>07.09.91 МС</v>
      </c>
      <c r="D12" s="186" t="str">
        <f>VLOOKUP(A12,'пр.взвешивания'!B10:H66,4,FALSE)</f>
        <v>МОС</v>
      </c>
      <c r="E12" s="162" t="str">
        <f>VLOOKUP(A12,'пр.взвешивания'!B10:H45,5,FALSE)</f>
        <v>Москва МКС</v>
      </c>
      <c r="F12" s="64">
        <v>0</v>
      </c>
      <c r="G12" s="66">
        <v>0</v>
      </c>
      <c r="H12" s="73"/>
      <c r="I12" s="165">
        <f>SUM(G12:H12)</f>
        <v>0</v>
      </c>
      <c r="J12" s="180">
        <v>3</v>
      </c>
      <c r="K12" s="233"/>
      <c r="L12" s="205">
        <v>5</v>
      </c>
      <c r="M12" s="209" t="str">
        <f>VLOOKUP(L12,'пр.взвешивания'!B1:H33,2,FALSE)</f>
        <v>ЛЕПЕТЮХИНА Аксинья Александровна</v>
      </c>
      <c r="N12" s="172" t="str">
        <f>VLOOKUP(L12,'пр.взвешивания'!B5:G84,3,FALSE)</f>
        <v>05.02.93 кмс</v>
      </c>
      <c r="O12" s="186" t="str">
        <f>VLOOKUP(L12,'пр.взвешивания'!B1:H55,4,FALSE)</f>
        <v>ЮФО</v>
      </c>
      <c r="P12" s="162" t="str">
        <f>VLOOKUP(L12,'пр.взвешивания'!B1:H51,5,FALSE)</f>
        <v> Ростовская Ростов-на-Дону  МО</v>
      </c>
      <c r="Q12" s="74">
        <v>0</v>
      </c>
      <c r="R12" s="75">
        <v>0</v>
      </c>
      <c r="S12" s="76"/>
      <c r="T12" s="77">
        <v>0</v>
      </c>
      <c r="U12" s="165">
        <f>SUM(Q12:T12)</f>
        <v>0</v>
      </c>
      <c r="V12" s="180">
        <v>4</v>
      </c>
      <c r="W12" s="44"/>
    </row>
    <row r="13" spans="1:23" ht="13.5" customHeight="1" thickBot="1">
      <c r="A13" s="208"/>
      <c r="B13" s="183"/>
      <c r="C13" s="220"/>
      <c r="D13" s="187"/>
      <c r="E13" s="163"/>
      <c r="F13" s="78"/>
      <c r="G13" s="79"/>
      <c r="H13" s="80"/>
      <c r="I13" s="166"/>
      <c r="J13" s="181"/>
      <c r="K13" s="233"/>
      <c r="L13" s="205"/>
      <c r="M13" s="218"/>
      <c r="N13" s="173"/>
      <c r="O13" s="171"/>
      <c r="P13" s="164"/>
      <c r="Q13" s="71"/>
      <c r="R13" s="62"/>
      <c r="S13" s="81"/>
      <c r="T13" s="61"/>
      <c r="U13" s="165"/>
      <c r="V13" s="180"/>
      <c r="W13" s="44"/>
    </row>
    <row r="14" spans="1:23" ht="13.5" customHeight="1" thickBot="1">
      <c r="A14" s="82" t="s">
        <v>30</v>
      </c>
      <c r="B14" s="43"/>
      <c r="C14" s="43"/>
      <c r="D14" s="43"/>
      <c r="E14" s="43"/>
      <c r="F14" s="43"/>
      <c r="G14" s="43"/>
      <c r="H14" s="43"/>
      <c r="I14" s="43"/>
      <c r="J14" s="43"/>
      <c r="K14" s="233"/>
      <c r="L14" s="205">
        <v>1</v>
      </c>
      <c r="M14" s="182" t="str">
        <f>VLOOKUP(L14,'пр.взвешивания'!B1:H35,2,FALSE)</f>
        <v>ИСЛАНБЕКОВА Марьям Абдуллаевна</v>
      </c>
      <c r="N14" s="184" t="str">
        <f>VLOOKUP(L14,'пр.взвешивания'!B1:G86,3,FALSE)</f>
        <v>21.07.90 мс</v>
      </c>
      <c r="O14" s="186" t="str">
        <f>VLOOKUP(L14,'пр.взвешивания'!B1:H57,4,FALSE)</f>
        <v>ДВФО</v>
      </c>
      <c r="P14" s="162" t="str">
        <f>VLOOKUP(L14,'пр.взвешивания'!B1:H53,5,FALSE)</f>
        <v>Камчатский Петропавловск-камчатский ВС</v>
      </c>
      <c r="Q14" s="64">
        <v>0</v>
      </c>
      <c r="R14" s="66">
        <v>0</v>
      </c>
      <c r="S14" s="75">
        <v>4</v>
      </c>
      <c r="T14" s="81"/>
      <c r="U14" s="165">
        <f>SUM(Q14:T14)</f>
        <v>4</v>
      </c>
      <c r="V14" s="180">
        <v>3</v>
      </c>
      <c r="W14" s="44"/>
    </row>
    <row r="15" spans="1:23" ht="13.5" customHeight="1" thickBot="1">
      <c r="A15" s="210">
        <v>4</v>
      </c>
      <c r="B15" s="191" t="str">
        <f>VLOOKUP(A15,'пр.взвешивания'!B1:H48,2,FALSE)</f>
        <v>ПОНОМАРЕВА Мария Александровна</v>
      </c>
      <c r="C15" s="221" t="str">
        <f>VLOOKUP(A15,'пр.взвешивания'!B1:H48,3,FALSE)</f>
        <v>27.09.89 МС</v>
      </c>
      <c r="D15" s="170" t="str">
        <f>VLOOKUP(A15,'пр.взвешивания'!B1:H69,4,FALSE)</f>
        <v>С.П.</v>
      </c>
      <c r="E15" s="160" t="str">
        <f>VLOOKUP(A15,'пр.взвешивания'!B1:H48,5,FALSE)</f>
        <v>С. Петрбург МО</v>
      </c>
      <c r="F15" s="55"/>
      <c r="G15" s="83">
        <v>4</v>
      </c>
      <c r="H15" s="43"/>
      <c r="I15" s="226">
        <f>SUM(G15:H15)</f>
        <v>4</v>
      </c>
      <c r="J15" s="212">
        <v>1</v>
      </c>
      <c r="K15" s="233"/>
      <c r="L15" s="206"/>
      <c r="M15" s="183"/>
      <c r="N15" s="185"/>
      <c r="O15" s="187"/>
      <c r="P15" s="163"/>
      <c r="Q15" s="84"/>
      <c r="R15" s="79"/>
      <c r="S15" s="85" t="s">
        <v>106</v>
      </c>
      <c r="T15" s="80"/>
      <c r="U15" s="166"/>
      <c r="V15" s="181"/>
      <c r="W15" s="44"/>
    </row>
    <row r="16" spans="1:23" ht="13.5" customHeight="1" thickBot="1">
      <c r="A16" s="211"/>
      <c r="B16" s="192"/>
      <c r="C16" s="222"/>
      <c r="D16" s="171"/>
      <c r="E16" s="161"/>
      <c r="F16" s="60"/>
      <c r="G16" s="86" t="s">
        <v>100</v>
      </c>
      <c r="H16" s="43"/>
      <c r="I16" s="227"/>
      <c r="J16" s="228"/>
      <c r="K16" s="233"/>
      <c r="L16" s="82" t="s">
        <v>12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3.5" customHeight="1">
      <c r="A17" s="207">
        <v>5</v>
      </c>
      <c r="B17" s="209" t="str">
        <f>VLOOKUP(A17,'пр.взвешивания'!B1:H50,2,FALSE)</f>
        <v>ЛЕПЕТЮХИНА Аксинья Александровна</v>
      </c>
      <c r="C17" s="219" t="str">
        <f>VLOOKUP(A17,'пр.взвешивания'!B1:H50,3,FALSE)</f>
        <v>05.02.93 кмс</v>
      </c>
      <c r="D17" s="186" t="str">
        <f>VLOOKUP(A17,'пр.взвешивания'!B1:H71,4,FALSE)</f>
        <v>ЮФО</v>
      </c>
      <c r="E17" s="162" t="str">
        <f>VLOOKUP(A17,'пр.взвешивания'!B1:H50,5,FALSE)</f>
        <v> Ростовская Ростов-на-Дону  МО</v>
      </c>
      <c r="F17" s="74">
        <v>0</v>
      </c>
      <c r="G17" s="87"/>
      <c r="H17" s="43"/>
      <c r="I17" s="165">
        <f>SUM(G17:H17)</f>
        <v>0</v>
      </c>
      <c r="J17" s="157">
        <v>2</v>
      </c>
      <c r="K17" s="233"/>
      <c r="L17" s="178">
        <v>7</v>
      </c>
      <c r="M17" s="191" t="str">
        <f>VLOOKUP(L17,'пр.взвешивания'!B1:H38,2,FALSE)</f>
        <v>КОВЯЗИНА Анастасия Владимировна </v>
      </c>
      <c r="N17" s="193" t="str">
        <f>VLOOKUP(L17,'пр.взвешивания'!B1:G89,3,FALSE)</f>
        <v>05.09.87 мс</v>
      </c>
      <c r="O17" s="170" t="str">
        <f>VLOOKUP(L17,'пр.взвешивания'!B1:H60,4,FALSE)</f>
        <v>ПФО</v>
      </c>
      <c r="P17" s="160" t="str">
        <f>VLOOKUP(L17,'пр.взвешивания'!B1:H56,5,FALSE)</f>
        <v>Татарстан Казань ПР</v>
      </c>
      <c r="Q17" s="57"/>
      <c r="R17" s="58">
        <v>0</v>
      </c>
      <c r="S17" s="59">
        <v>0</v>
      </c>
      <c r="T17" s="56">
        <v>4</v>
      </c>
      <c r="U17" s="168">
        <f>SUM(Q17:T17)</f>
        <v>4</v>
      </c>
      <c r="V17" s="156">
        <v>3</v>
      </c>
      <c r="W17" s="44"/>
    </row>
    <row r="18" spans="1:23" ht="13.5" customHeight="1" thickBot="1">
      <c r="A18" s="208"/>
      <c r="B18" s="183"/>
      <c r="C18" s="220"/>
      <c r="D18" s="187"/>
      <c r="E18" s="163"/>
      <c r="F18" s="78"/>
      <c r="G18" s="88"/>
      <c r="H18" s="43"/>
      <c r="I18" s="166"/>
      <c r="J18" s="167"/>
      <c r="K18" s="43"/>
      <c r="L18" s="179"/>
      <c r="M18" s="192"/>
      <c r="N18" s="194"/>
      <c r="O18" s="171"/>
      <c r="P18" s="161"/>
      <c r="Q18" s="60"/>
      <c r="R18" s="62"/>
      <c r="S18" s="63"/>
      <c r="T18" s="61"/>
      <c r="U18" s="165"/>
      <c r="V18" s="157"/>
      <c r="W18" s="44"/>
    </row>
    <row r="19" spans="1:23" ht="13.5" customHeight="1" thickBot="1">
      <c r="A19" s="46" t="s">
        <v>32</v>
      </c>
      <c r="B19" s="44"/>
      <c r="C19" s="44"/>
      <c r="D19" s="46"/>
      <c r="E19" s="46"/>
      <c r="F19" s="44"/>
      <c r="G19" s="44"/>
      <c r="H19" s="47"/>
      <c r="I19" s="47"/>
      <c r="J19" s="47"/>
      <c r="K19" s="43"/>
      <c r="L19" s="179">
        <v>8</v>
      </c>
      <c r="M19" s="209" t="str">
        <f>VLOOKUP(L19,'пр.взвешивания'!B1:H40,2,FALSE)</f>
        <v>РОДИНА Ирина Викторовна</v>
      </c>
      <c r="N19" s="172" t="str">
        <f>VLOOKUP(L19,'пр.взвешивания'!B1:G91,3,FALSE)</f>
        <v>23.07.73 змс</v>
      </c>
      <c r="O19" s="186" t="str">
        <f>VLOOKUP(L19,'пр.взвешивания'!B1:H62,4,FALSE)</f>
        <v>ПФО</v>
      </c>
      <c r="P19" s="162" t="str">
        <f>VLOOKUP(L19,'пр.взвешивания'!B1:H58,5,FALSE)</f>
        <v>Пермский Пермь Д Краснокамск</v>
      </c>
      <c r="Q19" s="64">
        <v>4</v>
      </c>
      <c r="R19" s="67"/>
      <c r="S19" s="68">
        <v>3</v>
      </c>
      <c r="T19" s="66">
        <v>3.5</v>
      </c>
      <c r="U19" s="165">
        <f>SUM(Q19:T19)</f>
        <v>10.5</v>
      </c>
      <c r="V19" s="157">
        <v>1</v>
      </c>
      <c r="W19" s="44"/>
    </row>
    <row r="20" spans="1:23" ht="13.5" customHeight="1" thickBot="1">
      <c r="A20" s="188" t="s">
        <v>0</v>
      </c>
      <c r="B20" s="188" t="s">
        <v>6</v>
      </c>
      <c r="C20" s="188" t="s">
        <v>7</v>
      </c>
      <c r="D20" s="174" t="s">
        <v>2</v>
      </c>
      <c r="E20" s="175"/>
      <c r="F20" s="229" t="s">
        <v>9</v>
      </c>
      <c r="G20" s="230"/>
      <c r="H20" s="89"/>
      <c r="I20" s="188" t="s">
        <v>10</v>
      </c>
      <c r="J20" s="188" t="s">
        <v>11</v>
      </c>
      <c r="K20" s="43"/>
      <c r="L20" s="179"/>
      <c r="M20" s="218"/>
      <c r="N20" s="173"/>
      <c r="O20" s="190"/>
      <c r="P20" s="161"/>
      <c r="Q20" s="71"/>
      <c r="R20" s="72"/>
      <c r="S20" s="62"/>
      <c r="T20" s="61"/>
      <c r="U20" s="165"/>
      <c r="V20" s="157"/>
      <c r="W20" s="44"/>
    </row>
    <row r="21" spans="1:23" ht="13.5" customHeight="1" thickBot="1">
      <c r="A21" s="189"/>
      <c r="B21" s="189"/>
      <c r="C21" s="189"/>
      <c r="D21" s="176"/>
      <c r="E21" s="177"/>
      <c r="F21" s="49">
        <v>1</v>
      </c>
      <c r="G21" s="51">
        <v>2</v>
      </c>
      <c r="H21" s="90"/>
      <c r="I21" s="189"/>
      <c r="J21" s="231"/>
      <c r="K21" s="43"/>
      <c r="L21" s="205">
        <v>9</v>
      </c>
      <c r="M21" s="209" t="str">
        <f>VLOOKUP(L21,'пр.взвешивания'!B1:H42,2,FALSE)</f>
        <v>ДАВТЯН Джульетта Михайловна</v>
      </c>
      <c r="N21" s="172" t="str">
        <f>VLOOKUP(L21,'пр.взвешивания'!B1:G93,3,FALSE)</f>
        <v>24.06.88 мс</v>
      </c>
      <c r="O21" s="186" t="str">
        <f>VLOOKUP(L21,'пр.взвешивания'!B1:H64,4,FALSE)</f>
        <v>МОС</v>
      </c>
      <c r="P21" s="162" t="str">
        <f>VLOOKUP(L21,'пр.взвешивания'!B1:H60,5,FALSE)</f>
        <v> Москомспорт</v>
      </c>
      <c r="Q21" s="74">
        <v>4</v>
      </c>
      <c r="R21" s="75">
        <v>0</v>
      </c>
      <c r="S21" s="76"/>
      <c r="T21" s="77">
        <v>3</v>
      </c>
      <c r="U21" s="165">
        <f>SUM(Q21:T21)</f>
        <v>7</v>
      </c>
      <c r="V21" s="180">
        <v>2</v>
      </c>
      <c r="W21" s="44"/>
    </row>
    <row r="22" spans="1:23" ht="13.5" customHeight="1">
      <c r="A22" s="210">
        <v>6</v>
      </c>
      <c r="B22" s="191" t="str">
        <f>VLOOKUP(A22,'пр.взвешивания'!B2:H55,2,FALSE)</f>
        <v>НИКУЛИНА Екатерина Александровна</v>
      </c>
      <c r="C22" s="221" t="str">
        <f>VLOOKUP(A22,'пр.взвешивания'!B2:H55,3,FALSE)</f>
        <v>15.01.92 кмс</v>
      </c>
      <c r="D22" s="170" t="str">
        <f>VLOOKUP(A22,'пр.взвешивания'!B2:H76,4,FALSE)</f>
        <v>ЮФО</v>
      </c>
      <c r="E22" s="160" t="str">
        <f>VLOOKUP(A22,'пр.взвешивания'!B2:H55,5,FALSE)</f>
        <v>Волгоградская Калач МО</v>
      </c>
      <c r="F22" s="55"/>
      <c r="G22" s="83">
        <v>0</v>
      </c>
      <c r="H22" s="43"/>
      <c r="I22" s="226">
        <f>SUM(G22:H22)</f>
        <v>0</v>
      </c>
      <c r="J22" s="212">
        <v>2</v>
      </c>
      <c r="K22" s="44"/>
      <c r="L22" s="205"/>
      <c r="M22" s="218"/>
      <c r="N22" s="173"/>
      <c r="O22" s="171"/>
      <c r="P22" s="164"/>
      <c r="Q22" s="71" t="s">
        <v>104</v>
      </c>
      <c r="R22" s="62"/>
      <c r="S22" s="81"/>
      <c r="T22" s="61"/>
      <c r="U22" s="165"/>
      <c r="V22" s="180"/>
      <c r="W22" s="44"/>
    </row>
    <row r="23" spans="1:23" ht="12.75">
      <c r="A23" s="211"/>
      <c r="B23" s="192"/>
      <c r="C23" s="222"/>
      <c r="D23" s="171"/>
      <c r="E23" s="161"/>
      <c r="F23" s="60"/>
      <c r="G23" s="86"/>
      <c r="H23" s="43"/>
      <c r="I23" s="227"/>
      <c r="J23" s="228"/>
      <c r="K23" s="44"/>
      <c r="L23" s="205">
        <v>6</v>
      </c>
      <c r="M23" s="182" t="str">
        <f>VLOOKUP(L23,'пр.взвешивания'!B1:H44,2,FALSE)</f>
        <v>НИКУЛИНА Екатерина Александровна</v>
      </c>
      <c r="N23" s="184" t="str">
        <f>VLOOKUP(L23,'пр.взвешивания'!B1:G95,3,FALSE)</f>
        <v>15.01.92 кмс</v>
      </c>
      <c r="O23" s="186" t="str">
        <f>VLOOKUP(L23,'пр.взвешивания'!B1:H66,4,FALSE)</f>
        <v>ЮФО</v>
      </c>
      <c r="P23" s="162" t="str">
        <f>VLOOKUP(L23,'пр.взвешивания'!B1:H62,5,FALSE)</f>
        <v>Волгоградская Калач МО</v>
      </c>
      <c r="Q23" s="64">
        <v>0</v>
      </c>
      <c r="R23" s="66">
        <v>0</v>
      </c>
      <c r="S23" s="75">
        <v>0</v>
      </c>
      <c r="T23" s="81"/>
      <c r="U23" s="165">
        <f>SUM(Q23:T23)</f>
        <v>0</v>
      </c>
      <c r="V23" s="180">
        <v>4</v>
      </c>
      <c r="W23" s="44"/>
    </row>
    <row r="24" spans="1:23" ht="13.5" thickBot="1">
      <c r="A24" s="207">
        <v>7</v>
      </c>
      <c r="B24" s="209" t="str">
        <f>VLOOKUP(A24,'пр.взвешивания'!B2:H57,2,FALSE)</f>
        <v>КОВЯЗИНА Анастасия Владимировна </v>
      </c>
      <c r="C24" s="219" t="str">
        <f>VLOOKUP(A24,'пр.взвешивания'!B2:H57,3,FALSE)</f>
        <v>05.09.87 мс</v>
      </c>
      <c r="D24" s="186" t="str">
        <f>VLOOKUP(A24,'пр.взвешивания'!B2:H78,4,FALSE)</f>
        <v>ПФО</v>
      </c>
      <c r="E24" s="162" t="str">
        <f>VLOOKUP(A24,'пр.взвешивания'!B2:H57,5,FALSE)</f>
        <v>Татарстан Казань ПР</v>
      </c>
      <c r="F24" s="74">
        <v>4</v>
      </c>
      <c r="G24" s="87"/>
      <c r="H24" s="43"/>
      <c r="I24" s="165">
        <f>SUM(F24:H24)</f>
        <v>4</v>
      </c>
      <c r="J24" s="157">
        <v>1</v>
      </c>
      <c r="K24" s="44"/>
      <c r="L24" s="206"/>
      <c r="M24" s="183"/>
      <c r="N24" s="185"/>
      <c r="O24" s="187"/>
      <c r="P24" s="163"/>
      <c r="Q24" s="84"/>
      <c r="R24" s="79"/>
      <c r="S24" s="85"/>
      <c r="T24" s="80"/>
      <c r="U24" s="166"/>
      <c r="V24" s="181"/>
      <c r="W24" s="44"/>
    </row>
    <row r="25" spans="1:23" ht="13.5" thickBot="1">
      <c r="A25" s="208"/>
      <c r="B25" s="183"/>
      <c r="C25" s="220"/>
      <c r="D25" s="187"/>
      <c r="E25" s="163"/>
      <c r="F25" s="78" t="s">
        <v>101</v>
      </c>
      <c r="G25" s="88"/>
      <c r="H25" s="43"/>
      <c r="I25" s="166"/>
      <c r="J25" s="167"/>
      <c r="K25" s="44"/>
      <c r="L25" s="44"/>
      <c r="M25" s="43" t="s">
        <v>13</v>
      </c>
      <c r="N25" s="44"/>
      <c r="O25" s="44"/>
      <c r="P25" s="44"/>
      <c r="Q25" s="44"/>
      <c r="R25" s="43" t="s">
        <v>14</v>
      </c>
      <c r="S25" s="44"/>
      <c r="T25" s="44"/>
      <c r="U25" s="44"/>
      <c r="V25" s="44"/>
      <c r="W25" s="44"/>
    </row>
    <row r="26" spans="1:23" ht="13.5" thickBot="1">
      <c r="A26" s="169"/>
      <c r="B26" s="223"/>
      <c r="C26" s="225"/>
      <c r="D26" s="159"/>
      <c r="E26" s="159"/>
      <c r="F26" s="91"/>
      <c r="G26" s="91"/>
      <c r="H26" s="92"/>
      <c r="I26" s="158"/>
      <c r="J26" s="169"/>
      <c r="K26" s="44"/>
      <c r="L26" s="212">
        <v>2</v>
      </c>
      <c r="M26" s="191" t="str">
        <f>VLOOKUP(L26,'пр.взвешивания'!B1:H47,2,FALSE)</f>
        <v>БАЛАШОВА Анна Викторовна</v>
      </c>
      <c r="N26" s="193" t="str">
        <f>VLOOKUP(L26,'пр.взвешивания'!B1:G98,3,FALSE)</f>
        <v>18.11.83 мсмк</v>
      </c>
      <c r="O26" s="170" t="str">
        <f>VLOOKUP(L26,'пр.взвешивания'!B6:H23,4,FALSE)</f>
        <v>ПФО</v>
      </c>
      <c r="P26" s="160" t="str">
        <f>VLOOKUP(L26,'пр.взвешивания'!B6:H23,5,FALSE)</f>
        <v>Пермский Пермь Д</v>
      </c>
      <c r="Q26" s="93"/>
      <c r="R26" s="93"/>
      <c r="S26" s="93"/>
      <c r="T26" s="44"/>
      <c r="U26" s="44"/>
      <c r="V26" s="44"/>
      <c r="W26" s="44"/>
    </row>
    <row r="27" spans="1:23" ht="12.75">
      <c r="A27" s="169"/>
      <c r="B27" s="224"/>
      <c r="C27" s="169"/>
      <c r="D27" s="159"/>
      <c r="E27" s="159"/>
      <c r="F27" s="94"/>
      <c r="G27" s="94"/>
      <c r="H27" s="92"/>
      <c r="I27" s="158"/>
      <c r="J27" s="169"/>
      <c r="K27" s="44"/>
      <c r="L27" s="228"/>
      <c r="M27" s="192"/>
      <c r="N27" s="194"/>
      <c r="O27" s="171"/>
      <c r="P27" s="161"/>
      <c r="Q27" s="95">
        <v>2</v>
      </c>
      <c r="R27" s="93"/>
      <c r="S27" s="93"/>
      <c r="T27" s="44"/>
      <c r="U27" s="44"/>
      <c r="V27" s="44"/>
      <c r="W27" s="44"/>
    </row>
    <row r="28" spans="1:23" ht="16.5" thickBot="1">
      <c r="A28" s="82" t="s">
        <v>33</v>
      </c>
      <c r="B28" s="43"/>
      <c r="C28" s="43"/>
      <c r="D28" s="43"/>
      <c r="E28" s="43"/>
      <c r="F28" s="44"/>
      <c r="G28" s="44"/>
      <c r="H28" s="44"/>
      <c r="I28" s="44"/>
      <c r="J28" s="44"/>
      <c r="K28" s="44"/>
      <c r="L28" s="238">
        <v>9</v>
      </c>
      <c r="M28" s="209" t="str">
        <f>VLOOKUP(L28,'пр.взвешивания'!B1:H49,2,FALSE)</f>
        <v>ДАВТЯН Джульетта Михайловна</v>
      </c>
      <c r="N28" s="172" t="str">
        <f>VLOOKUP(L28,'пр.взвешивания'!B1:G100,3,FALSE)</f>
        <v>24.06.88 мс</v>
      </c>
      <c r="O28" s="186" t="str">
        <f>VLOOKUP(L28,'пр.взвешивания'!B8:H71,4,FALSE)</f>
        <v>МОС</v>
      </c>
      <c r="P28" s="162" t="str">
        <f>VLOOKUP(L28,'пр.взвешивания'!B8:H67,5,FALSE)</f>
        <v> Москомспорт</v>
      </c>
      <c r="Q28" s="109" t="s">
        <v>107</v>
      </c>
      <c r="R28" s="97"/>
      <c r="S28" s="93"/>
      <c r="T28" s="44"/>
      <c r="U28" s="44"/>
      <c r="V28" s="44"/>
      <c r="W28" s="44"/>
    </row>
    <row r="29" spans="1:23" ht="13.5" thickBot="1">
      <c r="A29" s="178">
        <v>8</v>
      </c>
      <c r="B29" s="191" t="str">
        <f>VLOOKUP(A29,'пр.взвешивания'!B2:H62,2,FALSE)</f>
        <v>РОДИНА Ирина Викторовна</v>
      </c>
      <c r="C29" s="221" t="str">
        <f>VLOOKUP(A29,'пр.взвешивания'!B2:H62,3,FALSE)</f>
        <v>23.07.73 змс</v>
      </c>
      <c r="D29" s="170" t="str">
        <f>VLOOKUP(A29,'пр.взвешивания'!B2:H83,4,FALSE)</f>
        <v>ПФО</v>
      </c>
      <c r="E29" s="160" t="str">
        <f>VLOOKUP(A29,'пр.взвешивания'!B2:H62,5,FALSE)</f>
        <v>Пермский Пермь Д Краснокамск</v>
      </c>
      <c r="F29" s="55"/>
      <c r="G29" s="83">
        <v>3</v>
      </c>
      <c r="H29" s="43"/>
      <c r="I29" s="168">
        <f>SUM(G29:H29)</f>
        <v>3</v>
      </c>
      <c r="J29" s="156">
        <v>1</v>
      </c>
      <c r="K29" s="44"/>
      <c r="L29" s="239"/>
      <c r="M29" s="192"/>
      <c r="N29" s="194"/>
      <c r="O29" s="171"/>
      <c r="P29" s="164"/>
      <c r="Q29" s="93"/>
      <c r="R29" s="98"/>
      <c r="S29" s="99">
        <v>2</v>
      </c>
      <c r="T29" s="43"/>
      <c r="U29" s="43"/>
      <c r="V29" s="43"/>
      <c r="W29" s="44"/>
    </row>
    <row r="30" spans="1:23" ht="15" customHeight="1" thickBot="1">
      <c r="A30" s="179"/>
      <c r="B30" s="192"/>
      <c r="C30" s="222"/>
      <c r="D30" s="171"/>
      <c r="E30" s="161"/>
      <c r="F30" s="60"/>
      <c r="G30" s="86"/>
      <c r="H30" s="43"/>
      <c r="I30" s="165"/>
      <c r="J30" s="157"/>
      <c r="K30" s="44"/>
      <c r="L30" s="212">
        <v>8</v>
      </c>
      <c r="M30" s="191" t="str">
        <f>VLOOKUP(L30,'пр.взвешивания'!B1:H51,2,FALSE)</f>
        <v>РОДИНА Ирина Викторовна</v>
      </c>
      <c r="N30" s="193" t="str">
        <f>VLOOKUP(L30,'пр.взвешивания'!B1:G102,3,FALSE)</f>
        <v>23.07.73 змс</v>
      </c>
      <c r="O30" s="170" t="str">
        <f>VLOOKUP(L30,'пр.взвешивания'!B10:H73,4,FALSE)</f>
        <v>ПФО</v>
      </c>
      <c r="P30" s="160" t="str">
        <f>VLOOKUP(L30,'пр.взвешивания'!B10:H69,5,FALSE)</f>
        <v>Пермский Пермь Д Краснокамск</v>
      </c>
      <c r="Q30" s="93"/>
      <c r="R30" s="98"/>
      <c r="S30" s="100" t="s">
        <v>107</v>
      </c>
      <c r="T30" s="43"/>
      <c r="U30" s="43"/>
      <c r="V30" s="43"/>
      <c r="W30" s="44"/>
    </row>
    <row r="31" spans="1:23" ht="13.5" customHeight="1">
      <c r="A31" s="179">
        <v>9</v>
      </c>
      <c r="B31" s="209" t="str">
        <f>VLOOKUP(A31,'пр.взвешивания'!B2:H64,2,FALSE)</f>
        <v>ДАВТЯН Джульетта Михайловна</v>
      </c>
      <c r="C31" s="219" t="str">
        <f>VLOOKUP(A31,'пр.взвешивания'!B2:H64,3,FALSE)</f>
        <v>24.06.88 мс</v>
      </c>
      <c r="D31" s="186" t="str">
        <f>VLOOKUP(A31,'пр.взвешивания'!B2:H85,4,FALSE)</f>
        <v>МОС</v>
      </c>
      <c r="E31" s="162" t="str">
        <f>VLOOKUP(A31,'пр.взвешивания'!B2:H64,5,FALSE)</f>
        <v> Москомспорт</v>
      </c>
      <c r="F31" s="74">
        <v>0</v>
      </c>
      <c r="G31" s="87"/>
      <c r="H31" s="43"/>
      <c r="I31" s="165">
        <f>SUM(G31:H31)</f>
        <v>0</v>
      </c>
      <c r="J31" s="157">
        <v>2</v>
      </c>
      <c r="K31" s="44"/>
      <c r="L31" s="228"/>
      <c r="M31" s="218"/>
      <c r="N31" s="173"/>
      <c r="O31" s="171"/>
      <c r="P31" s="164"/>
      <c r="Q31" s="95">
        <v>8</v>
      </c>
      <c r="R31" s="101"/>
      <c r="S31" s="93"/>
      <c r="T31" s="43"/>
      <c r="U31" s="43"/>
      <c r="V31" s="43"/>
      <c r="W31" s="44"/>
    </row>
    <row r="32" spans="1:23" ht="16.5" thickBot="1">
      <c r="A32" s="208"/>
      <c r="B32" s="183"/>
      <c r="C32" s="220"/>
      <c r="D32" s="187"/>
      <c r="E32" s="163"/>
      <c r="F32" s="78"/>
      <c r="G32" s="88"/>
      <c r="H32" s="43"/>
      <c r="I32" s="166"/>
      <c r="J32" s="167"/>
      <c r="K32" s="44"/>
      <c r="L32" s="205">
        <v>4</v>
      </c>
      <c r="M32" s="182" t="str">
        <f>VLOOKUP(L32,'пр.взвешивания'!B1:H53,2,FALSE)</f>
        <v>ПОНОМАРЕВА Мария Александровна</v>
      </c>
      <c r="N32" s="184" t="str">
        <f>VLOOKUP(L32,'пр.взвешивания'!B1:G104,3,FALSE)</f>
        <v>27.09.89 МС</v>
      </c>
      <c r="O32" s="186" t="str">
        <f>VLOOKUP(L32,'пр.взвешивания'!B12:H75,4,FALSE)</f>
        <v>С.П.</v>
      </c>
      <c r="P32" s="162" t="str">
        <f>VLOOKUP(L32,'пр.взвешивания'!B12:H71,5,FALSE)</f>
        <v>С. Петрбург МО</v>
      </c>
      <c r="Q32" s="96" t="s">
        <v>108</v>
      </c>
      <c r="R32" s="93"/>
      <c r="S32" s="93"/>
      <c r="T32" s="43"/>
      <c r="U32" s="44"/>
      <c r="V32" s="102"/>
      <c r="W32" s="44"/>
    </row>
    <row r="33" spans="1:23" ht="16.5" thickBo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206"/>
      <c r="M33" s="183"/>
      <c r="N33" s="185"/>
      <c r="O33" s="187"/>
      <c r="P33" s="163"/>
      <c r="Q33" s="93"/>
      <c r="R33" s="93"/>
      <c r="S33" s="93"/>
      <c r="T33" s="43"/>
      <c r="U33" s="102"/>
      <c r="V33" s="102"/>
      <c r="W33" s="44"/>
    </row>
    <row r="34" spans="7:22" ht="12.75" customHeight="1">
      <c r="G34" s="153" t="str">
        <f>'[1]реквизиты'!$G$7</f>
        <v>В.С. Зинчак </v>
      </c>
      <c r="H34" s="153"/>
      <c r="I34" s="153"/>
      <c r="J34" s="153"/>
      <c r="K34" s="14"/>
      <c r="L34" s="103"/>
      <c r="M34" s="103"/>
      <c r="N34" s="103"/>
      <c r="O34" s="103"/>
      <c r="P34" s="103"/>
      <c r="Q34" s="103"/>
      <c r="R34" s="103"/>
      <c r="S34" s="153" t="s">
        <v>51</v>
      </c>
      <c r="T34" s="153"/>
      <c r="U34" s="153"/>
      <c r="V34" s="153"/>
    </row>
    <row r="35" spans="1:22" ht="15" customHeight="1">
      <c r="A35" s="17" t="str">
        <f>HYPERLINK('[1]реквизиты'!$A$6)</f>
        <v>Гл. судья, судья МК</v>
      </c>
      <c r="F35" s="14"/>
      <c r="G35" s="153"/>
      <c r="H35" s="153"/>
      <c r="I35" s="153"/>
      <c r="J35" s="153"/>
      <c r="L35" s="17" t="str">
        <f>HYPERLINK('[2]реквизиты'!$A$22)</f>
        <v>Гл. секретарь, судья МК</v>
      </c>
      <c r="M35" s="12"/>
      <c r="N35" s="12"/>
      <c r="O35" s="12"/>
      <c r="P35" s="12"/>
      <c r="Q35" s="12"/>
      <c r="R35" s="12"/>
      <c r="S35" s="153"/>
      <c r="T35" s="153"/>
      <c r="U35" s="153"/>
      <c r="V35" s="153"/>
    </row>
    <row r="36" spans="7:22" ht="12.75">
      <c r="G36" s="155" t="str">
        <f>'[1]реквизиты'!$G$8</f>
        <v>/г. Дзержинск/</v>
      </c>
      <c r="H36" s="155"/>
      <c r="I36" s="155"/>
      <c r="J36" s="155"/>
      <c r="L36" s="104"/>
      <c r="M36" s="104"/>
      <c r="N36" s="104"/>
      <c r="O36" s="104"/>
      <c r="P36" s="104"/>
      <c r="Q36" s="104"/>
      <c r="R36" s="104"/>
      <c r="S36" s="154" t="s">
        <v>52</v>
      </c>
      <c r="T36" s="154"/>
      <c r="U36" s="154"/>
      <c r="V36" s="154"/>
    </row>
    <row r="37" spans="12:22" ht="12.75"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6:22" ht="12.75">
      <c r="F38" s="16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</row>
    <row r="39" spans="12:22" ht="12.75">
      <c r="L39" s="105"/>
      <c r="M39" s="105"/>
      <c r="N39" s="105"/>
      <c r="O39" s="105"/>
      <c r="P39" s="105"/>
      <c r="Q39" s="105"/>
      <c r="R39" s="105"/>
      <c r="S39" s="105"/>
      <c r="T39" s="104"/>
      <c r="U39" s="104"/>
      <c r="V39" s="104"/>
    </row>
    <row r="40" spans="7:22" ht="12.75">
      <c r="G40" s="16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</row>
    <row r="41" spans="1:22" ht="12.75">
      <c r="A41" s="9"/>
      <c r="B41" s="9"/>
      <c r="C41" s="9"/>
      <c r="D41" s="3"/>
      <c r="E41" s="3"/>
      <c r="F41" s="14"/>
      <c r="G41" s="14"/>
      <c r="H41" s="3"/>
      <c r="I41" s="3"/>
      <c r="J41" s="3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ht="12.75">
      <c r="A42" s="8"/>
      <c r="B42" s="8"/>
      <c r="C42" s="8"/>
      <c r="D42" s="8"/>
      <c r="E42" s="8"/>
      <c r="F42" s="8"/>
      <c r="G42" s="8"/>
      <c r="H42" s="8"/>
      <c r="I42" s="8"/>
      <c r="J42" s="8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</row>
    <row r="43" spans="12:22" ht="12.75"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2:22" ht="12.75"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</row>
    <row r="45" spans="12:22" ht="12.75"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12:22" ht="12.75"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</row>
    <row r="47" spans="12:22" ht="12.75"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</row>
    <row r="48" spans="12:22" ht="12.75"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</row>
  </sheetData>
  <mergeCells count="182">
    <mergeCell ref="L28:L29"/>
    <mergeCell ref="M28:M29"/>
    <mergeCell ref="N28:N29"/>
    <mergeCell ref="O28:O29"/>
    <mergeCell ref="C10:C11"/>
    <mergeCell ref="J10:J11"/>
    <mergeCell ref="I10:I11"/>
    <mergeCell ref="D10:D11"/>
    <mergeCell ref="A10:A11"/>
    <mergeCell ref="B10:B11"/>
    <mergeCell ref="A12:A13"/>
    <mergeCell ref="B12:B13"/>
    <mergeCell ref="A17:A18"/>
    <mergeCell ref="B17:B18"/>
    <mergeCell ref="C17:C18"/>
    <mergeCell ref="D17:D18"/>
    <mergeCell ref="L30:L31"/>
    <mergeCell ref="M30:M31"/>
    <mergeCell ref="N30:N31"/>
    <mergeCell ref="O30:O31"/>
    <mergeCell ref="L32:L33"/>
    <mergeCell ref="M32:M33"/>
    <mergeCell ref="N32:N33"/>
    <mergeCell ref="O32:O33"/>
    <mergeCell ref="A15:A16"/>
    <mergeCell ref="B15:B16"/>
    <mergeCell ref="C15:C16"/>
    <mergeCell ref="J12:J13"/>
    <mergeCell ref="C12:C13"/>
    <mergeCell ref="D12:D13"/>
    <mergeCell ref="I12:I13"/>
    <mergeCell ref="E15:E16"/>
    <mergeCell ref="D15:D16"/>
    <mergeCell ref="I15:I16"/>
    <mergeCell ref="A8:A9"/>
    <mergeCell ref="B8:B9"/>
    <mergeCell ref="J6:J7"/>
    <mergeCell ref="C8:C9"/>
    <mergeCell ref="A6:A7"/>
    <mergeCell ref="B6:B7"/>
    <mergeCell ref="C6:C7"/>
    <mergeCell ref="F6:H6"/>
    <mergeCell ref="I6:I7"/>
    <mergeCell ref="D8:D9"/>
    <mergeCell ref="K8:K9"/>
    <mergeCell ref="K10:K11"/>
    <mergeCell ref="K12:K13"/>
    <mergeCell ref="K14:K15"/>
    <mergeCell ref="K16:K17"/>
    <mergeCell ref="J15:J16"/>
    <mergeCell ref="E10:E11"/>
    <mergeCell ref="E12:E13"/>
    <mergeCell ref="I17:I18"/>
    <mergeCell ref="J17:J18"/>
    <mergeCell ref="I8:I9"/>
    <mergeCell ref="J8:J9"/>
    <mergeCell ref="N26:N27"/>
    <mergeCell ref="M26:M27"/>
    <mergeCell ref="L26:L27"/>
    <mergeCell ref="M19:M20"/>
    <mergeCell ref="N19:N20"/>
    <mergeCell ref="M21:M22"/>
    <mergeCell ref="L12:L13"/>
    <mergeCell ref="M12:M13"/>
    <mergeCell ref="C20:C21"/>
    <mergeCell ref="I22:I23"/>
    <mergeCell ref="J22:J23"/>
    <mergeCell ref="C22:C23"/>
    <mergeCell ref="D22:D23"/>
    <mergeCell ref="F20:G20"/>
    <mergeCell ref="I20:I21"/>
    <mergeCell ref="J20:J21"/>
    <mergeCell ref="C24:C25"/>
    <mergeCell ref="D24:D25"/>
    <mergeCell ref="A26:A27"/>
    <mergeCell ref="B26:B27"/>
    <mergeCell ref="C26:C27"/>
    <mergeCell ref="D26:D27"/>
    <mergeCell ref="A29:A30"/>
    <mergeCell ref="B29:B30"/>
    <mergeCell ref="C29:C30"/>
    <mergeCell ref="D29:D30"/>
    <mergeCell ref="A31:A32"/>
    <mergeCell ref="B31:B32"/>
    <mergeCell ref="C31:C32"/>
    <mergeCell ref="D31:D32"/>
    <mergeCell ref="L14:L15"/>
    <mergeCell ref="M14:M15"/>
    <mergeCell ref="L6:L7"/>
    <mergeCell ref="M6:M7"/>
    <mergeCell ref="L10:L11"/>
    <mergeCell ref="M10:M11"/>
    <mergeCell ref="V6:V7"/>
    <mergeCell ref="L8:L9"/>
    <mergeCell ref="M8:M9"/>
    <mergeCell ref="N8:N9"/>
    <mergeCell ref="O8:O9"/>
    <mergeCell ref="U8:U9"/>
    <mergeCell ref="V8:V9"/>
    <mergeCell ref="N6:N7"/>
    <mergeCell ref="Q6:T6"/>
    <mergeCell ref="U6:U7"/>
    <mergeCell ref="N10:N11"/>
    <mergeCell ref="O10:O11"/>
    <mergeCell ref="U10:U11"/>
    <mergeCell ref="V10:V11"/>
    <mergeCell ref="V14:V15"/>
    <mergeCell ref="N12:N13"/>
    <mergeCell ref="O12:O13"/>
    <mergeCell ref="U12:U13"/>
    <mergeCell ref="V12:V13"/>
    <mergeCell ref="P14:P15"/>
    <mergeCell ref="P12:P13"/>
    <mergeCell ref="O17:O18"/>
    <mergeCell ref="N14:N15"/>
    <mergeCell ref="O14:O15"/>
    <mergeCell ref="U14:U15"/>
    <mergeCell ref="V17:V18"/>
    <mergeCell ref="V19:V20"/>
    <mergeCell ref="V21:V22"/>
    <mergeCell ref="U21:U22"/>
    <mergeCell ref="U19:U20"/>
    <mergeCell ref="U17:U18"/>
    <mergeCell ref="A20:A21"/>
    <mergeCell ref="L23:L24"/>
    <mergeCell ref="L21:L22"/>
    <mergeCell ref="L19:L20"/>
    <mergeCell ref="A24:A25"/>
    <mergeCell ref="B24:B25"/>
    <mergeCell ref="A22:A23"/>
    <mergeCell ref="B22:B23"/>
    <mergeCell ref="I24:I25"/>
    <mergeCell ref="J24:J25"/>
    <mergeCell ref="A1:V1"/>
    <mergeCell ref="A2:V2"/>
    <mergeCell ref="A4:V4"/>
    <mergeCell ref="S5:V5"/>
    <mergeCell ref="D3:P3"/>
    <mergeCell ref="H5:J5"/>
    <mergeCell ref="B20:B21"/>
    <mergeCell ref="E17:E18"/>
    <mergeCell ref="P21:P22"/>
    <mergeCell ref="D20:E21"/>
    <mergeCell ref="O19:O20"/>
    <mergeCell ref="O21:O22"/>
    <mergeCell ref="P17:P18"/>
    <mergeCell ref="P19:P20"/>
    <mergeCell ref="M17:M18"/>
    <mergeCell ref="N17:N18"/>
    <mergeCell ref="V23:V24"/>
    <mergeCell ref="M23:M24"/>
    <mergeCell ref="N23:N24"/>
    <mergeCell ref="O23:O24"/>
    <mergeCell ref="U23:U24"/>
    <mergeCell ref="E24:E25"/>
    <mergeCell ref="N21:N22"/>
    <mergeCell ref="O6:P7"/>
    <mergeCell ref="D6:E7"/>
    <mergeCell ref="E8:E9"/>
    <mergeCell ref="E22:E23"/>
    <mergeCell ref="P23:P24"/>
    <mergeCell ref="P8:P9"/>
    <mergeCell ref="P10:P11"/>
    <mergeCell ref="L17:L18"/>
    <mergeCell ref="E31:E32"/>
    <mergeCell ref="P26:P27"/>
    <mergeCell ref="P28:P29"/>
    <mergeCell ref="P30:P31"/>
    <mergeCell ref="P32:P33"/>
    <mergeCell ref="I31:I32"/>
    <mergeCell ref="J31:J32"/>
    <mergeCell ref="I29:I30"/>
    <mergeCell ref="J26:J27"/>
    <mergeCell ref="O26:O27"/>
    <mergeCell ref="J29:J30"/>
    <mergeCell ref="I26:I27"/>
    <mergeCell ref="E26:E27"/>
    <mergeCell ref="E29:E30"/>
    <mergeCell ref="S34:V35"/>
    <mergeCell ref="S36:V36"/>
    <mergeCell ref="G34:J35"/>
    <mergeCell ref="G36:J36"/>
  </mergeCells>
  <printOptions horizontalCentered="1" verticalCentered="1"/>
  <pageMargins left="0" right="0" top="0.7874015748031497" bottom="0" header="0.5118110236220472" footer="0.5118110236220472"/>
  <pageSetup horizontalDpi="300" verticalDpi="3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97"/>
  <sheetViews>
    <sheetView workbookViewId="0" topLeftCell="A39">
      <selection activeCell="A40" sqref="A40:H5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88" t="s">
        <v>15</v>
      </c>
      <c r="B1" s="288"/>
      <c r="C1" s="288"/>
      <c r="D1" s="288"/>
      <c r="E1" s="288"/>
      <c r="F1" s="288"/>
      <c r="G1" s="288"/>
      <c r="H1" s="288"/>
      <c r="I1" s="288" t="s">
        <v>15</v>
      </c>
      <c r="J1" s="288"/>
      <c r="K1" s="288"/>
      <c r="L1" s="288"/>
      <c r="M1" s="288"/>
      <c r="N1" s="288"/>
      <c r="O1" s="288"/>
      <c r="P1" s="288"/>
    </row>
    <row r="2" spans="1:16" ht="23.25" customHeight="1">
      <c r="A2" s="15" t="s">
        <v>31</v>
      </c>
      <c r="B2" s="2" t="s">
        <v>16</v>
      </c>
      <c r="C2" s="2"/>
      <c r="D2" s="2"/>
      <c r="E2" s="15" t="str">
        <f>'пр.взвешивания'!G3</f>
        <v>в.к. &gt;80    кг</v>
      </c>
      <c r="F2" s="2"/>
      <c r="G2" s="2"/>
      <c r="H2" s="2"/>
      <c r="I2" s="15" t="s">
        <v>32</v>
      </c>
      <c r="J2" s="2" t="s">
        <v>16</v>
      </c>
      <c r="K2" s="2"/>
      <c r="L2" s="2"/>
      <c r="M2" s="15" t="str">
        <f>E2</f>
        <v>в.к. &gt;80    кг</v>
      </c>
      <c r="N2" s="2"/>
      <c r="O2" s="2"/>
      <c r="P2" s="2"/>
    </row>
    <row r="3" spans="1:16" ht="12.75" customHeight="1">
      <c r="A3" s="120" t="s">
        <v>0</v>
      </c>
      <c r="B3" s="120" t="s">
        <v>6</v>
      </c>
      <c r="C3" s="120" t="s">
        <v>7</v>
      </c>
      <c r="D3" s="120" t="s">
        <v>8</v>
      </c>
      <c r="E3" s="120" t="s">
        <v>17</v>
      </c>
      <c r="F3" s="120" t="s">
        <v>18</v>
      </c>
      <c r="G3" s="120" t="s">
        <v>19</v>
      </c>
      <c r="H3" s="120" t="s">
        <v>20</v>
      </c>
      <c r="I3" s="120" t="s">
        <v>0</v>
      </c>
      <c r="J3" s="120" t="s">
        <v>6</v>
      </c>
      <c r="K3" s="120" t="s">
        <v>7</v>
      </c>
      <c r="L3" s="120" t="s">
        <v>8</v>
      </c>
      <c r="M3" s="120" t="s">
        <v>17</v>
      </c>
      <c r="N3" s="120" t="s">
        <v>18</v>
      </c>
      <c r="O3" s="120" t="s">
        <v>19</v>
      </c>
      <c r="P3" s="120" t="s">
        <v>20</v>
      </c>
    </row>
    <row r="4" spans="1:16" ht="12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ht="12.75" customHeight="1">
      <c r="A5" s="261">
        <v>1</v>
      </c>
      <c r="B5" s="249" t="str">
        <f>VLOOKUP(A5,'пр.взвешивания'!B1:G147,2,FALSE)</f>
        <v>ИСЛАНБЕКОВА Марьям Абдуллаевна</v>
      </c>
      <c r="C5" s="249" t="str">
        <f>VLOOKUP(A5,'пр.взвешивания'!B1:H147,3,FALSE)</f>
        <v>21.07.90 мс</v>
      </c>
      <c r="D5" s="249" t="str">
        <f>VLOOKUP(A5,'пр.взвешивания'!B1:J147,4,FALSE)</f>
        <v>ДВФО</v>
      </c>
      <c r="E5" s="245"/>
      <c r="F5" s="246"/>
      <c r="G5" s="247"/>
      <c r="H5" s="120"/>
      <c r="I5" s="248">
        <v>6</v>
      </c>
      <c r="J5" s="249" t="str">
        <f>VLOOKUP(I5,'пр.взвешивания'!B1:O147,2,FALSE)</f>
        <v>НИКУЛИНА Екатерина Александровна</v>
      </c>
      <c r="K5" s="249" t="str">
        <f>VLOOKUP(I5,'пр.взвешивания'!B1:P147,3,FALSE)</f>
        <v>15.01.92 кмс</v>
      </c>
      <c r="L5" s="249" t="str">
        <f>VLOOKUP(I5,'пр.взвешивания'!B1:Q147,4,FALSE)</f>
        <v>ЮФО</v>
      </c>
      <c r="M5" s="245"/>
      <c r="N5" s="246"/>
      <c r="O5" s="247"/>
      <c r="P5" s="120"/>
    </row>
    <row r="6" spans="1:16" ht="12.75">
      <c r="A6" s="261"/>
      <c r="B6" s="244"/>
      <c r="C6" s="244"/>
      <c r="D6" s="244"/>
      <c r="E6" s="245"/>
      <c r="F6" s="245"/>
      <c r="G6" s="247"/>
      <c r="H6" s="120"/>
      <c r="I6" s="248"/>
      <c r="J6" s="244"/>
      <c r="K6" s="244"/>
      <c r="L6" s="244"/>
      <c r="M6" s="245"/>
      <c r="N6" s="245"/>
      <c r="O6" s="247"/>
      <c r="P6" s="120"/>
    </row>
    <row r="7" spans="1:16" ht="12.75" customHeight="1">
      <c r="A7" s="242">
        <v>2</v>
      </c>
      <c r="B7" s="243" t="str">
        <f>VLOOKUP(A7,'пр.взвешивания'!B1:G149,2,FALSE)</f>
        <v>БАЛАШОВА Анна Викторовна</v>
      </c>
      <c r="C7" s="243" t="str">
        <f>VLOOKUP(A7,'пр.взвешивания'!B1:H149,3,FALSE)</f>
        <v>18.11.83 мсмк</v>
      </c>
      <c r="D7" s="243" t="str">
        <f>VLOOKUP(A7,'пр.взвешивания'!B1:I149,4,FALSE)</f>
        <v>ПФО</v>
      </c>
      <c r="E7" s="240"/>
      <c r="F7" s="240"/>
      <c r="G7" s="242"/>
      <c r="H7" s="242"/>
      <c r="I7" s="120">
        <v>7</v>
      </c>
      <c r="J7" s="243" t="str">
        <f>VLOOKUP(I7,'пр.взвешивания'!B1:O149,2,FALSE)</f>
        <v>КОВЯЗИНА Анастасия Владимировна </v>
      </c>
      <c r="K7" s="243" t="str">
        <f>VLOOKUP(I7,'пр.взвешивания'!B1:P149,3,FALSE)</f>
        <v>05.09.87 мс</v>
      </c>
      <c r="L7" s="243" t="str">
        <f>VLOOKUP(I7,'пр.взвешивания'!B1:Q149,4,FALSE)</f>
        <v>ПФО</v>
      </c>
      <c r="M7" s="245"/>
      <c r="N7" s="245"/>
      <c r="O7" s="120"/>
      <c r="P7" s="120"/>
    </row>
    <row r="8" spans="1:16" ht="13.5" thickBot="1">
      <c r="A8" s="251"/>
      <c r="B8" s="252"/>
      <c r="C8" s="252"/>
      <c r="D8" s="252"/>
      <c r="E8" s="250"/>
      <c r="F8" s="250"/>
      <c r="G8" s="251"/>
      <c r="H8" s="251"/>
      <c r="I8" s="120"/>
      <c r="J8" s="244"/>
      <c r="K8" s="244"/>
      <c r="L8" s="244"/>
      <c r="M8" s="245"/>
      <c r="N8" s="245"/>
      <c r="O8" s="120"/>
      <c r="P8" s="120"/>
    </row>
    <row r="9" spans="1:16" ht="12.75" customHeight="1">
      <c r="A9" s="123">
        <v>3</v>
      </c>
      <c r="B9" s="284" t="str">
        <f>VLOOKUP(A9,'пр.взвешивания'!B1:G151,2,FALSE)</f>
        <v>СИНЕРОВА Инга Яновна</v>
      </c>
      <c r="C9" s="284" t="str">
        <f>VLOOKUP(A9,'пр.взвешивания'!B1:H151,3,FALSE)</f>
        <v>07.09.91 МС</v>
      </c>
      <c r="D9" s="284" t="str">
        <f>VLOOKUP(A9,'пр.взвешивания'!B1:I151,4,FALSE)</f>
        <v>МОС</v>
      </c>
      <c r="E9" s="120" t="s">
        <v>23</v>
      </c>
      <c r="F9" s="246"/>
      <c r="G9" s="247"/>
      <c r="H9" s="289"/>
      <c r="I9" s="271"/>
      <c r="J9" s="272"/>
      <c r="K9" s="272"/>
      <c r="L9" s="272"/>
      <c r="M9" s="270"/>
      <c r="N9" s="270"/>
      <c r="O9" s="271"/>
      <c r="P9" s="271"/>
    </row>
    <row r="10" spans="1:16" ht="12.75">
      <c r="A10" s="120"/>
      <c r="B10" s="244"/>
      <c r="C10" s="244"/>
      <c r="D10" s="244"/>
      <c r="E10" s="120"/>
      <c r="F10" s="245"/>
      <c r="G10" s="247"/>
      <c r="H10" s="274"/>
      <c r="I10" s="271"/>
      <c r="J10" s="273"/>
      <c r="K10" s="273"/>
      <c r="L10" s="273"/>
      <c r="M10" s="270"/>
      <c r="N10" s="270"/>
      <c r="O10" s="271"/>
      <c r="P10" s="271"/>
    </row>
    <row r="11" spans="1:13" ht="12.75">
      <c r="A11" s="18"/>
      <c r="E11" s="6"/>
      <c r="F11" s="6"/>
      <c r="G11" s="18"/>
      <c r="H11" s="18"/>
      <c r="I11" s="5"/>
      <c r="J11" s="5"/>
      <c r="K11" s="5"/>
      <c r="L11" s="5"/>
      <c r="M11" s="5"/>
    </row>
    <row r="12" spans="1:16" ht="24" customHeight="1">
      <c r="A12" s="15" t="s">
        <v>31</v>
      </c>
      <c r="B12" s="2" t="s">
        <v>21</v>
      </c>
      <c r="C12" s="2"/>
      <c r="D12" s="2"/>
      <c r="E12" s="15" t="str">
        <f>E2</f>
        <v>в.к. &gt;80    кг</v>
      </c>
      <c r="F12" s="2"/>
      <c r="G12" s="2"/>
      <c r="H12" s="2"/>
      <c r="I12" s="15" t="s">
        <v>33</v>
      </c>
      <c r="J12" s="2" t="s">
        <v>16</v>
      </c>
      <c r="K12" s="2"/>
      <c r="L12" s="2"/>
      <c r="M12" s="15" t="str">
        <f>M2</f>
        <v>в.к. &gt;80    кг</v>
      </c>
      <c r="N12" s="2"/>
      <c r="O12" s="2"/>
      <c r="P12" s="2"/>
    </row>
    <row r="13" spans="1:16" ht="12.75">
      <c r="A13" s="242" t="s">
        <v>0</v>
      </c>
      <c r="B13" s="242" t="s">
        <v>6</v>
      </c>
      <c r="C13" s="242" t="s">
        <v>7</v>
      </c>
      <c r="D13" s="242" t="s">
        <v>8</v>
      </c>
      <c r="E13" s="242" t="s">
        <v>17</v>
      </c>
      <c r="F13" s="242" t="s">
        <v>18</v>
      </c>
      <c r="G13" s="242" t="s">
        <v>19</v>
      </c>
      <c r="H13" s="242" t="s">
        <v>20</v>
      </c>
      <c r="I13" s="120" t="s">
        <v>0</v>
      </c>
      <c r="J13" s="120" t="s">
        <v>6</v>
      </c>
      <c r="K13" s="120" t="s">
        <v>7</v>
      </c>
      <c r="L13" s="120" t="s">
        <v>8</v>
      </c>
      <c r="M13" s="120" t="s">
        <v>17</v>
      </c>
      <c r="N13" s="120" t="s">
        <v>18</v>
      </c>
      <c r="O13" s="120" t="s">
        <v>19</v>
      </c>
      <c r="P13" s="120" t="s">
        <v>20</v>
      </c>
    </row>
    <row r="14" spans="1:16" ht="12.75">
      <c r="A14" s="279"/>
      <c r="B14" s="256"/>
      <c r="C14" s="256"/>
      <c r="D14" s="256"/>
      <c r="E14" s="256"/>
      <c r="F14" s="256"/>
      <c r="G14" s="256"/>
      <c r="H14" s="256"/>
      <c r="I14" s="242"/>
      <c r="J14" s="242"/>
      <c r="K14" s="242"/>
      <c r="L14" s="242"/>
      <c r="M14" s="242"/>
      <c r="N14" s="242"/>
      <c r="O14" s="242"/>
      <c r="P14" s="242"/>
    </row>
    <row r="15" spans="1:16" ht="12.75">
      <c r="A15" s="259">
        <v>1</v>
      </c>
      <c r="B15" s="249" t="str">
        <f>VLOOKUP(A15,'пр.взвешивания'!B1:G158,2,FALSE)</f>
        <v>ИСЛАНБЕКОВА Марьям Абдуллаевна</v>
      </c>
      <c r="C15" s="249" t="str">
        <f>VLOOKUP(A15,'пр.взвешивания'!B1:H158,3,FALSE)</f>
        <v>21.07.90 мс</v>
      </c>
      <c r="D15" s="249" t="str">
        <f>VLOOKUP(A15,'пр.взвешивания'!B1:I158,4,FALSE)</f>
        <v>ДВФО</v>
      </c>
      <c r="E15" s="240"/>
      <c r="F15" s="255"/>
      <c r="G15" s="257"/>
      <c r="H15" s="242"/>
      <c r="I15" s="248">
        <v>8</v>
      </c>
      <c r="J15" s="249" t="str">
        <f>VLOOKUP(I15,'пр.взвешивания'!B1:O158,2,FALSE)</f>
        <v>РОДИНА Ирина Викторовна</v>
      </c>
      <c r="K15" s="249" t="str">
        <f>VLOOKUP(I15,'пр.взвешивания'!B1:P158,3,FALSE)</f>
        <v>23.07.73 змс</v>
      </c>
      <c r="L15" s="249" t="str">
        <f>VLOOKUP(I15,'пр.взвешивания'!B1:Q158,4,FALSE)</f>
        <v>ПФО</v>
      </c>
      <c r="M15" s="245"/>
      <c r="N15" s="246"/>
      <c r="O15" s="247"/>
      <c r="P15" s="120"/>
    </row>
    <row r="16" spans="1:16" ht="12.75">
      <c r="A16" s="260"/>
      <c r="B16" s="244"/>
      <c r="C16" s="244"/>
      <c r="D16" s="244"/>
      <c r="E16" s="241"/>
      <c r="F16" s="256"/>
      <c r="G16" s="258"/>
      <c r="H16" s="123"/>
      <c r="I16" s="248"/>
      <c r="J16" s="244"/>
      <c r="K16" s="244"/>
      <c r="L16" s="244"/>
      <c r="M16" s="245"/>
      <c r="N16" s="245"/>
      <c r="O16" s="247"/>
      <c r="P16" s="120"/>
    </row>
    <row r="17" spans="1:16" ht="12.75">
      <c r="A17" s="242">
        <v>3</v>
      </c>
      <c r="B17" s="243" t="str">
        <f>VLOOKUP(A17,'пр.взвешивания'!B1:G160,2,FALSE)</f>
        <v>СИНЕРОВА Инга Яновна</v>
      </c>
      <c r="C17" s="243" t="str">
        <f>VLOOKUP(A17,'пр.взвешивания'!B1:H160,3,FALSE)</f>
        <v>07.09.91 МС</v>
      </c>
      <c r="D17" s="243" t="str">
        <f>VLOOKUP(A17,'пр.взвешивания'!B1:I160,4,FALSE)</f>
        <v>МОС</v>
      </c>
      <c r="E17" s="240"/>
      <c r="F17" s="240"/>
      <c r="G17" s="242"/>
      <c r="H17" s="242"/>
      <c r="I17" s="120">
        <v>9</v>
      </c>
      <c r="J17" s="243" t="str">
        <f>VLOOKUP(I17,'пр.взвешивания'!B1:O160,2,FALSE)</f>
        <v>ДАВТЯН Джульетта Михайловна</v>
      </c>
      <c r="K17" s="243" t="str">
        <f>VLOOKUP(I17,'пр.взвешивания'!B1:P160,3,FALSE)</f>
        <v>24.06.88 мс</v>
      </c>
      <c r="L17" s="243" t="str">
        <f>VLOOKUP(I17,'пр.взвешивания'!B1:Q160,4,FALSE)</f>
        <v>МОС</v>
      </c>
      <c r="M17" s="245"/>
      <c r="N17" s="245"/>
      <c r="O17" s="120"/>
      <c r="P17" s="120"/>
    </row>
    <row r="18" spans="1:16" ht="13.5" thickBot="1">
      <c r="A18" s="287"/>
      <c r="B18" s="252"/>
      <c r="C18" s="252"/>
      <c r="D18" s="252"/>
      <c r="E18" s="285"/>
      <c r="F18" s="285"/>
      <c r="G18" s="285"/>
      <c r="H18" s="285"/>
      <c r="I18" s="120"/>
      <c r="J18" s="244"/>
      <c r="K18" s="244"/>
      <c r="L18" s="244"/>
      <c r="M18" s="245"/>
      <c r="N18" s="245"/>
      <c r="O18" s="120"/>
      <c r="P18" s="120"/>
    </row>
    <row r="19" spans="1:16" ht="12.75">
      <c r="A19" s="283">
        <v>2</v>
      </c>
      <c r="B19" s="284" t="str">
        <f>VLOOKUP(A19,'пр.взвешивания'!B1:G162,2,FALSE)</f>
        <v>БАЛАШОВА Анна Викторовна</v>
      </c>
      <c r="C19" s="284" t="str">
        <f>VLOOKUP(A19,'пр.взвешивания'!B1:H162,3,FALSE)</f>
        <v>18.11.83 мсмк</v>
      </c>
      <c r="D19" s="284" t="str">
        <f>VLOOKUP(A19,'пр.взвешивания'!B1:I162,4,FALSE)</f>
        <v>ПФО</v>
      </c>
      <c r="E19" s="120" t="s">
        <v>23</v>
      </c>
      <c r="F19" s="280"/>
      <c r="G19" s="281"/>
      <c r="H19" s="282"/>
      <c r="I19" s="263"/>
      <c r="J19" s="264"/>
      <c r="K19" s="264"/>
      <c r="L19" s="264"/>
      <c r="M19" s="262"/>
      <c r="N19" s="262"/>
      <c r="O19" s="263"/>
      <c r="P19" s="263"/>
    </row>
    <row r="20" spans="1:16" ht="12.75">
      <c r="A20" s="279"/>
      <c r="B20" s="244"/>
      <c r="C20" s="244"/>
      <c r="D20" s="244"/>
      <c r="E20" s="120"/>
      <c r="F20" s="256"/>
      <c r="G20" s="258"/>
      <c r="H20" s="278"/>
      <c r="I20" s="263"/>
      <c r="J20" s="265"/>
      <c r="K20" s="265"/>
      <c r="L20" s="265"/>
      <c r="M20" s="262"/>
      <c r="N20" s="262"/>
      <c r="O20" s="263"/>
      <c r="P20" s="263"/>
    </row>
    <row r="21" spans="9:16" ht="12.75">
      <c r="I21" s="40"/>
      <c r="J21" s="40"/>
      <c r="K21" s="40"/>
      <c r="L21" s="40"/>
      <c r="M21" s="40"/>
      <c r="N21" s="1"/>
      <c r="O21" s="1"/>
      <c r="P21" s="1"/>
    </row>
    <row r="22" spans="9:16" ht="12.75">
      <c r="I22" s="40"/>
      <c r="J22" s="40"/>
      <c r="K22" s="40"/>
      <c r="L22" s="40"/>
      <c r="M22" s="40"/>
      <c r="N22" s="1"/>
      <c r="O22" s="1"/>
      <c r="P22" s="1"/>
    </row>
    <row r="23" spans="1:16" ht="26.25" customHeight="1">
      <c r="A23" s="15" t="s">
        <v>31</v>
      </c>
      <c r="B23" s="4" t="s">
        <v>22</v>
      </c>
      <c r="C23" s="4"/>
      <c r="D23" s="4"/>
      <c r="E23" s="15" t="str">
        <f>E12</f>
        <v>в.к. &gt;80    кг</v>
      </c>
      <c r="F23" s="4"/>
      <c r="G23" s="4"/>
      <c r="H23" s="4"/>
      <c r="I23" s="41"/>
      <c r="J23" s="4"/>
      <c r="K23" s="4"/>
      <c r="L23" s="4"/>
      <c r="M23" s="41"/>
      <c r="N23" s="4"/>
      <c r="O23" s="4"/>
      <c r="P23" s="4"/>
    </row>
    <row r="24" spans="1:16" ht="12.75">
      <c r="A24" s="242" t="s">
        <v>0</v>
      </c>
      <c r="B24" s="242" t="s">
        <v>6</v>
      </c>
      <c r="C24" s="242" t="s">
        <v>7</v>
      </c>
      <c r="D24" s="242" t="s">
        <v>8</v>
      </c>
      <c r="E24" s="242" t="s">
        <v>17</v>
      </c>
      <c r="F24" s="242" t="s">
        <v>18</v>
      </c>
      <c r="G24" s="242" t="s">
        <v>19</v>
      </c>
      <c r="H24" s="276" t="s">
        <v>20</v>
      </c>
      <c r="I24" s="263"/>
      <c r="J24" s="263"/>
      <c r="K24" s="263"/>
      <c r="L24" s="263"/>
      <c r="M24" s="263"/>
      <c r="N24" s="263"/>
      <c r="O24" s="263"/>
      <c r="P24" s="263"/>
    </row>
    <row r="25" spans="1:16" ht="12.75">
      <c r="A25" s="279"/>
      <c r="B25" s="256"/>
      <c r="C25" s="256"/>
      <c r="D25" s="256"/>
      <c r="E25" s="256"/>
      <c r="F25" s="256"/>
      <c r="G25" s="256"/>
      <c r="H25" s="278"/>
      <c r="I25" s="263"/>
      <c r="J25" s="263"/>
      <c r="K25" s="263"/>
      <c r="L25" s="263"/>
      <c r="M25" s="263"/>
      <c r="N25" s="263"/>
      <c r="O25" s="263"/>
      <c r="P25" s="263"/>
    </row>
    <row r="26" spans="1:16" ht="12.75" customHeight="1">
      <c r="A26" s="259">
        <v>3</v>
      </c>
      <c r="B26" s="249" t="str">
        <f>VLOOKUP(A26,'пр.взвешивания'!B1:G169,2,FALSE)</f>
        <v>СИНЕРОВА Инга Яновна</v>
      </c>
      <c r="C26" s="249" t="str">
        <f>VLOOKUP(A26,'пр.взвешивания'!B1:H169,3,FALSE)</f>
        <v>07.09.91 МС</v>
      </c>
      <c r="D26" s="249" t="str">
        <f>VLOOKUP(A26,'пр.взвешивания'!B1:I169,4,FALSE)</f>
        <v>МОС</v>
      </c>
      <c r="E26" s="240"/>
      <c r="F26" s="255"/>
      <c r="G26" s="257"/>
      <c r="H26" s="276"/>
      <c r="I26" s="268"/>
      <c r="J26" s="269"/>
      <c r="K26" s="269"/>
      <c r="L26" s="269"/>
      <c r="M26" s="262"/>
      <c r="N26" s="266"/>
      <c r="O26" s="267"/>
      <c r="P26" s="263"/>
    </row>
    <row r="27" spans="1:16" ht="12.75">
      <c r="A27" s="260"/>
      <c r="B27" s="244"/>
      <c r="C27" s="244"/>
      <c r="D27" s="244"/>
      <c r="E27" s="241"/>
      <c r="F27" s="256"/>
      <c r="G27" s="258"/>
      <c r="H27" s="277"/>
      <c r="I27" s="268"/>
      <c r="J27" s="265"/>
      <c r="K27" s="265"/>
      <c r="L27" s="265"/>
      <c r="M27" s="262"/>
      <c r="N27" s="262"/>
      <c r="O27" s="267"/>
      <c r="P27" s="263"/>
    </row>
    <row r="28" spans="1:16" ht="12.75" customHeight="1">
      <c r="A28" s="242">
        <v>2</v>
      </c>
      <c r="B28" s="243" t="str">
        <f>VLOOKUP(A28,'пр.взвешивания'!B1:G171,2,FALSE)</f>
        <v>БАЛАШОВА Анна Викторовна</v>
      </c>
      <c r="C28" s="243" t="str">
        <f>VLOOKUP(A28,'пр.взвешивания'!B1:H171,3,FALSE)</f>
        <v>18.11.83 мсмк</v>
      </c>
      <c r="D28" s="243" t="str">
        <f>VLOOKUP(A28,'пр.взвешивания'!B1:I171,4,FALSE)</f>
        <v>ПФО</v>
      </c>
      <c r="E28" s="240"/>
      <c r="F28" s="240"/>
      <c r="G28" s="242"/>
      <c r="H28" s="276"/>
      <c r="I28" s="263"/>
      <c r="J28" s="264"/>
      <c r="K28" s="264"/>
      <c r="L28" s="264"/>
      <c r="M28" s="262"/>
      <c r="N28" s="262"/>
      <c r="O28" s="263"/>
      <c r="P28" s="263"/>
    </row>
    <row r="29" spans="1:16" ht="13.5" thickBot="1">
      <c r="A29" s="287"/>
      <c r="B29" s="252"/>
      <c r="C29" s="252"/>
      <c r="D29" s="252"/>
      <c r="E29" s="285"/>
      <c r="F29" s="285"/>
      <c r="G29" s="285"/>
      <c r="H29" s="286"/>
      <c r="I29" s="263"/>
      <c r="J29" s="265"/>
      <c r="K29" s="265"/>
      <c r="L29" s="265"/>
      <c r="M29" s="262"/>
      <c r="N29" s="262"/>
      <c r="O29" s="263"/>
      <c r="P29" s="263"/>
    </row>
    <row r="30" spans="1:16" ht="12.75">
      <c r="A30" s="283">
        <v>1</v>
      </c>
      <c r="B30" s="284" t="str">
        <f>VLOOKUP(A30,'пр.взвешивания'!B1:G173,2,FALSE)</f>
        <v>ИСЛАНБЕКОВА Марьям Абдуллаевна</v>
      </c>
      <c r="C30" s="284" t="str">
        <f>VLOOKUP(A30,'пр.взвешивания'!B1:H173,3,FALSE)</f>
        <v>21.07.90 мс</v>
      </c>
      <c r="D30" s="284" t="str">
        <f>VLOOKUP(A30,'пр.взвешивания'!B1:I173,4,FALSE)</f>
        <v>ДВФО</v>
      </c>
      <c r="E30" s="120" t="s">
        <v>23</v>
      </c>
      <c r="F30" s="280"/>
      <c r="G30" s="281"/>
      <c r="H30" s="282"/>
      <c r="I30" s="263"/>
      <c r="J30" s="264"/>
      <c r="K30" s="264"/>
      <c r="L30" s="264"/>
      <c r="M30" s="262"/>
      <c r="N30" s="262"/>
      <c r="O30" s="263"/>
      <c r="P30" s="263"/>
    </row>
    <row r="31" spans="1:16" ht="12.75">
      <c r="A31" s="279"/>
      <c r="B31" s="244"/>
      <c r="C31" s="244"/>
      <c r="D31" s="244"/>
      <c r="E31" s="120"/>
      <c r="F31" s="256"/>
      <c r="G31" s="258"/>
      <c r="H31" s="278"/>
      <c r="I31" s="263"/>
      <c r="J31" s="265"/>
      <c r="K31" s="265"/>
      <c r="L31" s="265"/>
      <c r="M31" s="262"/>
      <c r="N31" s="262"/>
      <c r="O31" s="263"/>
      <c r="P31" s="263"/>
    </row>
    <row r="32" spans="9:16" ht="12.75">
      <c r="I32" s="40"/>
      <c r="J32" s="40"/>
      <c r="K32" s="40"/>
      <c r="L32" s="40"/>
      <c r="M32" s="40"/>
      <c r="N32" s="1"/>
      <c r="O32" s="1"/>
      <c r="P32" s="1"/>
    </row>
    <row r="33" spans="1:16" ht="24.75" customHeight="1">
      <c r="A33" s="15" t="s">
        <v>30</v>
      </c>
      <c r="B33" s="4" t="s">
        <v>16</v>
      </c>
      <c r="C33" s="4"/>
      <c r="D33" s="4"/>
      <c r="E33" s="15" t="str">
        <f>E23</f>
        <v>в.к. &gt;80    кг</v>
      </c>
      <c r="F33" s="4"/>
      <c r="G33" s="4"/>
      <c r="H33" s="4"/>
      <c r="I33" s="41"/>
      <c r="J33" s="4"/>
      <c r="K33" s="4"/>
      <c r="L33" s="4"/>
      <c r="M33" s="41"/>
      <c r="N33" s="4"/>
      <c r="O33" s="4"/>
      <c r="P33" s="4"/>
    </row>
    <row r="34" spans="1:16" ht="12.75">
      <c r="A34" s="242" t="s">
        <v>0</v>
      </c>
      <c r="B34" s="242" t="s">
        <v>6</v>
      </c>
      <c r="C34" s="242" t="s">
        <v>7</v>
      </c>
      <c r="D34" s="242" t="s">
        <v>8</v>
      </c>
      <c r="E34" s="242" t="s">
        <v>17</v>
      </c>
      <c r="F34" s="242" t="s">
        <v>18</v>
      </c>
      <c r="G34" s="242" t="s">
        <v>19</v>
      </c>
      <c r="H34" s="276" t="s">
        <v>20</v>
      </c>
      <c r="I34" s="263"/>
      <c r="J34" s="263"/>
      <c r="K34" s="263"/>
      <c r="L34" s="263"/>
      <c r="M34" s="263"/>
      <c r="N34" s="263"/>
      <c r="O34" s="263"/>
      <c r="P34" s="263"/>
    </row>
    <row r="35" spans="1:16" ht="12.75">
      <c r="A35" s="279"/>
      <c r="B35" s="256"/>
      <c r="C35" s="256"/>
      <c r="D35" s="256"/>
      <c r="E35" s="256"/>
      <c r="F35" s="256"/>
      <c r="G35" s="256"/>
      <c r="H35" s="278"/>
      <c r="I35" s="263"/>
      <c r="J35" s="263"/>
      <c r="K35" s="263"/>
      <c r="L35" s="263"/>
      <c r="M35" s="263"/>
      <c r="N35" s="263"/>
      <c r="O35" s="263"/>
      <c r="P35" s="263"/>
    </row>
    <row r="36" spans="1:16" ht="12.75">
      <c r="A36" s="259">
        <v>4</v>
      </c>
      <c r="B36" s="249" t="str">
        <f>VLOOKUP(A36,'пр.взвешивания'!B1:G179,2,FALSE)</f>
        <v>ПОНОМАРЕВА Мария Александровна</v>
      </c>
      <c r="C36" s="249" t="str">
        <f>VLOOKUP(A36,'пр.взвешивания'!B1:H179,3,FALSE)</f>
        <v>27.09.89 МС</v>
      </c>
      <c r="D36" s="249" t="str">
        <f>VLOOKUP(A36,'пр.взвешивания'!B1:I179,4,FALSE)</f>
        <v>С.П.</v>
      </c>
      <c r="E36" s="240"/>
      <c r="F36" s="255"/>
      <c r="G36" s="257"/>
      <c r="H36" s="276"/>
      <c r="I36" s="268"/>
      <c r="J36" s="269"/>
      <c r="K36" s="269"/>
      <c r="L36" s="269"/>
      <c r="M36" s="262"/>
      <c r="N36" s="266"/>
      <c r="O36" s="267"/>
      <c r="P36" s="263"/>
    </row>
    <row r="37" spans="1:16" ht="12.75">
      <c r="A37" s="260"/>
      <c r="B37" s="244"/>
      <c r="C37" s="244"/>
      <c r="D37" s="244"/>
      <c r="E37" s="241"/>
      <c r="F37" s="256"/>
      <c r="G37" s="258"/>
      <c r="H37" s="277"/>
      <c r="I37" s="268"/>
      <c r="J37" s="265"/>
      <c r="K37" s="265"/>
      <c r="L37" s="265"/>
      <c r="M37" s="262"/>
      <c r="N37" s="262"/>
      <c r="O37" s="267"/>
      <c r="P37" s="263"/>
    </row>
    <row r="38" spans="1:16" ht="12.75">
      <c r="A38" s="120">
        <v>5</v>
      </c>
      <c r="B38" s="243" t="str">
        <f>VLOOKUP(A38,'пр.взвешивания'!B1:G181,2,FALSE)</f>
        <v>ЛЕПЕТЮХИНА Аксинья Александровна</v>
      </c>
      <c r="C38" s="243" t="str">
        <f>VLOOKUP(A38,'пр.взвешивания'!B1:H181,3,FALSE)</f>
        <v>05.02.93 кмс</v>
      </c>
      <c r="D38" s="243" t="str">
        <f>VLOOKUP(A38,'пр.взвешивания'!B1:I181,4,FALSE)</f>
        <v>ЮФО</v>
      </c>
      <c r="E38" s="245"/>
      <c r="F38" s="245"/>
      <c r="G38" s="120"/>
      <c r="H38" s="274"/>
      <c r="I38" s="263"/>
      <c r="J38" s="264"/>
      <c r="K38" s="264"/>
      <c r="L38" s="264"/>
      <c r="M38" s="262"/>
      <c r="N38" s="262"/>
      <c r="O38" s="263"/>
      <c r="P38" s="263"/>
    </row>
    <row r="39" spans="1:16" ht="12.75">
      <c r="A39" s="254"/>
      <c r="B39" s="244"/>
      <c r="C39" s="244"/>
      <c r="D39" s="244"/>
      <c r="E39" s="253"/>
      <c r="F39" s="253"/>
      <c r="G39" s="253"/>
      <c r="H39" s="275"/>
      <c r="I39" s="263"/>
      <c r="J39" s="265"/>
      <c r="K39" s="265"/>
      <c r="L39" s="265"/>
      <c r="M39" s="262"/>
      <c r="N39" s="262"/>
      <c r="O39" s="263"/>
      <c r="P39" s="263"/>
    </row>
    <row r="40" spans="1:16" ht="64.5" customHeight="1">
      <c r="A40" s="13" t="s">
        <v>5</v>
      </c>
      <c r="B40" s="37" t="s">
        <v>39</v>
      </c>
      <c r="C40" s="37"/>
      <c r="D40" s="37"/>
      <c r="E40" s="13" t="str">
        <f>E33</f>
        <v>в.к. &gt;80    кг</v>
      </c>
      <c r="F40" s="37"/>
      <c r="G40" s="37"/>
      <c r="H40" s="37"/>
      <c r="I40" s="13" t="s">
        <v>12</v>
      </c>
      <c r="J40" s="37" t="s">
        <v>39</v>
      </c>
      <c r="K40" s="37"/>
      <c r="L40" s="37"/>
      <c r="M40" s="13" t="str">
        <f>M12</f>
        <v>в.к. &gt;80    кг</v>
      </c>
      <c r="N40" s="37"/>
      <c r="O40" s="37"/>
      <c r="P40" s="2"/>
    </row>
    <row r="41" spans="1:16" ht="12.75" customHeight="1">
      <c r="A41" s="120" t="s">
        <v>0</v>
      </c>
      <c r="B41" s="120" t="s">
        <v>6</v>
      </c>
      <c r="C41" s="120" t="s">
        <v>7</v>
      </c>
      <c r="D41" s="120" t="s">
        <v>8</v>
      </c>
      <c r="E41" s="120" t="s">
        <v>17</v>
      </c>
      <c r="F41" s="120" t="s">
        <v>18</v>
      </c>
      <c r="G41" s="120" t="s">
        <v>19</v>
      </c>
      <c r="H41" s="120" t="s">
        <v>20</v>
      </c>
      <c r="I41" s="120" t="s">
        <v>0</v>
      </c>
      <c r="J41" s="120" t="s">
        <v>6</v>
      </c>
      <c r="K41" s="120" t="s">
        <v>7</v>
      </c>
      <c r="L41" s="120" t="s">
        <v>8</v>
      </c>
      <c r="M41" s="120" t="s">
        <v>17</v>
      </c>
      <c r="N41" s="120" t="s">
        <v>18</v>
      </c>
      <c r="O41" s="120" t="s">
        <v>19</v>
      </c>
      <c r="P41" s="120" t="s">
        <v>20</v>
      </c>
    </row>
    <row r="42" spans="1:16" ht="12.75" customHeigh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</row>
    <row r="43" spans="1:16" ht="12.75" customHeight="1">
      <c r="A43" s="261">
        <f>'пр.хода'!L8</f>
        <v>2</v>
      </c>
      <c r="B43" s="249" t="str">
        <f>VLOOKUP(A43,'пр.взвешивания'!B1:G188,2,FALSE)</f>
        <v>БАЛАШОВА Анна Викторовна</v>
      </c>
      <c r="C43" s="249" t="str">
        <f>VLOOKUP(A43,'пр.взвешивания'!B1:H188,3,FALSE)</f>
        <v>18.11.83 мсмк</v>
      </c>
      <c r="D43" s="249" t="str">
        <f>VLOOKUP(A43,'пр.взвешивания'!B1:J188,4,FALSE)</f>
        <v>ПФО</v>
      </c>
      <c r="E43" s="245"/>
      <c r="F43" s="246"/>
      <c r="G43" s="247"/>
      <c r="H43" s="120"/>
      <c r="I43" s="248">
        <f>'пр.хода'!L17</f>
        <v>7</v>
      </c>
      <c r="J43" s="249" t="str">
        <f>VLOOKUP(I43,'пр.взвешивания'!B1:O185,2,FALSE)</f>
        <v>КОВЯЗИНА Анастасия Владимировна </v>
      </c>
      <c r="K43" s="249" t="str">
        <f>VLOOKUP(I43,'пр.взвешивания'!B1:P185,3,FALSE)</f>
        <v>05.09.87 мс</v>
      </c>
      <c r="L43" s="249" t="str">
        <f>VLOOKUP(I43,'пр.взвешивания'!B1:Q185,4,FALSE)</f>
        <v>ПФО</v>
      </c>
      <c r="M43" s="245"/>
      <c r="N43" s="246"/>
      <c r="O43" s="247"/>
      <c r="P43" s="120"/>
    </row>
    <row r="44" spans="1:16" ht="12.75">
      <c r="A44" s="261"/>
      <c r="B44" s="244"/>
      <c r="C44" s="244"/>
      <c r="D44" s="244"/>
      <c r="E44" s="245"/>
      <c r="F44" s="245"/>
      <c r="G44" s="247"/>
      <c r="H44" s="120"/>
      <c r="I44" s="248"/>
      <c r="J44" s="244"/>
      <c r="K44" s="244"/>
      <c r="L44" s="244"/>
      <c r="M44" s="245"/>
      <c r="N44" s="245"/>
      <c r="O44" s="247"/>
      <c r="P44" s="120"/>
    </row>
    <row r="45" spans="1:16" ht="12.75" customHeight="1">
      <c r="A45" s="242">
        <f>'пр.хода'!L12</f>
        <v>5</v>
      </c>
      <c r="B45" s="243" t="str">
        <f>VLOOKUP(A45,'пр.взвешивания'!B1:G190,2,FALSE)</f>
        <v>ЛЕПЕТЮХИНА Аксинья Александровна</v>
      </c>
      <c r="C45" s="243" t="str">
        <f>VLOOKUP(A45,'пр.взвешивания'!B1:H190,3,FALSE)</f>
        <v>05.02.93 кмс</v>
      </c>
      <c r="D45" s="243" t="str">
        <f>VLOOKUP(A45,'пр.взвешивания'!B1:I190,4,FALSE)</f>
        <v>ЮФО</v>
      </c>
      <c r="E45" s="240"/>
      <c r="F45" s="240"/>
      <c r="G45" s="242"/>
      <c r="H45" s="242"/>
      <c r="I45" s="242">
        <f>'пр.хода'!L21</f>
        <v>9</v>
      </c>
      <c r="J45" s="243" t="str">
        <f>VLOOKUP(I45,'пр.взвешивания'!B1:O187,2,FALSE)</f>
        <v>ДАВТЯН Джульетта Михайловна</v>
      </c>
      <c r="K45" s="243" t="str">
        <f>VLOOKUP(I45,'пр.взвешивания'!B1:P187,3,FALSE)</f>
        <v>24.06.88 мс</v>
      </c>
      <c r="L45" s="243" t="str">
        <f>VLOOKUP(I45,'пр.взвешивания'!B1:Q187,4,FALSE)</f>
        <v>МОС</v>
      </c>
      <c r="M45" s="240"/>
      <c r="N45" s="240"/>
      <c r="O45" s="242"/>
      <c r="P45" s="242"/>
    </row>
    <row r="46" spans="1:16" ht="13.5" thickBot="1">
      <c r="A46" s="251"/>
      <c r="B46" s="252"/>
      <c r="C46" s="252"/>
      <c r="D46" s="252"/>
      <c r="E46" s="250"/>
      <c r="F46" s="250"/>
      <c r="G46" s="251"/>
      <c r="H46" s="251"/>
      <c r="I46" s="251"/>
      <c r="J46" s="252"/>
      <c r="K46" s="252"/>
      <c r="L46" s="252"/>
      <c r="M46" s="250"/>
      <c r="N46" s="250"/>
      <c r="O46" s="251"/>
      <c r="P46" s="251"/>
    </row>
    <row r="47" spans="1:16" ht="12.75">
      <c r="A47" s="259">
        <f>'пр.хода'!L10</f>
        <v>4</v>
      </c>
      <c r="B47" s="249" t="str">
        <f>VLOOKUP(A47,'пр.взвешивания'!B1:G192,2,FALSE)</f>
        <v>ПОНОМАРЕВА Мария Александровна</v>
      </c>
      <c r="C47" s="249" t="str">
        <f>VLOOKUP(A47,'пр.взвешивания'!B1:H192,3,FALSE)</f>
        <v>27.09.89 МС</v>
      </c>
      <c r="D47" s="249" t="str">
        <f>VLOOKUP(A47,'пр.взвешивания'!B1:I192,4,FALSE)</f>
        <v>С.П.</v>
      </c>
      <c r="E47" s="240"/>
      <c r="F47" s="255"/>
      <c r="G47" s="257"/>
      <c r="H47" s="242"/>
      <c r="I47" s="248">
        <f>'пр.хода'!L19</f>
        <v>8</v>
      </c>
      <c r="J47" s="249" t="str">
        <f>VLOOKUP(I47,'пр.взвешивания'!B1:O190,2,FALSE)</f>
        <v>РОДИНА Ирина Викторовна</v>
      </c>
      <c r="K47" s="249" t="str">
        <f>VLOOKUP(I47,'пр.взвешивания'!B1:P190,3,FALSE)</f>
        <v>23.07.73 змс</v>
      </c>
      <c r="L47" s="249" t="str">
        <f>VLOOKUP(I47,'пр.взвешивания'!B1:Q190,4,FALSE)</f>
        <v>ПФО</v>
      </c>
      <c r="M47" s="245"/>
      <c r="N47" s="246"/>
      <c r="O47" s="247"/>
      <c r="P47" s="120"/>
    </row>
    <row r="48" spans="1:16" ht="12.75">
      <c r="A48" s="260"/>
      <c r="B48" s="244"/>
      <c r="C48" s="244"/>
      <c r="D48" s="244"/>
      <c r="E48" s="241"/>
      <c r="F48" s="256"/>
      <c r="G48" s="258"/>
      <c r="H48" s="123"/>
      <c r="I48" s="248"/>
      <c r="J48" s="244"/>
      <c r="K48" s="244"/>
      <c r="L48" s="244"/>
      <c r="M48" s="245"/>
      <c r="N48" s="245"/>
      <c r="O48" s="247"/>
      <c r="P48" s="120"/>
    </row>
    <row r="49" spans="1:16" ht="12.75">
      <c r="A49" s="120">
        <f>'пр.хода'!L14</f>
        <v>1</v>
      </c>
      <c r="B49" s="243" t="str">
        <f>VLOOKUP(A49,'пр.взвешивания'!B1:G194,2,FALSE)</f>
        <v>ИСЛАНБЕКОВА Марьям Абдуллаевна</v>
      </c>
      <c r="C49" s="243" t="str">
        <f>VLOOKUP(A49,'пр.взвешивания'!B1:H194,3,FALSE)</f>
        <v>21.07.90 мс</v>
      </c>
      <c r="D49" s="243" t="str">
        <f>VLOOKUP(A49,'пр.взвешивания'!B1:I194,4,FALSE)</f>
        <v>ДВФО</v>
      </c>
      <c r="E49" s="245"/>
      <c r="F49" s="245"/>
      <c r="G49" s="120"/>
      <c r="H49" s="120"/>
      <c r="I49" s="242">
        <f>'пр.хода'!L23</f>
        <v>6</v>
      </c>
      <c r="J49" s="243" t="str">
        <f>VLOOKUP(I49,'пр.взвешивания'!B1:O192,2,FALSE)</f>
        <v>НИКУЛИНА Екатерина Александровна</v>
      </c>
      <c r="K49" s="243" t="str">
        <f>VLOOKUP(I49,'пр.взвешивания'!B1:P192,3,FALSE)</f>
        <v>15.01.92 кмс</v>
      </c>
      <c r="L49" s="243" t="str">
        <f>VLOOKUP(I49,'пр.взвешивания'!B1:Q192,4,FALSE)</f>
        <v>ЮФО</v>
      </c>
      <c r="M49" s="240"/>
      <c r="N49" s="240"/>
      <c r="O49" s="242"/>
      <c r="P49" s="242"/>
    </row>
    <row r="50" spans="1:16" ht="12.75">
      <c r="A50" s="254"/>
      <c r="B50" s="244"/>
      <c r="C50" s="244"/>
      <c r="D50" s="244"/>
      <c r="E50" s="253"/>
      <c r="F50" s="253"/>
      <c r="G50" s="253"/>
      <c r="H50" s="253"/>
      <c r="I50" s="123"/>
      <c r="J50" s="244"/>
      <c r="K50" s="244"/>
      <c r="L50" s="244"/>
      <c r="M50" s="241"/>
      <c r="N50" s="241"/>
      <c r="O50" s="123"/>
      <c r="P50" s="123"/>
    </row>
    <row r="51" spans="1:13" ht="15.75">
      <c r="A51" s="15" t="s">
        <v>5</v>
      </c>
      <c r="B51" s="2" t="s">
        <v>40</v>
      </c>
      <c r="C51" s="2"/>
      <c r="D51" s="2"/>
      <c r="E51" s="15" t="str">
        <f>E40</f>
        <v>в.к. &gt;80    кг</v>
      </c>
      <c r="F51" s="2"/>
      <c r="G51" s="2"/>
      <c r="H51" s="2"/>
      <c r="I51" s="15" t="s">
        <v>12</v>
      </c>
      <c r="J51" s="2" t="s">
        <v>40</v>
      </c>
      <c r="K51" s="5"/>
      <c r="L51" s="5"/>
      <c r="M51" s="15" t="str">
        <f>M40</f>
        <v>в.к. &gt;80    кг</v>
      </c>
    </row>
    <row r="52" spans="1:16" ht="12.75" customHeight="1">
      <c r="A52" s="261">
        <f>'пр.хода'!L8</f>
        <v>2</v>
      </c>
      <c r="B52" s="249" t="str">
        <f>VLOOKUP(A52,'пр.взвешивания'!B1:G197,2,FALSE)</f>
        <v>БАЛАШОВА Анна Викторовна</v>
      </c>
      <c r="C52" s="249" t="str">
        <f>VLOOKUP(A52,'пр.взвешивания'!B1:H197,3,FALSE)</f>
        <v>18.11.83 мсмк</v>
      </c>
      <c r="D52" s="249" t="str">
        <f>VLOOKUP(A52,'пр.взвешивания'!B1:J197,4,FALSE)</f>
        <v>ПФО</v>
      </c>
      <c r="E52" s="245"/>
      <c r="F52" s="246"/>
      <c r="G52" s="247"/>
      <c r="H52" s="120"/>
      <c r="I52" s="248">
        <f>'пр.хода'!L17</f>
        <v>7</v>
      </c>
      <c r="J52" s="249" t="str">
        <f>VLOOKUP(I52,'пр.взвешивания'!B1:O194,2,FALSE)</f>
        <v>КОВЯЗИНА Анастасия Владимировна </v>
      </c>
      <c r="K52" s="249" t="str">
        <f>VLOOKUP(I52,'пр.взвешивания'!B1:P194,3,FALSE)</f>
        <v>05.09.87 мс</v>
      </c>
      <c r="L52" s="249" t="str">
        <f>VLOOKUP(I52,'пр.взвешивания'!B1:Q194,4,FALSE)</f>
        <v>ПФО</v>
      </c>
      <c r="M52" s="245"/>
      <c r="N52" s="246"/>
      <c r="O52" s="247"/>
      <c r="P52" s="120"/>
    </row>
    <row r="53" spans="1:16" ht="12.75">
      <c r="A53" s="261"/>
      <c r="B53" s="244"/>
      <c r="C53" s="244"/>
      <c r="D53" s="244"/>
      <c r="E53" s="245"/>
      <c r="F53" s="245"/>
      <c r="G53" s="247"/>
      <c r="H53" s="120"/>
      <c r="I53" s="248"/>
      <c r="J53" s="244"/>
      <c r="K53" s="244"/>
      <c r="L53" s="244"/>
      <c r="M53" s="245"/>
      <c r="N53" s="245"/>
      <c r="O53" s="247"/>
      <c r="P53" s="120"/>
    </row>
    <row r="54" spans="1:16" ht="12.75">
      <c r="A54" s="242">
        <f>'пр.хода'!L10</f>
        <v>4</v>
      </c>
      <c r="B54" s="243" t="str">
        <f>VLOOKUP(A54,'пр.взвешивания'!B1:G199,2,FALSE)</f>
        <v>ПОНОМАРЕВА Мария Александровна</v>
      </c>
      <c r="C54" s="243" t="str">
        <f>VLOOKUP(A54,'пр.взвешивания'!B1:H199,3,FALSE)</f>
        <v>27.09.89 МС</v>
      </c>
      <c r="D54" s="243" t="str">
        <f>VLOOKUP(A54,'пр.взвешивания'!B1:I199,4,FALSE)</f>
        <v>С.П.</v>
      </c>
      <c r="E54" s="240"/>
      <c r="F54" s="240"/>
      <c r="G54" s="242"/>
      <c r="H54" s="242"/>
      <c r="I54" s="242">
        <f>'пр.хода'!L19</f>
        <v>8</v>
      </c>
      <c r="J54" s="243" t="str">
        <f>VLOOKUP(I54,'пр.взвешивания'!B1:O196,2,FALSE)</f>
        <v>РОДИНА Ирина Викторовна</v>
      </c>
      <c r="K54" s="243" t="str">
        <f>VLOOKUP(I54,'пр.взвешивания'!B1:P196,3,FALSE)</f>
        <v>23.07.73 змс</v>
      </c>
      <c r="L54" s="243" t="str">
        <f>VLOOKUP(I54,'пр.взвешивания'!B1:Q196,4,FALSE)</f>
        <v>ПФО</v>
      </c>
      <c r="M54" s="240"/>
      <c r="N54" s="240"/>
      <c r="O54" s="242"/>
      <c r="P54" s="242"/>
    </row>
    <row r="55" spans="1:16" ht="13.5" thickBot="1">
      <c r="A55" s="251"/>
      <c r="B55" s="252"/>
      <c r="C55" s="252"/>
      <c r="D55" s="252"/>
      <c r="E55" s="250"/>
      <c r="F55" s="250"/>
      <c r="G55" s="251"/>
      <c r="H55" s="251"/>
      <c r="I55" s="251"/>
      <c r="J55" s="252"/>
      <c r="K55" s="252"/>
      <c r="L55" s="252"/>
      <c r="M55" s="250"/>
      <c r="N55" s="250"/>
      <c r="O55" s="251"/>
      <c r="P55" s="251"/>
    </row>
    <row r="56" spans="1:16" ht="12.75">
      <c r="A56" s="259">
        <f>'пр.хода'!L14</f>
        <v>1</v>
      </c>
      <c r="B56" s="249" t="str">
        <f>VLOOKUP(A56,'пр.взвешивания'!B1:G201,2,FALSE)</f>
        <v>ИСЛАНБЕКОВА Марьям Абдуллаевна</v>
      </c>
      <c r="C56" s="249" t="str">
        <f>VLOOKUP(A56,'пр.взвешивания'!B1:H201,3,FALSE)</f>
        <v>21.07.90 мс</v>
      </c>
      <c r="D56" s="249" t="str">
        <f>VLOOKUP(A56,'пр.взвешивания'!B1:I201,4,FALSE)</f>
        <v>ДВФО</v>
      </c>
      <c r="E56" s="240"/>
      <c r="F56" s="255"/>
      <c r="G56" s="257"/>
      <c r="H56" s="242"/>
      <c r="I56" s="248">
        <f>'пр.хода'!L23</f>
        <v>6</v>
      </c>
      <c r="J56" s="249" t="str">
        <f>VLOOKUP(I56,'пр.взвешивания'!B1:O199,2,FALSE)</f>
        <v>НИКУЛИНА Екатерина Александровна</v>
      </c>
      <c r="K56" s="249" t="str">
        <f>VLOOKUP(I56,'пр.взвешивания'!B1:P199,3,FALSE)</f>
        <v>15.01.92 кмс</v>
      </c>
      <c r="L56" s="249" t="str">
        <f>VLOOKUP(I56,'пр.взвешивания'!B1:Q199,4,FALSE)</f>
        <v>ЮФО</v>
      </c>
      <c r="M56" s="245"/>
      <c r="N56" s="246"/>
      <c r="O56" s="247"/>
      <c r="P56" s="120"/>
    </row>
    <row r="57" spans="1:16" ht="12.75">
      <c r="A57" s="260"/>
      <c r="B57" s="244"/>
      <c r="C57" s="244"/>
      <c r="D57" s="244"/>
      <c r="E57" s="241"/>
      <c r="F57" s="256"/>
      <c r="G57" s="258"/>
      <c r="H57" s="123"/>
      <c r="I57" s="248"/>
      <c r="J57" s="244"/>
      <c r="K57" s="244"/>
      <c r="L57" s="244"/>
      <c r="M57" s="245"/>
      <c r="N57" s="245"/>
      <c r="O57" s="247"/>
      <c r="P57" s="120"/>
    </row>
    <row r="58" spans="1:16" ht="12.75">
      <c r="A58" s="120">
        <f>'пр.хода'!L12</f>
        <v>5</v>
      </c>
      <c r="B58" s="243" t="str">
        <f>VLOOKUP(A58,'пр.взвешивания'!B1:G203,2,FALSE)</f>
        <v>ЛЕПЕТЮХИНА Аксинья Александровна</v>
      </c>
      <c r="C58" s="243" t="str">
        <f>VLOOKUP(A58,'пр.взвешивания'!B1:H203,3,FALSE)</f>
        <v>05.02.93 кмс</v>
      </c>
      <c r="D58" s="243" t="str">
        <f>VLOOKUP(A58,'пр.взвешивания'!B1:I203,4,FALSE)</f>
        <v>ЮФО</v>
      </c>
      <c r="E58" s="245"/>
      <c r="F58" s="245"/>
      <c r="G58" s="120"/>
      <c r="H58" s="120"/>
      <c r="I58" s="242">
        <f>'пр.хода'!L21</f>
        <v>9</v>
      </c>
      <c r="J58" s="243" t="str">
        <f>VLOOKUP(I58,'пр.взвешивания'!B1:O201,2,FALSE)</f>
        <v>ДАВТЯН Джульетта Михайловна</v>
      </c>
      <c r="K58" s="243" t="str">
        <f>VLOOKUP(I58,'пр.взвешивания'!B1:P201,3,FALSE)</f>
        <v>24.06.88 мс</v>
      </c>
      <c r="L58" s="243" t="str">
        <f>VLOOKUP(I58,'пр.взвешивания'!B1:Q201,4,FALSE)</f>
        <v>МОС</v>
      </c>
      <c r="M58" s="240"/>
      <c r="N58" s="240"/>
      <c r="O58" s="242"/>
      <c r="P58" s="242"/>
    </row>
    <row r="59" spans="1:16" ht="12.75">
      <c r="A59" s="254"/>
      <c r="B59" s="244"/>
      <c r="C59" s="244"/>
      <c r="D59" s="244"/>
      <c r="E59" s="253"/>
      <c r="F59" s="253"/>
      <c r="G59" s="253"/>
      <c r="H59" s="253"/>
      <c r="I59" s="123"/>
      <c r="J59" s="244"/>
      <c r="K59" s="244"/>
      <c r="L59" s="244"/>
      <c r="M59" s="241"/>
      <c r="N59" s="241"/>
      <c r="O59" s="123"/>
      <c r="P59" s="123"/>
    </row>
    <row r="60" spans="2:13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ht="12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</sheetData>
  <mergeCells count="386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E13:E14"/>
    <mergeCell ref="F13:F14"/>
    <mergeCell ref="G13:G14"/>
    <mergeCell ref="H13:H14"/>
    <mergeCell ref="A13:A14"/>
    <mergeCell ref="B13:B14"/>
    <mergeCell ref="C13:C14"/>
    <mergeCell ref="D13:D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I9:I10"/>
    <mergeCell ref="J9:J10"/>
    <mergeCell ref="K9:K10"/>
    <mergeCell ref="L9:L10"/>
    <mergeCell ref="M9:M10"/>
    <mergeCell ref="N9:N10"/>
    <mergeCell ref="O9:O10"/>
    <mergeCell ref="P9:P10"/>
    <mergeCell ref="I13:I14"/>
    <mergeCell ref="J13:J14"/>
    <mergeCell ref="K13:K14"/>
    <mergeCell ref="L13:L14"/>
    <mergeCell ref="M13:M14"/>
    <mergeCell ref="N13:N14"/>
    <mergeCell ref="O13:O14"/>
    <mergeCell ref="P13:P14"/>
    <mergeCell ref="I15:I16"/>
    <mergeCell ref="J15:J16"/>
    <mergeCell ref="K15:K16"/>
    <mergeCell ref="L15:L16"/>
    <mergeCell ref="M15:M16"/>
    <mergeCell ref="N15:N16"/>
    <mergeCell ref="O15:O16"/>
    <mergeCell ref="P15:P16"/>
    <mergeCell ref="I17:I18"/>
    <mergeCell ref="J17:J18"/>
    <mergeCell ref="K17:K18"/>
    <mergeCell ref="L17:L18"/>
    <mergeCell ref="M17:M18"/>
    <mergeCell ref="N17:N18"/>
    <mergeCell ref="O17:O18"/>
    <mergeCell ref="P17:P18"/>
    <mergeCell ref="I19:I20"/>
    <mergeCell ref="J19:J20"/>
    <mergeCell ref="K19:K20"/>
    <mergeCell ref="L19:L20"/>
    <mergeCell ref="M19:M20"/>
    <mergeCell ref="N19:N20"/>
    <mergeCell ref="O19:O20"/>
    <mergeCell ref="P19:P20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A41:A42"/>
    <mergeCell ref="B41:B42"/>
    <mergeCell ref="C41:C42"/>
    <mergeCell ref="D41:D42"/>
    <mergeCell ref="E41:E42"/>
    <mergeCell ref="F41:F42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I41:I42"/>
    <mergeCell ref="J41:J42"/>
    <mergeCell ref="K41:K42"/>
    <mergeCell ref="L41:L42"/>
    <mergeCell ref="M41:M42"/>
    <mergeCell ref="N41:N42"/>
    <mergeCell ref="O41:O42"/>
    <mergeCell ref="P41:P42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9:I50"/>
    <mergeCell ref="J49:J50"/>
    <mergeCell ref="M47:M48"/>
    <mergeCell ref="N47:N48"/>
    <mergeCell ref="I47:I48"/>
    <mergeCell ref="J47:J48"/>
    <mergeCell ref="K47:K48"/>
    <mergeCell ref="L47:L48"/>
    <mergeCell ref="O47:O48"/>
    <mergeCell ref="P47:P48"/>
    <mergeCell ref="K49:K50"/>
    <mergeCell ref="L49:L50"/>
    <mergeCell ref="M49:M50"/>
    <mergeCell ref="N49:N50"/>
    <mergeCell ref="O49:O50"/>
    <mergeCell ref="P49:P50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I57"/>
    <mergeCell ref="J56:J57"/>
    <mergeCell ref="K56:K57"/>
    <mergeCell ref="L56:L57"/>
    <mergeCell ref="M56:M57"/>
    <mergeCell ref="N56:N57"/>
    <mergeCell ref="O56:O57"/>
    <mergeCell ref="P56:P57"/>
    <mergeCell ref="I58:I59"/>
    <mergeCell ref="J58:J59"/>
    <mergeCell ref="K58:K59"/>
    <mergeCell ref="L58:L59"/>
    <mergeCell ref="M58:M59"/>
    <mergeCell ref="N58:N59"/>
    <mergeCell ref="O58:O59"/>
    <mergeCell ref="P58:P5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2">
      <selection activeCell="A26" sqref="A26:I3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.75">
      <c r="F1" s="13" t="str">
        <f>'пр.взвешивания'!G3</f>
        <v>в.к. &gt;80    кг</v>
      </c>
    </row>
    <row r="2" ht="12.75">
      <c r="C2" s="6" t="s">
        <v>24</v>
      </c>
    </row>
    <row r="3" ht="12.75">
      <c r="C3" s="7" t="s">
        <v>25</v>
      </c>
    </row>
    <row r="4" spans="1:9" ht="12.75">
      <c r="A4" s="120" t="s">
        <v>26</v>
      </c>
      <c r="B4" s="120" t="s">
        <v>0</v>
      </c>
      <c r="C4" s="123" t="s">
        <v>6</v>
      </c>
      <c r="D4" s="120" t="s">
        <v>7</v>
      </c>
      <c r="E4" s="120" t="s">
        <v>8</v>
      </c>
      <c r="F4" s="120" t="s">
        <v>17</v>
      </c>
      <c r="G4" s="120" t="s">
        <v>18</v>
      </c>
      <c r="H4" s="120" t="s">
        <v>19</v>
      </c>
      <c r="I4" s="120" t="s">
        <v>20</v>
      </c>
    </row>
    <row r="5" spans="1:9" ht="12.75">
      <c r="A5" s="242"/>
      <c r="B5" s="242"/>
      <c r="C5" s="242"/>
      <c r="D5" s="242"/>
      <c r="E5" s="242"/>
      <c r="F5" s="242"/>
      <c r="G5" s="242"/>
      <c r="H5" s="242"/>
      <c r="I5" s="242"/>
    </row>
    <row r="6" spans="1:9" ht="12.75">
      <c r="A6" s="296"/>
      <c r="B6" s="297">
        <f>'пр.хода'!L26</f>
        <v>2</v>
      </c>
      <c r="C6" s="292" t="str">
        <f>VLOOKUP(B6,'пр.взвешивания'!B6:H23,2,FALSE)</f>
        <v>БАЛАШОВА Анна Викторовна</v>
      </c>
      <c r="D6" s="294" t="str">
        <f>VLOOKUP(B6,'пр.взвешивания'!B6:H23,3,FALSE)</f>
        <v>18.11.83 мсмк</v>
      </c>
      <c r="E6" s="290" t="str">
        <f>VLOOKUP(B6,'пр.взвешивания'!B6:H23,4,FALSE)</f>
        <v>ПФО</v>
      </c>
      <c r="F6" s="245"/>
      <c r="G6" s="246"/>
      <c r="H6" s="247"/>
      <c r="I6" s="120"/>
    </row>
    <row r="7" spans="1:9" ht="12.75">
      <c r="A7" s="296"/>
      <c r="B7" s="274"/>
      <c r="C7" s="293"/>
      <c r="D7" s="295"/>
      <c r="E7" s="290"/>
      <c r="F7" s="245"/>
      <c r="G7" s="245"/>
      <c r="H7" s="247"/>
      <c r="I7" s="120"/>
    </row>
    <row r="8" spans="1:9" ht="12.75">
      <c r="A8" s="291"/>
      <c r="B8" s="297">
        <f>'пр.хода'!L28</f>
        <v>9</v>
      </c>
      <c r="C8" s="292" t="str">
        <f>VLOOKUP(B8,'пр.взвешивания'!B1:H25,2,FALSE)</f>
        <v>ДАВТЯН Джульетта Михайловна</v>
      </c>
      <c r="D8" s="294" t="str">
        <f>VLOOKUP(B8,'пр.взвешивания'!B1:H25,3,FALSE)</f>
        <v>24.06.88 мс</v>
      </c>
      <c r="E8" s="290" t="str">
        <f>VLOOKUP(B8,'пр.взвешивания'!B1:H25,4,FALSE)</f>
        <v>МОС</v>
      </c>
      <c r="F8" s="245"/>
      <c r="G8" s="245"/>
      <c r="H8" s="120"/>
      <c r="I8" s="120"/>
    </row>
    <row r="9" spans="1:9" ht="12.75">
      <c r="A9" s="291"/>
      <c r="B9" s="274"/>
      <c r="C9" s="293"/>
      <c r="D9" s="295"/>
      <c r="E9" s="290"/>
      <c r="F9" s="245"/>
      <c r="G9" s="245"/>
      <c r="H9" s="120"/>
      <c r="I9" s="120"/>
    </row>
    <row r="10" ht="19.5" customHeight="1">
      <c r="E10" s="9" t="s">
        <v>27</v>
      </c>
    </row>
    <row r="11" spans="5:9" ht="19.5" customHeight="1">
      <c r="E11" s="9" t="s">
        <v>5</v>
      </c>
      <c r="F11" s="10"/>
      <c r="G11" s="10"/>
      <c r="H11" s="10"/>
      <c r="I11" s="10"/>
    </row>
    <row r="12" spans="5:9" ht="19.5" customHeight="1">
      <c r="E12" s="9" t="s">
        <v>12</v>
      </c>
      <c r="F12" s="10"/>
      <c r="G12" s="10"/>
      <c r="H12" s="10"/>
      <c r="I12" s="10"/>
    </row>
    <row r="13" ht="19.5" customHeight="1"/>
    <row r="14" ht="19.5" customHeight="1">
      <c r="F14" s="13" t="str">
        <f>F1</f>
        <v>в.к. &gt;80    кг</v>
      </c>
    </row>
    <row r="15" ht="12.75">
      <c r="C15" s="7" t="s">
        <v>25</v>
      </c>
    </row>
    <row r="16" spans="1:9" ht="12.75">
      <c r="A16" s="120" t="s">
        <v>26</v>
      </c>
      <c r="B16" s="120" t="s">
        <v>0</v>
      </c>
      <c r="C16" s="123" t="s">
        <v>6</v>
      </c>
      <c r="D16" s="120" t="s">
        <v>7</v>
      </c>
      <c r="E16" s="120" t="s">
        <v>8</v>
      </c>
      <c r="F16" s="120" t="s">
        <v>17</v>
      </c>
      <c r="G16" s="120" t="s">
        <v>18</v>
      </c>
      <c r="H16" s="120" t="s">
        <v>19</v>
      </c>
      <c r="I16" s="120" t="s">
        <v>20</v>
      </c>
    </row>
    <row r="17" spans="1:9" ht="12.75">
      <c r="A17" s="242"/>
      <c r="B17" s="242"/>
      <c r="C17" s="242"/>
      <c r="D17" s="242"/>
      <c r="E17" s="242"/>
      <c r="F17" s="242"/>
      <c r="G17" s="242"/>
      <c r="H17" s="242"/>
      <c r="I17" s="242"/>
    </row>
    <row r="18" spans="1:9" ht="12.75">
      <c r="A18" s="296"/>
      <c r="B18" s="297">
        <f>'пр.хода'!L30</f>
        <v>8</v>
      </c>
      <c r="C18" s="292" t="str">
        <f>VLOOKUP(B18,'пр.взвешивания'!B1:H35,2,FALSE)</f>
        <v>РОДИНА Ирина Викторовна</v>
      </c>
      <c r="D18" s="294" t="str">
        <f>VLOOKUP(B18,'пр.взвешивания'!B18:H35,3,FALSE)</f>
        <v>23.07.73 змс</v>
      </c>
      <c r="E18" s="290" t="str">
        <f>VLOOKUP(B18,'пр.взвешивания'!B18:H35,4,FALSE)</f>
        <v>ПФО</v>
      </c>
      <c r="F18" s="245"/>
      <c r="G18" s="246"/>
      <c r="H18" s="247"/>
      <c r="I18" s="120"/>
    </row>
    <row r="19" spans="1:9" ht="12.75">
      <c r="A19" s="296"/>
      <c r="B19" s="274"/>
      <c r="C19" s="293"/>
      <c r="D19" s="295"/>
      <c r="E19" s="290"/>
      <c r="F19" s="245"/>
      <c r="G19" s="245"/>
      <c r="H19" s="247"/>
      <c r="I19" s="120"/>
    </row>
    <row r="20" spans="1:9" ht="12.75">
      <c r="A20" s="291"/>
      <c r="B20" s="297">
        <f>'пр.хода'!L32</f>
        <v>4</v>
      </c>
      <c r="C20" s="292" t="str">
        <f>VLOOKUP(B20,'пр.взвешивания'!B2:H37,2,FALSE)</f>
        <v>ПОНОМАРЕВА Мария Александровна</v>
      </c>
      <c r="D20" s="294" t="str">
        <f>VLOOKUP(B20,'пр.взвешивания'!B2:H37,3,FALSE)</f>
        <v>27.09.89 МС</v>
      </c>
      <c r="E20" s="290" t="str">
        <f>VLOOKUP(B20,'пр.взвешивания'!B2:H37,4,FALSE)</f>
        <v>С.П.</v>
      </c>
      <c r="F20" s="245"/>
      <c r="G20" s="245"/>
      <c r="H20" s="120"/>
      <c r="I20" s="120"/>
    </row>
    <row r="21" spans="1:9" ht="12.75">
      <c r="A21" s="291"/>
      <c r="B21" s="274"/>
      <c r="C21" s="293"/>
      <c r="D21" s="295"/>
      <c r="E21" s="290"/>
      <c r="F21" s="245"/>
      <c r="G21" s="245"/>
      <c r="H21" s="120"/>
      <c r="I21" s="120"/>
    </row>
    <row r="22" ht="19.5" customHeight="1">
      <c r="E22" s="9" t="s">
        <v>27</v>
      </c>
    </row>
    <row r="23" spans="5:9" ht="19.5" customHeight="1">
      <c r="E23" s="9" t="s">
        <v>5</v>
      </c>
      <c r="F23" s="10"/>
      <c r="G23" s="10"/>
      <c r="H23" s="10"/>
      <c r="I23" s="10"/>
    </row>
    <row r="24" spans="5:9" ht="19.5" customHeight="1">
      <c r="E24" s="9" t="s">
        <v>12</v>
      </c>
      <c r="F24" s="10"/>
      <c r="G24" s="10"/>
      <c r="H24" s="10"/>
      <c r="I24" s="10"/>
    </row>
    <row r="25" ht="19.5" customHeight="1"/>
    <row r="26" ht="19.5" customHeight="1">
      <c r="F26" s="13" t="str">
        <f>F14</f>
        <v>в.к. &gt;80    кг</v>
      </c>
    </row>
    <row r="27" ht="12.75">
      <c r="C27" s="11" t="s">
        <v>14</v>
      </c>
    </row>
    <row r="28" spans="1:9" ht="12.75">
      <c r="A28" s="120" t="s">
        <v>26</v>
      </c>
      <c r="B28" s="120" t="s">
        <v>0</v>
      </c>
      <c r="C28" s="123" t="s">
        <v>6</v>
      </c>
      <c r="D28" s="120" t="s">
        <v>7</v>
      </c>
      <c r="E28" s="120" t="s">
        <v>8</v>
      </c>
      <c r="F28" s="120" t="s">
        <v>17</v>
      </c>
      <c r="G28" s="120" t="s">
        <v>18</v>
      </c>
      <c r="H28" s="120" t="s">
        <v>19</v>
      </c>
      <c r="I28" s="120" t="s">
        <v>20</v>
      </c>
    </row>
    <row r="29" spans="1:9" ht="12.75">
      <c r="A29" s="242"/>
      <c r="B29" s="242"/>
      <c r="C29" s="242"/>
      <c r="D29" s="242"/>
      <c r="E29" s="242"/>
      <c r="F29" s="242"/>
      <c r="G29" s="242"/>
      <c r="H29" s="242"/>
      <c r="I29" s="242"/>
    </row>
    <row r="30" spans="1:9" ht="12.75">
      <c r="A30" s="296"/>
      <c r="B30" s="274">
        <f>'пр.хода'!Q27</f>
        <v>2</v>
      </c>
      <c r="C30" s="292" t="str">
        <f>VLOOKUP(B30,'пр.взвешивания'!B3:H47,2,FALSE)</f>
        <v>БАЛАШОВА Анна Викторовна</v>
      </c>
      <c r="D30" s="294" t="str">
        <f>VLOOKUP(B30,'пр.взвешивания'!B3:H47,3,FALSE)</f>
        <v>18.11.83 мсмк</v>
      </c>
      <c r="E30" s="290" t="str">
        <f>VLOOKUP(B30,'пр.взвешивания'!B3:H47,4,FALSE)</f>
        <v>ПФО</v>
      </c>
      <c r="F30" s="245"/>
      <c r="G30" s="246"/>
      <c r="H30" s="247"/>
      <c r="I30" s="120"/>
    </row>
    <row r="31" spans="1:9" ht="12.75">
      <c r="A31" s="296"/>
      <c r="B31" s="274"/>
      <c r="C31" s="293"/>
      <c r="D31" s="295"/>
      <c r="E31" s="290"/>
      <c r="F31" s="245"/>
      <c r="G31" s="245"/>
      <c r="H31" s="247"/>
      <c r="I31" s="120"/>
    </row>
    <row r="32" spans="1:9" ht="12.75">
      <c r="A32" s="291"/>
      <c r="B32" s="274">
        <f>'пр.хода'!Q31</f>
        <v>8</v>
      </c>
      <c r="C32" s="292" t="str">
        <f>VLOOKUP(B32,'пр.взвешивания'!B3:H49,2,FALSE)</f>
        <v>РОДИНА Ирина Викторовна</v>
      </c>
      <c r="D32" s="294" t="str">
        <f>VLOOKUP(B32,'пр.взвешивания'!B3:H49,3,FALSE)</f>
        <v>23.07.73 змс</v>
      </c>
      <c r="E32" s="290" t="str">
        <f>VLOOKUP(B32,'пр.взвешивания'!B3:H49,4,FALSE)</f>
        <v>ПФО</v>
      </c>
      <c r="F32" s="245"/>
      <c r="G32" s="245"/>
      <c r="H32" s="120"/>
      <c r="I32" s="120"/>
    </row>
    <row r="33" spans="1:9" ht="12.75">
      <c r="A33" s="291"/>
      <c r="B33" s="274"/>
      <c r="C33" s="293"/>
      <c r="D33" s="295"/>
      <c r="E33" s="290"/>
      <c r="F33" s="245"/>
      <c r="G33" s="245"/>
      <c r="H33" s="120"/>
      <c r="I33" s="120"/>
    </row>
    <row r="34" ht="19.5" customHeight="1">
      <c r="E34" s="9" t="s">
        <v>27</v>
      </c>
    </row>
    <row r="35" spans="5:9" ht="19.5" customHeight="1">
      <c r="E35" s="9" t="s">
        <v>5</v>
      </c>
      <c r="F35" s="10"/>
      <c r="G35" s="10"/>
      <c r="H35" s="10"/>
      <c r="I35" s="10"/>
    </row>
    <row r="36" spans="5:9" ht="19.5" customHeight="1">
      <c r="E36" s="9" t="s">
        <v>12</v>
      </c>
      <c r="F36" s="10"/>
      <c r="G36" s="10"/>
      <c r="H36" s="10"/>
      <c r="I36" s="1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41"/>
  <sheetViews>
    <sheetView workbookViewId="0" topLeftCell="A4">
      <selection activeCell="J14" sqref="J14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2.421875" style="0" customWidth="1"/>
    <col min="8" max="8" width="15.421875" style="0" customWidth="1"/>
  </cols>
  <sheetData>
    <row r="1" spans="1:8" ht="27.75" customHeight="1" thickBot="1">
      <c r="A1" s="328" t="s">
        <v>29</v>
      </c>
      <c r="B1" s="328"/>
      <c r="C1" s="328"/>
      <c r="D1" s="328"/>
      <c r="E1" s="328"/>
      <c r="F1" s="328"/>
      <c r="G1" s="328"/>
      <c r="H1" s="328"/>
    </row>
    <row r="2" spans="2:8" ht="32.25" customHeight="1" thickBot="1">
      <c r="B2" s="329" t="s">
        <v>47</v>
      </c>
      <c r="C2" s="329"/>
      <c r="D2" s="330" t="str">
        <f>HYPERLINK('[3]реквизиты'!$A$2)</f>
        <v>Наименование соревнований</v>
      </c>
      <c r="E2" s="331"/>
      <c r="F2" s="331"/>
      <c r="G2" s="331"/>
      <c r="H2" s="332"/>
    </row>
    <row r="3" spans="2:8" ht="24.75" customHeight="1">
      <c r="B3" s="35"/>
      <c r="C3" s="333" t="str">
        <f>HYPERLINK('[3]реквизиты'!$A$3)</f>
        <v>Дата и место проведения</v>
      </c>
      <c r="D3" s="333"/>
      <c r="E3" s="36"/>
      <c r="G3" s="334" t="s">
        <v>99</v>
      </c>
      <c r="H3" s="334"/>
    </row>
    <row r="4" spans="1:8" ht="12.75">
      <c r="A4" s="242" t="s">
        <v>48</v>
      </c>
      <c r="B4" s="326" t="s">
        <v>0</v>
      </c>
      <c r="C4" s="242" t="s">
        <v>6</v>
      </c>
      <c r="D4" s="242" t="s">
        <v>1</v>
      </c>
      <c r="E4" s="299" t="s">
        <v>2</v>
      </c>
      <c r="F4" s="320"/>
      <c r="G4" s="242" t="s">
        <v>3</v>
      </c>
      <c r="H4" s="242" t="s">
        <v>4</v>
      </c>
    </row>
    <row r="5" spans="1:8" ht="12.75">
      <c r="A5" s="123"/>
      <c r="B5" s="327"/>
      <c r="C5" s="123"/>
      <c r="D5" s="123"/>
      <c r="E5" s="300"/>
      <c r="F5" s="321"/>
      <c r="G5" s="123"/>
      <c r="H5" s="123"/>
    </row>
    <row r="6" spans="1:8" ht="12.75">
      <c r="A6" s="120"/>
      <c r="B6" s="322">
        <v>1</v>
      </c>
      <c r="C6" s="307" t="s">
        <v>54</v>
      </c>
      <c r="D6" s="315" t="s">
        <v>55</v>
      </c>
      <c r="E6" s="299" t="s">
        <v>56</v>
      </c>
      <c r="F6" s="313" t="s">
        <v>57</v>
      </c>
      <c r="G6" s="315"/>
      <c r="H6" s="307" t="s">
        <v>58</v>
      </c>
    </row>
    <row r="7" spans="1:8" ht="12.75">
      <c r="A7" s="120"/>
      <c r="B7" s="323"/>
      <c r="C7" s="308"/>
      <c r="D7" s="279"/>
      <c r="E7" s="312"/>
      <c r="F7" s="314"/>
      <c r="G7" s="316"/>
      <c r="H7" s="308"/>
    </row>
    <row r="8" spans="1:8" ht="12.75">
      <c r="A8" s="120"/>
      <c r="B8" s="322">
        <v>2</v>
      </c>
      <c r="C8" s="307" t="s">
        <v>59</v>
      </c>
      <c r="D8" s="315" t="s">
        <v>60</v>
      </c>
      <c r="E8" s="299" t="s">
        <v>61</v>
      </c>
      <c r="F8" s="313" t="s">
        <v>62</v>
      </c>
      <c r="G8" s="315" t="s">
        <v>63</v>
      </c>
      <c r="H8" s="307" t="s">
        <v>64</v>
      </c>
    </row>
    <row r="9" spans="1:8" ht="12.75">
      <c r="A9" s="120"/>
      <c r="B9" s="323"/>
      <c r="C9" s="308"/>
      <c r="D9" s="279"/>
      <c r="E9" s="312"/>
      <c r="F9" s="314"/>
      <c r="G9" s="316"/>
      <c r="H9" s="308"/>
    </row>
    <row r="10" spans="1:8" ht="12.75">
      <c r="A10" s="120"/>
      <c r="B10" s="322">
        <v>3</v>
      </c>
      <c r="C10" s="305" t="s">
        <v>65</v>
      </c>
      <c r="D10" s="325" t="s">
        <v>66</v>
      </c>
      <c r="E10" s="299" t="s">
        <v>67</v>
      </c>
      <c r="F10" s="313" t="s">
        <v>68</v>
      </c>
      <c r="G10" s="257"/>
      <c r="H10" s="305" t="s">
        <v>69</v>
      </c>
    </row>
    <row r="11" spans="1:8" ht="12.75">
      <c r="A11" s="120"/>
      <c r="B11" s="323"/>
      <c r="C11" s="324"/>
      <c r="D11" s="306"/>
      <c r="E11" s="300"/>
      <c r="F11" s="314"/>
      <c r="G11" s="258"/>
      <c r="H11" s="306"/>
    </row>
    <row r="12" spans="1:8" ht="12.75">
      <c r="A12" s="120"/>
      <c r="B12" s="322">
        <v>4</v>
      </c>
      <c r="C12" s="307" t="s">
        <v>70</v>
      </c>
      <c r="D12" s="315" t="s">
        <v>71</v>
      </c>
      <c r="E12" s="299" t="s">
        <v>72</v>
      </c>
      <c r="F12" s="313" t="s">
        <v>73</v>
      </c>
      <c r="G12" s="315"/>
      <c r="H12" s="307" t="s">
        <v>74</v>
      </c>
    </row>
    <row r="13" spans="1:8" ht="12.75">
      <c r="A13" s="120"/>
      <c r="B13" s="323"/>
      <c r="C13" s="308"/>
      <c r="D13" s="279"/>
      <c r="E13" s="312"/>
      <c r="F13" s="314"/>
      <c r="G13" s="316" t="s">
        <v>75</v>
      </c>
      <c r="H13" s="308"/>
    </row>
    <row r="14" spans="1:8" ht="12.75">
      <c r="A14" s="120"/>
      <c r="B14" s="322">
        <v>5</v>
      </c>
      <c r="C14" s="307" t="s">
        <v>76</v>
      </c>
      <c r="D14" s="315" t="s">
        <v>77</v>
      </c>
      <c r="E14" s="299" t="s">
        <v>78</v>
      </c>
      <c r="F14" s="313" t="s">
        <v>79</v>
      </c>
      <c r="G14" s="315"/>
      <c r="H14" s="307" t="s">
        <v>80</v>
      </c>
    </row>
    <row r="15" spans="1:8" ht="12.75">
      <c r="A15" s="120"/>
      <c r="B15" s="323"/>
      <c r="C15" s="308"/>
      <c r="D15" s="279"/>
      <c r="E15" s="312"/>
      <c r="F15" s="314"/>
      <c r="G15" s="316"/>
      <c r="H15" s="308"/>
    </row>
    <row r="16" spans="1:8" ht="12.75">
      <c r="A16" s="120"/>
      <c r="B16" s="322">
        <v>6</v>
      </c>
      <c r="C16" s="305" t="s">
        <v>81</v>
      </c>
      <c r="D16" s="325" t="s">
        <v>82</v>
      </c>
      <c r="E16" s="299" t="s">
        <v>78</v>
      </c>
      <c r="F16" s="320" t="s">
        <v>83</v>
      </c>
      <c r="G16" s="257"/>
      <c r="H16" s="305" t="s">
        <v>84</v>
      </c>
    </row>
    <row r="17" spans="1:8" ht="12.75">
      <c r="A17" s="120"/>
      <c r="B17" s="323"/>
      <c r="C17" s="324"/>
      <c r="D17" s="306"/>
      <c r="E17" s="300"/>
      <c r="F17" s="321"/>
      <c r="G17" s="258"/>
      <c r="H17" s="306"/>
    </row>
    <row r="18" spans="1:8" ht="12.75">
      <c r="A18" s="120"/>
      <c r="B18" s="322">
        <v>7</v>
      </c>
      <c r="C18" s="307" t="s">
        <v>85</v>
      </c>
      <c r="D18" s="315" t="s">
        <v>86</v>
      </c>
      <c r="E18" s="299" t="s">
        <v>61</v>
      </c>
      <c r="F18" s="313" t="s">
        <v>87</v>
      </c>
      <c r="G18" s="315" t="s">
        <v>88</v>
      </c>
      <c r="H18" s="307" t="s">
        <v>89</v>
      </c>
    </row>
    <row r="19" spans="1:8" ht="12.75">
      <c r="A19" s="120"/>
      <c r="B19" s="323"/>
      <c r="C19" s="308"/>
      <c r="D19" s="279"/>
      <c r="E19" s="312"/>
      <c r="F19" s="314"/>
      <c r="G19" s="316"/>
      <c r="H19" s="308"/>
    </row>
    <row r="20" spans="1:8" ht="12.75">
      <c r="A20" s="120"/>
      <c r="B20" s="318">
        <v>8</v>
      </c>
      <c r="C20" s="309" t="s">
        <v>90</v>
      </c>
      <c r="D20" s="319" t="s">
        <v>91</v>
      </c>
      <c r="E20" s="299" t="s">
        <v>61</v>
      </c>
      <c r="F20" s="317" t="s">
        <v>92</v>
      </c>
      <c r="G20" s="247"/>
      <c r="H20" s="309" t="s">
        <v>93</v>
      </c>
    </row>
    <row r="21" spans="1:8" ht="12.75">
      <c r="A21" s="120"/>
      <c r="B21" s="318"/>
      <c r="C21" s="309"/>
      <c r="D21" s="310"/>
      <c r="E21" s="300"/>
      <c r="F21" s="317"/>
      <c r="G21" s="247"/>
      <c r="H21" s="310"/>
    </row>
    <row r="22" spans="1:8" ht="12.75">
      <c r="A22" s="120"/>
      <c r="B22" s="318">
        <v>9</v>
      </c>
      <c r="C22" s="311" t="s">
        <v>94</v>
      </c>
      <c r="D22" s="335" t="s">
        <v>95</v>
      </c>
      <c r="E22" s="299" t="s">
        <v>67</v>
      </c>
      <c r="F22" s="317" t="s">
        <v>96</v>
      </c>
      <c r="G22" s="335" t="s">
        <v>97</v>
      </c>
      <c r="H22" s="311" t="s">
        <v>98</v>
      </c>
    </row>
    <row r="23" spans="1:8" ht="12.75">
      <c r="A23" s="120"/>
      <c r="B23" s="318"/>
      <c r="C23" s="311"/>
      <c r="D23" s="254"/>
      <c r="E23" s="312"/>
      <c r="F23" s="317"/>
      <c r="G23" s="335"/>
      <c r="H23" s="311"/>
    </row>
    <row r="24" spans="1:8" ht="12.75">
      <c r="A24" s="120"/>
      <c r="B24" s="302"/>
      <c r="C24" s="303"/>
      <c r="D24" s="304"/>
      <c r="E24" s="299"/>
      <c r="F24" s="301"/>
      <c r="G24" s="247"/>
      <c r="H24" s="247"/>
    </row>
    <row r="25" spans="1:8" ht="12.75">
      <c r="A25" s="120"/>
      <c r="B25" s="302"/>
      <c r="C25" s="303"/>
      <c r="D25" s="304"/>
      <c r="E25" s="300"/>
      <c r="F25" s="301"/>
      <c r="G25" s="247"/>
      <c r="H25" s="247"/>
    </row>
    <row r="26" spans="1:8" ht="12.75">
      <c r="A26" s="120"/>
      <c r="B26" s="302"/>
      <c r="C26" s="303"/>
      <c r="D26" s="304"/>
      <c r="E26" s="299"/>
      <c r="F26" s="301"/>
      <c r="G26" s="247"/>
      <c r="H26" s="247"/>
    </row>
    <row r="27" spans="1:8" ht="12.75">
      <c r="A27" s="120"/>
      <c r="B27" s="302"/>
      <c r="C27" s="303"/>
      <c r="D27" s="304"/>
      <c r="E27" s="300"/>
      <c r="F27" s="301"/>
      <c r="G27" s="247"/>
      <c r="H27" s="247"/>
    </row>
    <row r="28" spans="1:8" ht="12.75">
      <c r="A28" s="120"/>
      <c r="B28" s="302"/>
      <c r="C28" s="303"/>
      <c r="D28" s="304"/>
      <c r="E28" s="299"/>
      <c r="F28" s="301"/>
      <c r="G28" s="247"/>
      <c r="H28" s="247"/>
    </row>
    <row r="29" spans="1:8" ht="12.75">
      <c r="A29" s="120"/>
      <c r="B29" s="302"/>
      <c r="C29" s="303"/>
      <c r="D29" s="304"/>
      <c r="E29" s="300"/>
      <c r="F29" s="301"/>
      <c r="G29" s="247"/>
      <c r="H29" s="247"/>
    </row>
    <row r="30" spans="1:8" ht="12.75">
      <c r="A30" s="120"/>
      <c r="B30" s="302"/>
      <c r="C30" s="303"/>
      <c r="D30" s="304"/>
      <c r="E30" s="299"/>
      <c r="F30" s="301"/>
      <c r="G30" s="247"/>
      <c r="H30" s="247"/>
    </row>
    <row r="31" spans="1:8" ht="12.75">
      <c r="A31" s="120"/>
      <c r="B31" s="302"/>
      <c r="C31" s="303"/>
      <c r="D31" s="304"/>
      <c r="E31" s="300"/>
      <c r="F31" s="301"/>
      <c r="G31" s="247"/>
      <c r="H31" s="247"/>
    </row>
    <row r="32" spans="1:8" ht="12.75">
      <c r="A32" s="120"/>
      <c r="B32" s="302"/>
      <c r="C32" s="303"/>
      <c r="D32" s="304"/>
      <c r="E32" s="299"/>
      <c r="F32" s="301"/>
      <c r="G32" s="247"/>
      <c r="H32" s="247"/>
    </row>
    <row r="33" spans="1:8" ht="12.75">
      <c r="A33" s="120"/>
      <c r="B33" s="302"/>
      <c r="C33" s="303"/>
      <c r="D33" s="304"/>
      <c r="E33" s="300"/>
      <c r="F33" s="301"/>
      <c r="G33" s="247"/>
      <c r="H33" s="247"/>
    </row>
    <row r="34" spans="1:8" ht="12.75">
      <c r="A34" s="120"/>
      <c r="B34" s="302"/>
      <c r="C34" s="303"/>
      <c r="D34" s="304"/>
      <c r="E34" s="299"/>
      <c r="F34" s="301"/>
      <c r="G34" s="247"/>
      <c r="H34" s="247"/>
    </row>
    <row r="35" spans="1:8" ht="12.75">
      <c r="A35" s="120"/>
      <c r="B35" s="302"/>
      <c r="C35" s="303"/>
      <c r="D35" s="304"/>
      <c r="E35" s="300"/>
      <c r="F35" s="301"/>
      <c r="G35" s="247"/>
      <c r="H35" s="247"/>
    </row>
    <row r="36" spans="1:8" ht="12.75">
      <c r="A36" s="298"/>
      <c r="B36" s="298"/>
      <c r="C36" s="298"/>
      <c r="D36" s="298"/>
      <c r="E36" s="298"/>
      <c r="F36" s="298"/>
      <c r="G36" s="298"/>
      <c r="H36" s="298"/>
    </row>
    <row r="37" spans="1:8" ht="12.75">
      <c r="A37" s="298"/>
      <c r="B37" s="298"/>
      <c r="C37" s="298"/>
      <c r="D37" s="298"/>
      <c r="E37" s="298"/>
      <c r="F37" s="298"/>
      <c r="G37" s="298"/>
      <c r="H37" s="298"/>
    </row>
    <row r="38" spans="1:8" ht="12.75">
      <c r="A38" s="298"/>
      <c r="B38" s="298"/>
      <c r="C38" s="298"/>
      <c r="D38" s="298"/>
      <c r="E38" s="298"/>
      <c r="F38" s="298"/>
      <c r="G38" s="263"/>
      <c r="H38" s="298"/>
    </row>
    <row r="39" spans="1:8" ht="12.75">
      <c r="A39" s="298"/>
      <c r="B39" s="298"/>
      <c r="C39" s="298"/>
      <c r="D39" s="298"/>
      <c r="E39" s="298"/>
      <c r="F39" s="298"/>
      <c r="G39" s="263"/>
      <c r="H39" s="298"/>
    </row>
    <row r="40" spans="1:8" ht="12.75">
      <c r="A40" s="298"/>
      <c r="B40" s="298"/>
      <c r="C40" s="298"/>
      <c r="D40" s="298"/>
      <c r="E40" s="298"/>
      <c r="F40" s="298"/>
      <c r="G40" s="298"/>
      <c r="H40" s="298"/>
    </row>
    <row r="41" spans="1:8" ht="12.75">
      <c r="A41" s="298"/>
      <c r="B41" s="298"/>
      <c r="C41" s="298"/>
      <c r="D41" s="298"/>
      <c r="E41" s="298"/>
      <c r="F41" s="298"/>
      <c r="G41" s="298"/>
      <c r="H41" s="298"/>
    </row>
  </sheetData>
  <mergeCells count="156">
    <mergeCell ref="G28:G29"/>
    <mergeCell ref="F30:F31"/>
    <mergeCell ref="G30:G31"/>
    <mergeCell ref="F28:F29"/>
    <mergeCell ref="F24:F25"/>
    <mergeCell ref="G24:G25"/>
    <mergeCell ref="F26:F27"/>
    <mergeCell ref="G26:G27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E16:E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B4:B5"/>
    <mergeCell ref="C4:C5"/>
    <mergeCell ref="D4:D5"/>
    <mergeCell ref="A1:H1"/>
    <mergeCell ref="B2:C2"/>
    <mergeCell ref="D2:H2"/>
    <mergeCell ref="C3:D3"/>
    <mergeCell ref="A4:A5"/>
    <mergeCell ref="G3:H3"/>
    <mergeCell ref="E4:F5"/>
    <mergeCell ref="B16:B17"/>
    <mergeCell ref="C16:C17"/>
    <mergeCell ref="D16:D17"/>
    <mergeCell ref="G4:G5"/>
    <mergeCell ref="E8:E9"/>
    <mergeCell ref="F8:F9"/>
    <mergeCell ref="G8:G9"/>
    <mergeCell ref="E10:E11"/>
    <mergeCell ref="F10:F11"/>
    <mergeCell ref="G10:G11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E20:E21"/>
    <mergeCell ref="F20:F21"/>
    <mergeCell ref="G20:G21"/>
    <mergeCell ref="A20:A21"/>
    <mergeCell ref="B20:B21"/>
    <mergeCell ref="C20:C21"/>
    <mergeCell ref="D20:D21"/>
    <mergeCell ref="H4:H5"/>
    <mergeCell ref="H6:H7"/>
    <mergeCell ref="E6:E7"/>
    <mergeCell ref="F6:F7"/>
    <mergeCell ref="G6:G7"/>
    <mergeCell ref="H8:H9"/>
    <mergeCell ref="H10:H11"/>
    <mergeCell ref="H12:H13"/>
    <mergeCell ref="H14:H15"/>
    <mergeCell ref="H16:H17"/>
    <mergeCell ref="H18:H19"/>
    <mergeCell ref="H20:H21"/>
    <mergeCell ref="H22:H23"/>
    <mergeCell ref="C28:C29"/>
    <mergeCell ref="D28:D29"/>
    <mergeCell ref="H24:H25"/>
    <mergeCell ref="A26:A27"/>
    <mergeCell ref="B26:B27"/>
    <mergeCell ref="C26:C27"/>
    <mergeCell ref="D26:D27"/>
    <mergeCell ref="E26:E27"/>
    <mergeCell ref="H26:H27"/>
    <mergeCell ref="A24:A25"/>
    <mergeCell ref="E28:E29"/>
    <mergeCell ref="H28:H29"/>
    <mergeCell ref="A30:A31"/>
    <mergeCell ref="B30:B31"/>
    <mergeCell ref="C30:C31"/>
    <mergeCell ref="D30:D31"/>
    <mergeCell ref="E30:E31"/>
    <mergeCell ref="H30:H31"/>
    <mergeCell ref="A28:A29"/>
    <mergeCell ref="B28:B29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2012-06-09T13:54:27Z</cp:lastPrinted>
  <dcterms:created xsi:type="dcterms:W3CDTF">1996-10-08T23:32:33Z</dcterms:created>
  <dcterms:modified xsi:type="dcterms:W3CDTF">2012-06-09T14:25:52Z</dcterms:modified>
  <cp:category/>
  <cp:version/>
  <cp:contentType/>
  <cp:contentStatus/>
</cp:coreProperties>
</file>