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  <sheet name="Кру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<sst xmlns="http://schemas.openxmlformats.org/spreadsheetml/2006/main" count="256" uniqueCount="78">
  <si>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</si>
  <si>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</si>
  <si>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</si>
  <si>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</si>
  <si>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</si>
  <si>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</si>
  <si>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</si>
  <si>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</si>
  <si>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</si>
  <si>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</si>
  <si>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</si>
  <si>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</si>
  <si>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</si>
  <si>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</si>
  <si>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</si>
  <si>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</si>
  <si>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</si>
  <si>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</si>
  <si>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</si>
  <si>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</si>
  <si>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</si>
  <si>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</si>
  <si>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</si>
  <si>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</si>
  <si>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</si>
  <si>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</si>
  <si>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</si>
  <si>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</si>
  <si>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</si>
  <si>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</si>
  <si>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</si>
  <si>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</si>
  <si>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</si>
  <si>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</si>
  <si>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</si>
  <si>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</si>
  <si>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</si>
  <si>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</si>
  <si>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</si>
  <si>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</si>
  <si>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</si>
  <si>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</si>
  <si>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</si>
  <si>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</si>
  <si>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</si>
  <si>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</si>
  <si>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Struggle for 3 place</t>
  </si>
  <si>
    <t>52 kg</t>
  </si>
  <si>
    <t>CHERNECOVA Natalya</t>
  </si>
  <si>
    <t>1986 ms</t>
  </si>
  <si>
    <t>RUS-M</t>
  </si>
  <si>
    <t>1985 ms</t>
  </si>
  <si>
    <t>TASCU Gabriela</t>
  </si>
  <si>
    <t>1992 ms</t>
  </si>
  <si>
    <t>ROU</t>
  </si>
  <si>
    <t>MOLCHANOVA Mariya</t>
  </si>
  <si>
    <t>1988 msic</t>
  </si>
  <si>
    <t>RUS</t>
  </si>
  <si>
    <t>KASHKYYNOVA Kezhezaru</t>
  </si>
  <si>
    <t>1985 msic</t>
  </si>
  <si>
    <t>KAZ</t>
  </si>
  <si>
    <t>ZHARSKAYA Maryna</t>
  </si>
  <si>
    <t>1983 msik</t>
  </si>
  <si>
    <t>BLR</t>
  </si>
  <si>
    <t>NIKITINA Tatyana</t>
  </si>
  <si>
    <t>1984 ms</t>
  </si>
  <si>
    <t>KUZYAEVA Anna</t>
  </si>
  <si>
    <t>1989 ms</t>
  </si>
  <si>
    <t>1988 ms</t>
  </si>
  <si>
    <t>KHARITONOVA Anna</t>
  </si>
  <si>
    <t>9        participants</t>
  </si>
  <si>
    <t>World Cup Stage - XI International Sambo Tournament                                                      for General Aslambeck Aslakhanov prizes</t>
  </si>
  <si>
    <t>W</t>
  </si>
  <si>
    <t>Chief referee</t>
  </si>
  <si>
    <t>Chief  secretary</t>
  </si>
  <si>
    <t>PLISOVA Liliya</t>
  </si>
  <si>
    <t>5-8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</si>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</sst>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3" fillId="0" borderId="0" xfId="42" applyFont="1" applyBorder="1" applyAlignment="1" applyProtection="1">
      <alignment/>
      <protection/>
    </xf>
    <xf numFmtId="0" fontId="27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0" fontId="5" fillId="0" borderId="0" xfId="42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" fillId="0" borderId="18" xfId="42" applyFont="1" applyBorder="1" applyAlignment="1" applyProtection="1">
      <alignment vertical="center" wrapText="1"/>
      <protection/>
    </xf>
    <xf numFmtId="0" fontId="5" fillId="0" borderId="28" xfId="42" applyFont="1" applyBorder="1" applyAlignment="1" applyProtection="1">
      <alignment horizontal="center" vertical="center" wrapText="1"/>
      <protection/>
    </xf>
    <xf numFmtId="0" fontId="15" fillId="0" borderId="0" xfId="42" applyNumberFormat="1" applyFont="1" applyAlignment="1" applyProtection="1">
      <alignment vertical="center" wrapText="1"/>
      <protection/>
    </xf>
    <xf numFmtId="0" fontId="15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5" fillId="0" borderId="0" xfId="42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33" fillId="3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1" fillId="33" borderId="0" xfId="0" applyNumberFormat="1" applyFont="1" applyFill="1" applyBorder="1" applyAlignment="1">
      <alignment horizontal="center" vertical="center" wrapText="1"/>
    </xf>
    <xf numFmtId="0" fontId="35" fillId="0" borderId="0" xfId="42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0" fontId="37" fillId="0" borderId="0" xfId="42" applyFont="1" applyFill="1" applyBorder="1" applyAlignment="1" applyProtection="1">
      <alignment/>
      <protection/>
    </xf>
    <xf numFmtId="0" fontId="38" fillId="0" borderId="0" xfId="42" applyFont="1" applyAlignment="1" applyProtection="1">
      <alignment vertical="center"/>
      <protection/>
    </xf>
    <xf numFmtId="0" fontId="36" fillId="33" borderId="0" xfId="0" applyNumberFormat="1" applyFont="1" applyFill="1" applyAlignment="1">
      <alignment/>
    </xf>
    <xf numFmtId="178" fontId="19" fillId="0" borderId="23" xfId="43" applyFont="1" applyBorder="1" applyAlignment="1">
      <alignment horizontal="center" vertical="center" wrapText="1"/>
    </xf>
    <xf numFmtId="178" fontId="19" fillId="0" borderId="29" xfId="43" applyFont="1" applyBorder="1" applyAlignment="1">
      <alignment horizontal="center" vertical="center" wrapText="1"/>
    </xf>
    <xf numFmtId="178" fontId="19" fillId="0" borderId="30" xfId="43" applyFont="1" applyBorder="1" applyAlignment="1">
      <alignment horizontal="center" vertical="center" wrapText="1"/>
    </xf>
    <xf numFmtId="178" fontId="19" fillId="0" borderId="31" xfId="43" applyFont="1" applyBorder="1" applyAlignment="1">
      <alignment horizontal="center" vertical="center" wrapText="1"/>
    </xf>
    <xf numFmtId="0" fontId="19" fillId="0" borderId="32" xfId="43" applyNumberFormat="1" applyFont="1" applyBorder="1" applyAlignment="1">
      <alignment horizontal="center" vertical="center" wrapText="1"/>
    </xf>
    <xf numFmtId="0" fontId="19" fillId="0" borderId="33" xfId="43" applyNumberFormat="1" applyFont="1" applyBorder="1" applyAlignment="1">
      <alignment horizontal="center" vertical="center" wrapText="1"/>
    </xf>
    <xf numFmtId="178" fontId="20" fillId="35" borderId="34" xfId="43" applyFont="1" applyFill="1" applyBorder="1" applyAlignment="1">
      <alignment horizontal="center" vertical="center" wrapText="1"/>
    </xf>
    <xf numFmtId="178" fontId="20" fillId="35" borderId="29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9" fillId="0" borderId="10" xfId="43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8" fontId="20" fillId="36" borderId="23" xfId="43" applyFont="1" applyFill="1" applyBorder="1" applyAlignment="1">
      <alignment horizontal="center" vertical="center" wrapText="1"/>
    </xf>
    <xf numFmtId="178" fontId="20" fillId="36" borderId="29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4" fillId="0" borderId="0" xfId="42" applyFont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35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9" fillId="0" borderId="32" xfId="4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/>
    </xf>
    <xf numFmtId="0" fontId="25" fillId="37" borderId="49" xfId="0" applyFont="1" applyFill="1" applyBorder="1" applyAlignment="1">
      <alignment horizontal="center" vertical="center"/>
    </xf>
    <xf numFmtId="0" fontId="25" fillId="37" borderId="50" xfId="0" applyFont="1" applyFill="1" applyBorder="1" applyAlignment="1">
      <alignment horizontal="center" vertical="center"/>
    </xf>
    <xf numFmtId="0" fontId="13" fillId="38" borderId="52" xfId="42" applyFont="1" applyFill="1" applyBorder="1" applyAlignment="1" applyProtection="1">
      <alignment horizontal="center" vertical="center" wrapText="1"/>
      <protection/>
    </xf>
    <xf numFmtId="0" fontId="13" fillId="38" borderId="20" xfId="42" applyFont="1" applyFill="1" applyBorder="1" applyAlignment="1" applyProtection="1">
      <alignment horizontal="center" vertical="center" wrapText="1"/>
      <protection/>
    </xf>
    <xf numFmtId="0" fontId="13" fillId="38" borderId="53" xfId="42" applyFont="1" applyFill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49" xfId="0" applyFont="1" applyFill="1" applyBorder="1" applyAlignment="1">
      <alignment horizontal="center" vertical="center"/>
    </xf>
    <xf numFmtId="0" fontId="25" fillId="36" borderId="50" xfId="0" applyFont="1" applyFill="1" applyBorder="1" applyAlignment="1">
      <alignment horizontal="center" vertical="center"/>
    </xf>
    <xf numFmtId="0" fontId="3" fillId="0" borderId="38" xfId="42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 wrapText="1"/>
    </xf>
    <xf numFmtId="0" fontId="32" fillId="39" borderId="52" xfId="0" applyFont="1" applyFill="1" applyBorder="1" applyAlignment="1">
      <alignment horizontal="center" vertical="center"/>
    </xf>
    <xf numFmtId="0" fontId="32" fillId="39" borderId="20" xfId="0" applyFont="1" applyFill="1" applyBorder="1" applyAlignment="1">
      <alignment horizontal="center" vertical="center"/>
    </xf>
    <xf numFmtId="0" fontId="32" fillId="39" borderId="53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28" fillId="36" borderId="32" xfId="0" applyFont="1" applyFill="1" applyBorder="1" applyAlignment="1">
      <alignment horizontal="center" vertical="center" wrapText="1"/>
    </xf>
    <xf numFmtId="0" fontId="28" fillId="36" borderId="45" xfId="0" applyFont="1" applyFill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 wrapText="1"/>
    </xf>
    <xf numFmtId="0" fontId="28" fillId="35" borderId="3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26" fillId="0" borderId="0" xfId="42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1" fillId="36" borderId="13" xfId="0" applyNumberFormat="1" applyFont="1" applyFill="1" applyBorder="1" applyAlignment="1">
      <alignment horizontal="center" vertical="center" wrapText="1"/>
    </xf>
    <xf numFmtId="0" fontId="31" fillId="36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33" borderId="0" xfId="0" applyNumberFormat="1" applyFont="1" applyFill="1" applyBorder="1" applyAlignment="1">
      <alignment horizontal="center" vertical="center" wrapText="1"/>
    </xf>
    <xf numFmtId="0" fontId="31" fillId="35" borderId="13" xfId="0" applyNumberFormat="1" applyFont="1" applyFill="1" applyBorder="1" applyAlignment="1">
      <alignment horizontal="center" vertical="center" wrapText="1"/>
    </xf>
    <xf numFmtId="0" fontId="31" fillId="35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40" borderId="13" xfId="0" applyNumberFormat="1" applyFont="1" applyFill="1" applyBorder="1" applyAlignment="1">
      <alignment horizontal="center" vertical="center" wrapText="1"/>
    </xf>
    <xf numFmtId="0" fontId="2" fillId="40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1" fillId="0" borderId="66" xfId="42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6" fillId="0" borderId="66" xfId="42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85725</xdr:colOff>
      <xdr:row>0</xdr:row>
      <xdr:rowOff>409575</xdr:rowOff>
    </xdr:from>
    <xdr:to>
      <xdr:col>3</xdr:col>
      <xdr:colOff>581025</xdr:colOff>
      <xdr:row>1</xdr:row>
      <xdr:rowOff>352425</xdr:rowOff>
    </xdr:to>
    <xdr:grpSp>
      <xdr:nvGrpSpPr>
        <xdr:cNvPr id="8" name="Group 33"/>
        <xdr:cNvGrpSpPr>
          <a:grpSpLocks/>
        </xdr:cNvGrpSpPr>
      </xdr:nvGrpSpPr>
      <xdr:grpSpPr>
        <a:xfrm>
          <a:off x="85725" y="40957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9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/F/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3">
          <cell r="A3" t="str">
            <v>September 30 - October 02, 2012      Moscow /Russia/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67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4.75" customHeight="1">
      <c r="A2" s="169" t="str">
        <f>HYPERLINK('[1]реквизиты'!$A$2)</f>
        <v>Stage of a cup of the world - XI international tournament on sambo /F/ on prizes of general A.A.Aslakhanov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7.75" customHeight="1" hidden="1">
      <c r="A3" s="132"/>
      <c r="B3" s="133"/>
      <c r="C3" s="133"/>
      <c r="D3" s="133"/>
      <c r="E3" s="133"/>
      <c r="F3" s="128" t="str">
        <f>'пр.взв.'!C4</f>
        <v>W</v>
      </c>
      <c r="G3" s="128" t="str">
        <f>'пр.взв.'!D4</f>
        <v>52 kg</v>
      </c>
      <c r="H3" s="133"/>
      <c r="I3" s="133"/>
      <c r="J3" s="133"/>
      <c r="K3" s="133"/>
    </row>
    <row r="4" spans="1:11" ht="27.75" customHeight="1" hidden="1">
      <c r="A4" s="171" t="s">
        <v>44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158">
        <v>1</v>
      </c>
      <c r="B6" s="149">
        <f>'пр.хода'!C43</f>
        <v>1</v>
      </c>
      <c r="C6" s="161" t="s">
        <v>17</v>
      </c>
      <c r="D6" s="163" t="str">
        <f>VLOOKUP(B6,'пр.взв.'!B7:E38,2,FALSE)</f>
        <v>MOLCHANOVA Mariya</v>
      </c>
      <c r="E6" s="155" t="str">
        <f>VLOOKUP(B6,'пр.взв.'!B7:E38,3,FALSE)</f>
        <v>1988 msic</v>
      </c>
      <c r="F6" s="165" t="str">
        <f>VLOOKUP(B6,'пр.взв.'!B7:E38,4,FALSE)</f>
        <v>RUS</v>
      </c>
      <c r="G6" s="147"/>
      <c r="H6" s="145"/>
      <c r="I6" s="147"/>
      <c r="J6" s="145"/>
      <c r="K6" s="63" t="s">
        <v>18</v>
      </c>
    </row>
    <row r="7" spans="1:11" ht="19.5" customHeight="1" hidden="1" thickBot="1">
      <c r="A7" s="159"/>
      <c r="B7" s="150"/>
      <c r="C7" s="162"/>
      <c r="D7" s="164"/>
      <c r="E7" s="156"/>
      <c r="F7" s="166"/>
      <c r="G7" s="148"/>
      <c r="H7" s="146"/>
      <c r="I7" s="148"/>
      <c r="J7" s="146"/>
      <c r="K7" s="64" t="s">
        <v>19</v>
      </c>
    </row>
    <row r="8" spans="1:11" ht="19.5" customHeight="1" hidden="1">
      <c r="A8" s="159"/>
      <c r="B8" s="149">
        <f>'пр.хода'!C47</f>
        <v>4</v>
      </c>
      <c r="C8" s="151" t="s">
        <v>20</v>
      </c>
      <c r="D8" s="153" t="str">
        <f>VLOOKUP(B8,'пр.взв.'!B7:E38,2,FALSE)</f>
        <v>CHERNECOVA Natalya</v>
      </c>
      <c r="E8" s="155" t="str">
        <f>VLOOKUP(B8,'пр.взв.'!B7:E38,3,FALSE)</f>
        <v>1986 ms</v>
      </c>
      <c r="F8" s="155" t="str">
        <f>VLOOKUP(B8,'пр.взв.'!B7:F38,4,FALSE)</f>
        <v>RUS-M</v>
      </c>
      <c r="G8" s="157"/>
      <c r="H8" s="145"/>
      <c r="I8" s="147"/>
      <c r="J8" s="145"/>
      <c r="K8" s="64" t="s">
        <v>21</v>
      </c>
    </row>
    <row r="9" spans="1:11" ht="19.5" customHeight="1" hidden="1" thickBot="1">
      <c r="A9" s="160"/>
      <c r="B9" s="150"/>
      <c r="C9" s="152"/>
      <c r="D9" s="154"/>
      <c r="E9" s="156"/>
      <c r="F9" s="156"/>
      <c r="G9" s="148"/>
      <c r="H9" s="146"/>
      <c r="I9" s="148"/>
      <c r="J9" s="146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158">
        <v>2</v>
      </c>
      <c r="B13" s="149" t="e">
        <f>'пр.хода'!#REF!</f>
        <v>#REF!</v>
      </c>
      <c r="C13" s="161" t="s">
        <v>17</v>
      </c>
      <c r="D13" s="163" t="e">
        <f>VLOOKUP(B13,'пр.взв.'!B7:E38,2,FALSE)</f>
        <v>#REF!</v>
      </c>
      <c r="E13" s="155" t="e">
        <f>VLOOKUP(B13,'пр.взв.'!B1:E45,3,FALSE)</f>
        <v>#REF!</v>
      </c>
      <c r="F13" s="165" t="e">
        <f>VLOOKUP(B13,'пр.взв.'!B1:E45,4,FALSE)</f>
        <v>#REF!</v>
      </c>
      <c r="G13" s="147"/>
      <c r="H13" s="145"/>
      <c r="I13" s="147"/>
      <c r="J13" s="145"/>
      <c r="K13" s="63" t="s">
        <v>18</v>
      </c>
    </row>
    <row r="14" spans="1:11" ht="19.5" customHeight="1" hidden="1" thickBot="1">
      <c r="A14" s="159"/>
      <c r="B14" s="150"/>
      <c r="C14" s="162"/>
      <c r="D14" s="164"/>
      <c r="E14" s="156"/>
      <c r="F14" s="166"/>
      <c r="G14" s="148"/>
      <c r="H14" s="146"/>
      <c r="I14" s="148"/>
      <c r="J14" s="146"/>
      <c r="K14" s="64" t="s">
        <v>19</v>
      </c>
    </row>
    <row r="15" spans="1:11" ht="19.5" customHeight="1" hidden="1">
      <c r="A15" s="159"/>
      <c r="B15" s="149">
        <f>'пр.хода'!E53</f>
        <v>0</v>
      </c>
      <c r="C15" s="151" t="s">
        <v>20</v>
      </c>
      <c r="D15" s="153" t="e">
        <f>VLOOKUP(B15,'пр.взв.'!B1:E45,2,FALSE)</f>
        <v>#N/A</v>
      </c>
      <c r="E15" s="155" t="e">
        <f>VLOOKUP(B15,'пр.взв.'!B1:E45,3,FALSE)</f>
        <v>#N/A</v>
      </c>
      <c r="F15" s="155" t="e">
        <f>VLOOKUP(B15,'пр.взв.'!B1:F45,4,FALSE)</f>
        <v>#N/A</v>
      </c>
      <c r="G15" s="157"/>
      <c r="H15" s="145"/>
      <c r="I15" s="147"/>
      <c r="J15" s="145"/>
      <c r="K15" s="64" t="s">
        <v>21</v>
      </c>
    </row>
    <row r="16" spans="1:11" ht="19.5" customHeight="1" hidden="1" thickBot="1">
      <c r="A16" s="160"/>
      <c r="B16" s="150"/>
      <c r="C16" s="152"/>
      <c r="D16" s="154"/>
      <c r="E16" s="156"/>
      <c r="F16" s="156"/>
      <c r="G16" s="148"/>
      <c r="H16" s="146"/>
      <c r="I16" s="148"/>
      <c r="J16" s="146"/>
      <c r="K16" s="65"/>
    </row>
    <row r="17" spans="1:11" ht="19.5" customHeight="1" hidden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128" t="str">
        <f>F3</f>
        <v>W</v>
      </c>
      <c r="G18" s="128" t="str">
        <f>G3</f>
        <v>52 kg</v>
      </c>
      <c r="H18" s="71"/>
      <c r="I18" s="74"/>
      <c r="J18" s="75"/>
      <c r="K18" s="66"/>
    </row>
    <row r="19" spans="1:11" ht="16.5" thickBot="1">
      <c r="A19" s="172" t="s">
        <v>22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173"/>
      <c r="B21" s="176">
        <f>'пр.хода'!$K$13</f>
        <v>7</v>
      </c>
      <c r="C21" s="161" t="s">
        <v>17</v>
      </c>
      <c r="D21" s="163" t="str">
        <f>VLOOKUP(B21,'пр.взв.'!B7:E38,2,FALSE)</f>
        <v>KHARITONOVA Anna</v>
      </c>
      <c r="E21" s="155" t="str">
        <f>VLOOKUP(B21,'пр.взв.'!B1:E46,3,FALSE)</f>
        <v>1985 ms</v>
      </c>
      <c r="F21" s="165" t="str">
        <f>VLOOKUP(B21,'пр.взв.'!B1:E46,4,FALSE)</f>
        <v>RUS-M</v>
      </c>
      <c r="G21" s="147"/>
      <c r="H21" s="145"/>
      <c r="I21" s="147"/>
      <c r="J21" s="145"/>
      <c r="K21" s="63" t="s">
        <v>18</v>
      </c>
    </row>
    <row r="22" spans="1:11" ht="14.25" thickBot="1">
      <c r="A22" s="174"/>
      <c r="B22" s="150"/>
      <c r="C22" s="162"/>
      <c r="D22" s="164"/>
      <c r="E22" s="156"/>
      <c r="F22" s="166"/>
      <c r="G22" s="148"/>
      <c r="H22" s="146"/>
      <c r="I22" s="148"/>
      <c r="J22" s="146"/>
      <c r="K22" s="64" t="s">
        <v>19</v>
      </c>
    </row>
    <row r="23" spans="1:11" ht="13.5">
      <c r="A23" s="174"/>
      <c r="B23" s="176">
        <f>'пр.хода'!$K$31</f>
        <v>2</v>
      </c>
      <c r="C23" s="151" t="s">
        <v>20</v>
      </c>
      <c r="D23" s="153" t="str">
        <f>VLOOKUP(B23,'пр.взв.'!B1:E46,2,FALSE)</f>
        <v>ZHARSKAYA Maryna</v>
      </c>
      <c r="E23" s="155" t="str">
        <f>VLOOKUP(B23,'пр.взв.'!B1:E46,3,FALSE)</f>
        <v>1983 msik</v>
      </c>
      <c r="F23" s="155" t="str">
        <f>VLOOKUP(B23,'пр.взв.'!B1:F46,4,FALSE)</f>
        <v>BLR</v>
      </c>
      <c r="G23" s="157"/>
      <c r="H23" s="145"/>
      <c r="I23" s="147"/>
      <c r="J23" s="145"/>
      <c r="K23" s="64" t="s">
        <v>21</v>
      </c>
    </row>
    <row r="24" spans="1:11" ht="20.25" customHeight="1" thickBot="1">
      <c r="A24" s="175"/>
      <c r="B24" s="150"/>
      <c r="C24" s="152"/>
      <c r="D24" s="154"/>
      <c r="E24" s="156"/>
      <c r="F24" s="156"/>
      <c r="G24" s="148"/>
      <c r="H24" s="146"/>
      <c r="I24" s="148"/>
      <c r="J24" s="146"/>
      <c r="K24" s="65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5"/>
      <c r="H26" s="177" t="str">
        <f>'[1]реквизиты'!$G$8</f>
        <v>E. Borkov</v>
      </c>
      <c r="I26" s="177"/>
      <c r="J26" s="177"/>
      <c r="K26" t="str">
        <f>'[1]реквизиты'!$G$9</f>
        <v>/RUS/</v>
      </c>
    </row>
    <row r="27" spans="1:8" ht="15">
      <c r="A27" s="45"/>
      <c r="B27" s="45"/>
      <c r="C27" s="45"/>
      <c r="D27" s="45"/>
      <c r="E27" s="3"/>
      <c r="F27" s="10"/>
      <c r="G27" s="3"/>
      <c r="H27" s="96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177" t="str">
        <f>'[1]реквизиты'!$G$10</f>
        <v>A. Drokov</v>
      </c>
      <c r="I28" s="177"/>
      <c r="J28" s="177"/>
      <c r="K28" t="str">
        <f>'[1]реквизиты'!$G$11</f>
        <v>/RUS/</v>
      </c>
    </row>
  </sheetData>
  <sheetProtection/>
  <mergeCells count="63">
    <mergeCell ref="B23:B24"/>
    <mergeCell ref="C23:C24"/>
    <mergeCell ref="D23:D24"/>
    <mergeCell ref="E23:E24"/>
    <mergeCell ref="F23:F24"/>
    <mergeCell ref="G23:G24"/>
    <mergeCell ref="F21:F22"/>
    <mergeCell ref="G21:G22"/>
    <mergeCell ref="H21:H22"/>
    <mergeCell ref="I21:I22"/>
    <mergeCell ref="H26:J26"/>
    <mergeCell ref="H28:J28"/>
    <mergeCell ref="J21:J22"/>
    <mergeCell ref="H23:H24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C8:C9"/>
    <mergeCell ref="D8:D9"/>
    <mergeCell ref="D6:D7"/>
    <mergeCell ref="I6:I7"/>
    <mergeCell ref="I23:I24"/>
    <mergeCell ref="J23:J24"/>
    <mergeCell ref="J6:J7"/>
    <mergeCell ref="E8:E9"/>
    <mergeCell ref="F8:F9"/>
    <mergeCell ref="G8:G9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188" t="s">
        <v>8</v>
      </c>
      <c r="B1" s="188"/>
      <c r="C1" s="188"/>
      <c r="D1" s="188"/>
      <c r="E1" s="188"/>
      <c r="F1" s="188"/>
    </row>
    <row r="2" spans="1:6" ht="35.25" customHeight="1">
      <c r="A2" s="187" t="str">
        <f>HYPERLINK('[1]реквизиты'!$A$2)</f>
        <v>Stage of a cup of the world - XI international tournament on sambo /F/ on prizes of general A.A.Aslakhanov</v>
      </c>
      <c r="B2" s="187"/>
      <c r="C2" s="187"/>
      <c r="D2" s="187"/>
      <c r="E2" s="187"/>
      <c r="F2" s="187"/>
    </row>
    <row r="3" spans="1:6" ht="23.25" customHeight="1">
      <c r="A3" s="189" t="str">
        <f>HYPERLINK('[1]реквизиты'!$A$3)</f>
        <v>September 30 - October 02, 2012      Moscow /Russia/</v>
      </c>
      <c r="B3" s="189"/>
      <c r="C3" s="189"/>
      <c r="D3" s="189"/>
      <c r="E3" s="189"/>
      <c r="F3" s="189"/>
    </row>
    <row r="4" spans="1:6" ht="27.75" customHeight="1" thickBot="1">
      <c r="A4" s="130"/>
      <c r="B4" s="130"/>
      <c r="C4" s="131" t="s">
        <v>72</v>
      </c>
      <c r="D4" s="131" t="s">
        <v>47</v>
      </c>
      <c r="E4" s="41"/>
      <c r="F4" s="130"/>
    </row>
    <row r="5" spans="1:6" ht="12.75" customHeight="1">
      <c r="A5" s="198" t="s">
        <v>7</v>
      </c>
      <c r="B5" s="200" t="s">
        <v>2</v>
      </c>
      <c r="C5" s="198" t="s">
        <v>3</v>
      </c>
      <c r="D5" s="198" t="s">
        <v>31</v>
      </c>
      <c r="E5" s="198" t="s">
        <v>5</v>
      </c>
      <c r="F5" s="198" t="s">
        <v>6</v>
      </c>
    </row>
    <row r="6" spans="1:6" ht="12.75" customHeight="1">
      <c r="A6" s="199" t="s">
        <v>7</v>
      </c>
      <c r="B6" s="201"/>
      <c r="C6" s="199" t="s">
        <v>3</v>
      </c>
      <c r="D6" s="199" t="s">
        <v>4</v>
      </c>
      <c r="E6" s="199" t="s">
        <v>5</v>
      </c>
      <c r="F6" s="199" t="s">
        <v>6</v>
      </c>
    </row>
    <row r="7" spans="1:6" ht="12.75" customHeight="1">
      <c r="A7" s="197"/>
      <c r="B7" s="184">
        <v>1</v>
      </c>
      <c r="C7" s="185" t="s">
        <v>55</v>
      </c>
      <c r="D7" s="186" t="s">
        <v>56</v>
      </c>
      <c r="E7" s="186" t="s">
        <v>57</v>
      </c>
      <c r="F7" s="196"/>
    </row>
    <row r="8" spans="1:6" ht="12.75" customHeight="1">
      <c r="A8" s="197"/>
      <c r="B8" s="184"/>
      <c r="C8" s="185"/>
      <c r="D8" s="186"/>
      <c r="E8" s="186"/>
      <c r="F8" s="196"/>
    </row>
    <row r="9" spans="1:6" ht="12.75" customHeight="1">
      <c r="A9" s="197"/>
      <c r="B9" s="184">
        <v>2</v>
      </c>
      <c r="C9" s="185" t="s">
        <v>61</v>
      </c>
      <c r="D9" s="186" t="s">
        <v>62</v>
      </c>
      <c r="E9" s="186" t="s">
        <v>63</v>
      </c>
      <c r="F9" s="196"/>
    </row>
    <row r="10" spans="1:6" ht="12.75" customHeight="1">
      <c r="A10" s="197"/>
      <c r="B10" s="184"/>
      <c r="C10" s="185"/>
      <c r="D10" s="186"/>
      <c r="E10" s="186"/>
      <c r="F10" s="196"/>
    </row>
    <row r="11" spans="1:6" ht="15" customHeight="1">
      <c r="A11" s="197"/>
      <c r="B11" s="184">
        <v>3</v>
      </c>
      <c r="C11" s="185" t="s">
        <v>66</v>
      </c>
      <c r="D11" s="186" t="s">
        <v>67</v>
      </c>
      <c r="E11" s="186" t="s">
        <v>57</v>
      </c>
      <c r="F11" s="196"/>
    </row>
    <row r="12" spans="1:6" ht="12.75" customHeight="1">
      <c r="A12" s="197"/>
      <c r="B12" s="184"/>
      <c r="C12" s="185"/>
      <c r="D12" s="186"/>
      <c r="E12" s="186"/>
      <c r="F12" s="196"/>
    </row>
    <row r="13" spans="1:6" ht="15" customHeight="1">
      <c r="A13" s="197"/>
      <c r="B13" s="184">
        <v>4</v>
      </c>
      <c r="C13" s="185" t="s">
        <v>48</v>
      </c>
      <c r="D13" s="186" t="s">
        <v>49</v>
      </c>
      <c r="E13" s="186" t="s">
        <v>50</v>
      </c>
      <c r="F13" s="196"/>
    </row>
    <row r="14" spans="1:6" ht="15" customHeight="1">
      <c r="A14" s="197"/>
      <c r="B14" s="184"/>
      <c r="C14" s="185"/>
      <c r="D14" s="186"/>
      <c r="E14" s="186"/>
      <c r="F14" s="196"/>
    </row>
    <row r="15" spans="1:6" ht="15.75" customHeight="1">
      <c r="A15" s="197"/>
      <c r="B15" s="184">
        <v>5</v>
      </c>
      <c r="C15" s="185" t="s">
        <v>58</v>
      </c>
      <c r="D15" s="186" t="s">
        <v>59</v>
      </c>
      <c r="E15" s="186" t="s">
        <v>60</v>
      </c>
      <c r="F15" s="196"/>
    </row>
    <row r="16" spans="1:6" ht="12.75" customHeight="1">
      <c r="A16" s="197"/>
      <c r="B16" s="184"/>
      <c r="C16" s="185"/>
      <c r="D16" s="186"/>
      <c r="E16" s="186"/>
      <c r="F16" s="196"/>
    </row>
    <row r="17" spans="1:6" ht="15" customHeight="1">
      <c r="A17" s="197"/>
      <c r="B17" s="184">
        <v>6</v>
      </c>
      <c r="C17" s="185" t="s">
        <v>64</v>
      </c>
      <c r="D17" s="186" t="s">
        <v>65</v>
      </c>
      <c r="E17" s="186" t="s">
        <v>57</v>
      </c>
      <c r="F17" s="196"/>
    </row>
    <row r="18" spans="1:6" ht="12.75" customHeight="1">
      <c r="A18" s="197"/>
      <c r="B18" s="184"/>
      <c r="C18" s="185"/>
      <c r="D18" s="186"/>
      <c r="E18" s="186"/>
      <c r="F18" s="196"/>
    </row>
    <row r="19" spans="1:6" ht="15" customHeight="1">
      <c r="A19" s="197"/>
      <c r="B19" s="184">
        <v>7</v>
      </c>
      <c r="C19" s="185" t="s">
        <v>69</v>
      </c>
      <c r="D19" s="186" t="s">
        <v>51</v>
      </c>
      <c r="E19" s="186" t="s">
        <v>50</v>
      </c>
      <c r="F19" s="196"/>
    </row>
    <row r="20" spans="1:6" ht="12.75" customHeight="1">
      <c r="A20" s="197"/>
      <c r="B20" s="184"/>
      <c r="C20" s="185"/>
      <c r="D20" s="186"/>
      <c r="E20" s="186"/>
      <c r="F20" s="196"/>
    </row>
    <row r="21" spans="1:6" ht="15" customHeight="1">
      <c r="A21" s="197"/>
      <c r="B21" s="184">
        <v>8</v>
      </c>
      <c r="C21" s="185" t="s">
        <v>75</v>
      </c>
      <c r="D21" s="186" t="s">
        <v>68</v>
      </c>
      <c r="E21" s="186" t="s">
        <v>57</v>
      </c>
      <c r="F21" s="196"/>
    </row>
    <row r="22" spans="1:6" ht="12.75" customHeight="1">
      <c r="A22" s="197"/>
      <c r="B22" s="184"/>
      <c r="C22" s="185"/>
      <c r="D22" s="186"/>
      <c r="E22" s="186"/>
      <c r="F22" s="196"/>
    </row>
    <row r="23" spans="1:6" ht="15" customHeight="1">
      <c r="A23" s="197"/>
      <c r="B23" s="184">
        <v>9</v>
      </c>
      <c r="C23" s="185" t="s">
        <v>52</v>
      </c>
      <c r="D23" s="186" t="s">
        <v>53</v>
      </c>
      <c r="E23" s="186" t="s">
        <v>54</v>
      </c>
      <c r="F23" s="196"/>
    </row>
    <row r="24" spans="1:6" ht="12.75" customHeight="1">
      <c r="A24" s="197"/>
      <c r="B24" s="184"/>
      <c r="C24" s="185"/>
      <c r="D24" s="186"/>
      <c r="E24" s="186"/>
      <c r="F24" s="196"/>
    </row>
    <row r="25" spans="1:6" ht="15" customHeight="1" hidden="1">
      <c r="A25" s="192"/>
      <c r="B25" s="181">
        <v>10</v>
      </c>
      <c r="C25" s="180"/>
      <c r="D25" s="178"/>
      <c r="E25" s="178"/>
      <c r="F25" s="190"/>
    </row>
    <row r="26" spans="1:6" ht="12.75" customHeight="1" hidden="1">
      <c r="A26" s="192"/>
      <c r="B26" s="182"/>
      <c r="C26" s="180"/>
      <c r="D26" s="178"/>
      <c r="E26" s="178"/>
      <c r="F26" s="190"/>
    </row>
    <row r="27" spans="1:6" ht="15" customHeight="1" hidden="1">
      <c r="A27" s="192"/>
      <c r="B27" s="181">
        <v>11</v>
      </c>
      <c r="C27" s="180"/>
      <c r="D27" s="178"/>
      <c r="E27" s="178"/>
      <c r="F27" s="190"/>
    </row>
    <row r="28" spans="1:6" ht="12.75" customHeight="1" hidden="1">
      <c r="A28" s="192"/>
      <c r="B28" s="182"/>
      <c r="C28" s="180"/>
      <c r="D28" s="178"/>
      <c r="E28" s="178"/>
      <c r="F28" s="190"/>
    </row>
    <row r="29" spans="1:6" ht="15" customHeight="1" hidden="1">
      <c r="A29" s="192"/>
      <c r="B29" s="181">
        <v>12</v>
      </c>
      <c r="C29" s="180"/>
      <c r="D29" s="178"/>
      <c r="E29" s="178"/>
      <c r="F29" s="190"/>
    </row>
    <row r="30" spans="1:6" ht="12.75" customHeight="1" hidden="1">
      <c r="A30" s="192"/>
      <c r="B30" s="182"/>
      <c r="C30" s="180"/>
      <c r="D30" s="178"/>
      <c r="E30" s="178"/>
      <c r="F30" s="190"/>
    </row>
    <row r="31" spans="1:6" ht="15" customHeight="1" hidden="1">
      <c r="A31" s="192"/>
      <c r="B31" s="181">
        <v>13</v>
      </c>
      <c r="C31" s="180"/>
      <c r="D31" s="178"/>
      <c r="E31" s="178"/>
      <c r="F31" s="190"/>
    </row>
    <row r="32" spans="1:6" ht="15.75" customHeight="1" hidden="1">
      <c r="A32" s="192"/>
      <c r="B32" s="182"/>
      <c r="C32" s="180"/>
      <c r="D32" s="178"/>
      <c r="E32" s="178"/>
      <c r="F32" s="190"/>
    </row>
    <row r="33" spans="1:6" ht="15" customHeight="1" hidden="1">
      <c r="A33" s="192"/>
      <c r="B33" s="181">
        <v>14</v>
      </c>
      <c r="C33" s="180"/>
      <c r="D33" s="178"/>
      <c r="E33" s="178"/>
      <c r="F33" s="190"/>
    </row>
    <row r="34" spans="1:6" ht="12.75" customHeight="1" hidden="1">
      <c r="A34" s="192"/>
      <c r="B34" s="182"/>
      <c r="C34" s="180"/>
      <c r="D34" s="178"/>
      <c r="E34" s="178"/>
      <c r="F34" s="190"/>
    </row>
    <row r="35" spans="1:6" ht="15" customHeight="1" hidden="1">
      <c r="A35" s="192"/>
      <c r="B35" s="181">
        <v>15</v>
      </c>
      <c r="C35" s="180"/>
      <c r="D35" s="178"/>
      <c r="E35" s="178"/>
      <c r="F35" s="190"/>
    </row>
    <row r="36" spans="1:6" ht="12.75" customHeight="1" hidden="1">
      <c r="A36" s="192"/>
      <c r="B36" s="182"/>
      <c r="C36" s="183"/>
      <c r="D36" s="178"/>
      <c r="E36" s="178"/>
      <c r="F36" s="190"/>
    </row>
    <row r="37" spans="1:6" ht="15" customHeight="1" hidden="1">
      <c r="A37" s="192"/>
      <c r="B37" s="181">
        <v>16</v>
      </c>
      <c r="C37" s="180"/>
      <c r="D37" s="178"/>
      <c r="E37" s="178"/>
      <c r="F37" s="190"/>
    </row>
    <row r="38" spans="1:6" ht="12.75" customHeight="1" hidden="1" thickBot="1">
      <c r="A38" s="193"/>
      <c r="B38" s="194"/>
      <c r="C38" s="195"/>
      <c r="D38" s="179"/>
      <c r="E38" s="179"/>
      <c r="F38" s="191"/>
    </row>
    <row r="39" ht="15" customHeight="1"/>
    <row r="40" ht="15.75" customHeight="1"/>
    <row r="41" spans="1:5" ht="12.75">
      <c r="A41" s="44" t="e">
        <f>HYPERLINK('[1]реквизиты'!$A$20)</f>
        <v>#REF!</v>
      </c>
      <c r="B41" s="45"/>
      <c r="C41" s="45"/>
      <c r="D41" s="45"/>
      <c r="E41" s="46" t="e">
        <f>HYPERLINK('[1]реквизиты'!$G$20)</f>
        <v>#REF!</v>
      </c>
    </row>
    <row r="42" spans="1:5" ht="12.75">
      <c r="A42" s="45"/>
      <c r="B42" s="45"/>
      <c r="C42" s="45"/>
      <c r="D42" s="45"/>
      <c r="E42" s="3"/>
    </row>
    <row r="43" spans="1:5" ht="12.75">
      <c r="A43" s="46" t="e">
        <f>HYPERLINK('[1]реквизиты'!$A$22)</f>
        <v>#REF!</v>
      </c>
      <c r="B43" s="45"/>
      <c r="C43" s="45"/>
      <c r="D43" s="45"/>
      <c r="E43" s="46" t="e">
        <f>HYPERLINK('[1]реквизиты'!$G$22)</f>
        <v>#REF!</v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A25:A26"/>
    <mergeCell ref="A37:A38"/>
    <mergeCell ref="D37:D38"/>
    <mergeCell ref="B33:B34"/>
    <mergeCell ref="B25:B26"/>
    <mergeCell ref="C25:C26"/>
    <mergeCell ref="D25:D26"/>
    <mergeCell ref="B37:B38"/>
    <mergeCell ref="C37:C3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D7:D8"/>
    <mergeCell ref="E7:E8"/>
    <mergeCell ref="B9:B10"/>
    <mergeCell ref="C9:C10"/>
    <mergeCell ref="D9:D10"/>
    <mergeCell ref="E9:E10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8" t="str">
        <f>'пр.взв.'!A2</f>
        <v>Stage of a cup of the world - XI international tournament on sambo /F/ on prizes of general A.A.Aslakhanov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41"/>
      <c r="M1" s="41"/>
      <c r="N1" s="41"/>
      <c r="O1" s="41"/>
      <c r="P1" s="41"/>
    </row>
    <row r="2" spans="1:19" ht="12.75" customHeight="1">
      <c r="A2" s="219" t="str">
        <f>'пр.хода'!A2</f>
        <v>September 30 - October 02, 2012      Moscow /Russia/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42"/>
      <c r="M2" s="42"/>
      <c r="N2" s="42"/>
      <c r="O2" s="42"/>
      <c r="P2" s="42"/>
      <c r="S2" s="8"/>
    </row>
    <row r="3" spans="1:12" ht="15.75">
      <c r="A3" s="220">
        <f>HYPERLINK('пр.взв.'!A4)</f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43"/>
    </row>
    <row r="4" spans="1:3" ht="16.5" thickBot="1">
      <c r="A4" s="222" t="s">
        <v>0</v>
      </c>
      <c r="B4" s="222"/>
      <c r="C4" s="4"/>
    </row>
    <row r="5" spans="1:13" ht="12.75" customHeight="1" thickBot="1">
      <c r="A5" s="217">
        <v>1</v>
      </c>
      <c r="B5" s="212" t="str">
        <f>VLOOKUP(A5,'пр.взв.'!B6:F37,2,FALSE)</f>
        <v>MOLCHANOVA Mariya</v>
      </c>
      <c r="C5" s="214" t="str">
        <f>VLOOKUP(A5,'пр.взв.'!B6:F37,3,FALSE)</f>
        <v>1988 msic</v>
      </c>
      <c r="D5" s="214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15"/>
      <c r="B6" s="213"/>
      <c r="C6" s="208"/>
      <c r="D6" s="208"/>
      <c r="E6" s="202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15">
        <v>9</v>
      </c>
      <c r="B7" s="206" t="str">
        <f>VLOOKUP(A7,'пр.взв.'!B6:F37,2,FALSE)</f>
        <v>TASCU Gabriela</v>
      </c>
      <c r="C7" s="208" t="str">
        <f>VLOOKUP(A7,'пр.взв.'!B6:F37,3,FALSE)</f>
        <v>1992 ms</v>
      </c>
      <c r="D7" s="208" t="str">
        <f>VLOOKUP(A7,'пр.взв.'!B6:F37,4,FALSE)</f>
        <v>ROU</v>
      </c>
      <c r="E7" s="20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16"/>
      <c r="B8" s="207"/>
      <c r="C8" s="209"/>
      <c r="D8" s="209"/>
      <c r="E8" s="16"/>
      <c r="F8" s="20"/>
      <c r="G8" s="202"/>
      <c r="H8" s="12"/>
      <c r="I8" s="12"/>
      <c r="J8" s="40"/>
      <c r="K8" s="40"/>
      <c r="L8" s="40"/>
      <c r="M8" s="13"/>
    </row>
    <row r="9" spans="1:13" ht="12.75" customHeight="1" thickBot="1">
      <c r="A9" s="217">
        <v>5</v>
      </c>
      <c r="B9" s="212" t="str">
        <f>VLOOKUP(A9,'пр.взв.'!B6:F37,2,FALSE)</f>
        <v>KASHKYYNOVA Kezhezaru</v>
      </c>
      <c r="C9" s="210" t="str">
        <f>VLOOKUP(A9,'пр.взв.'!B6:F37,3,FALSE)</f>
        <v>1985 msic</v>
      </c>
      <c r="D9" s="210" t="str">
        <f>VLOOKUP(A9,'пр.взв.'!B6:F37,4,FALSE)</f>
        <v>KAZ</v>
      </c>
      <c r="E9" s="11"/>
      <c r="F9" s="20"/>
      <c r="G9" s="203"/>
      <c r="H9" s="25"/>
      <c r="I9" s="12"/>
      <c r="J9" s="40"/>
      <c r="K9" s="40"/>
      <c r="L9" s="40"/>
      <c r="M9" s="13"/>
    </row>
    <row r="10" spans="1:13" ht="12.75" customHeight="1">
      <c r="A10" s="215"/>
      <c r="B10" s="213"/>
      <c r="C10" s="211"/>
      <c r="D10" s="211"/>
      <c r="E10" s="202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15">
        <v>13</v>
      </c>
      <c r="B11" s="206">
        <f>VLOOKUP(A11,'пр.взв.'!B6:F37,2,FALSE)</f>
        <v>0</v>
      </c>
      <c r="C11" s="208">
        <f>VLOOKUP(A11,'пр.взв.'!B6:F37,3,FALSE)</f>
        <v>0</v>
      </c>
      <c r="D11" s="208">
        <f>VLOOKUP(A11,'пр.взв.'!B6:F37,4,FALSE)</f>
        <v>0</v>
      </c>
      <c r="E11" s="20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16"/>
      <c r="B12" s="207"/>
      <c r="C12" s="209"/>
      <c r="D12" s="209"/>
      <c r="E12" s="16"/>
      <c r="F12" s="204"/>
      <c r="G12" s="204"/>
      <c r="H12" s="24"/>
      <c r="I12" s="202"/>
      <c r="J12" s="12"/>
      <c r="K12" s="12"/>
      <c r="L12" s="12"/>
    </row>
    <row r="13" spans="1:12" ht="12.75" customHeight="1" thickBot="1">
      <c r="A13" s="217">
        <v>3</v>
      </c>
      <c r="B13" s="212" t="str">
        <f>VLOOKUP(A13,'пр.взв.'!B6:F37,2,FALSE)</f>
        <v>KUZYAEVA Anna</v>
      </c>
      <c r="C13" s="210" t="str">
        <f>VLOOKUP(A13,'пр.взв.'!B6:F37,3,FALSE)</f>
        <v>1989 ms</v>
      </c>
      <c r="D13" s="210" t="str">
        <f>VLOOKUP(A13,'пр.взв.'!B6:F37,4,FALSE)</f>
        <v>RUS</v>
      </c>
      <c r="E13" s="11"/>
      <c r="F13" s="14"/>
      <c r="G13" s="14"/>
      <c r="H13" s="24"/>
      <c r="I13" s="203"/>
      <c r="J13" s="39"/>
      <c r="K13" s="25"/>
      <c r="L13" s="12"/>
    </row>
    <row r="14" spans="1:13" ht="12.75" customHeight="1">
      <c r="A14" s="215"/>
      <c r="B14" s="213"/>
      <c r="C14" s="211"/>
      <c r="D14" s="211"/>
      <c r="E14" s="202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15">
        <v>11</v>
      </c>
      <c r="B15" s="206">
        <f>VLOOKUP(A15,'пр.взв.'!B6:F37,2,FALSE)</f>
        <v>0</v>
      </c>
      <c r="C15" s="208">
        <f>VLOOKUP(A15,'пр.взв.'!B6:F37,3,FALSE)</f>
        <v>0</v>
      </c>
      <c r="D15" s="208">
        <f>VLOOKUP(A15,'пр.взв.'!B6:F37,4,FALSE)</f>
        <v>0</v>
      </c>
      <c r="E15" s="20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16"/>
      <c r="B16" s="207"/>
      <c r="C16" s="209"/>
      <c r="D16" s="209"/>
      <c r="E16" s="16"/>
      <c r="F16" s="20"/>
      <c r="G16" s="202"/>
      <c r="H16" s="26"/>
      <c r="I16" s="12"/>
      <c r="J16" s="12"/>
      <c r="K16" s="24"/>
      <c r="L16" s="12"/>
      <c r="M16" s="13"/>
    </row>
    <row r="17" spans="1:13" ht="12.75" customHeight="1" thickBot="1">
      <c r="A17" s="217">
        <v>7</v>
      </c>
      <c r="B17" s="212" t="str">
        <f>VLOOKUP(A17,'пр.взв.'!B6:F37,2,FALSE)</f>
        <v>KHARITONOVA Anna</v>
      </c>
      <c r="C17" s="210" t="str">
        <f>VLOOKUP(A17,'пр.взв.'!B6:F37,3,FALSE)</f>
        <v>1985 ms</v>
      </c>
      <c r="D17" s="210" t="str">
        <f>VLOOKUP(A17,'пр.взв.'!B6:F37,4,FALSE)</f>
        <v>RUS-M</v>
      </c>
      <c r="E17" s="11"/>
      <c r="F17" s="21"/>
      <c r="G17" s="203"/>
      <c r="H17" s="9"/>
      <c r="I17" s="9"/>
      <c r="J17" s="9"/>
      <c r="K17" s="38"/>
      <c r="L17" s="9"/>
      <c r="M17" s="13"/>
    </row>
    <row r="18" spans="1:13" ht="12.75" customHeight="1">
      <c r="A18" s="215"/>
      <c r="B18" s="213"/>
      <c r="C18" s="211"/>
      <c r="D18" s="211"/>
      <c r="E18" s="20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15">
        <v>15</v>
      </c>
      <c r="B19" s="206">
        <f>VLOOKUP(A19,'пр.взв.'!B6:F37,2,FALSE)</f>
        <v>0</v>
      </c>
      <c r="C19" s="208">
        <f>VLOOKUP(A19,'пр.взв.'!B6:F37,3,FALSE)</f>
        <v>0</v>
      </c>
      <c r="D19" s="208">
        <f>VLOOKUP(A19,'пр.взв.'!B6:F37,4,FALSE)</f>
        <v>0</v>
      </c>
      <c r="E19" s="20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16"/>
      <c r="B20" s="207"/>
      <c r="C20" s="209"/>
      <c r="D20" s="20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89"/>
      <c r="E21" s="3"/>
      <c r="F21" s="3"/>
      <c r="G21" s="3"/>
      <c r="J21" s="3"/>
      <c r="K21" s="202"/>
      <c r="M21" s="10"/>
    </row>
    <row r="22" spans="1:11" ht="16.5" thickBot="1">
      <c r="A22" s="217">
        <v>2</v>
      </c>
      <c r="B22" s="212" t="str">
        <f>VLOOKUP(A22,'пр.взв.'!B5:F36,2,FALSE)</f>
        <v>ZHARSKAYA Maryna</v>
      </c>
      <c r="C22" s="214" t="str">
        <f>VLOOKUP(A22,'пр.взв.'!B5:F36,3,FALSE)</f>
        <v>1983 msik</v>
      </c>
      <c r="D22" s="214" t="str">
        <f>VLOOKUP(A22,'пр.взв.'!B5:F36,4,FALSE)</f>
        <v>BLR</v>
      </c>
      <c r="E22" s="11"/>
      <c r="F22" s="12"/>
      <c r="G22" s="12"/>
      <c r="H22" s="12"/>
      <c r="I22" s="12"/>
      <c r="J22" s="3"/>
      <c r="K22" s="203"/>
    </row>
    <row r="23" spans="1:11" ht="12.75">
      <c r="A23" s="215"/>
      <c r="B23" s="213"/>
      <c r="C23" s="208"/>
      <c r="D23" s="208"/>
      <c r="E23" s="202"/>
      <c r="F23" s="14"/>
      <c r="G23" s="14"/>
      <c r="H23" s="12"/>
      <c r="I23" s="12"/>
      <c r="J23" s="3"/>
      <c r="K23" s="30"/>
    </row>
    <row r="24" spans="1:11" ht="13.5" thickBot="1">
      <c r="A24" s="215">
        <v>10</v>
      </c>
      <c r="B24" s="206">
        <f>VLOOKUP(A24,'пр.взв.'!B5:F36,2,FALSE)</f>
        <v>0</v>
      </c>
      <c r="C24" s="208">
        <f>VLOOKUP(A24,'пр.взв.'!B5:F36,3,FALSE)</f>
        <v>0</v>
      </c>
      <c r="D24" s="208">
        <f>VLOOKUP(A24,'пр.взв.'!B5:F36,4,FALSE)</f>
        <v>0</v>
      </c>
      <c r="E24" s="203"/>
      <c r="F24" s="19"/>
      <c r="G24" s="14"/>
      <c r="H24" s="12"/>
      <c r="I24" s="12"/>
      <c r="J24" s="3"/>
      <c r="K24" s="30"/>
    </row>
    <row r="25" spans="1:11" ht="16.5" thickBot="1">
      <c r="A25" s="216"/>
      <c r="B25" s="207"/>
      <c r="C25" s="209"/>
      <c r="D25" s="209"/>
      <c r="E25" s="16"/>
      <c r="F25" s="20"/>
      <c r="G25" s="202"/>
      <c r="H25" s="12"/>
      <c r="I25" s="12"/>
      <c r="J25" s="3"/>
      <c r="K25" s="30"/>
    </row>
    <row r="26" spans="1:11" ht="16.5" thickBot="1">
      <c r="A26" s="217">
        <v>6</v>
      </c>
      <c r="B26" s="212" t="str">
        <f>VLOOKUP(A26,'пр.взв.'!B5:F36,2,FALSE)</f>
        <v>NIKITINA Tatyana</v>
      </c>
      <c r="C26" s="210" t="str">
        <f>VLOOKUP(A26,'пр.взв.'!B5:F36,3,FALSE)</f>
        <v>1984 ms</v>
      </c>
      <c r="D26" s="210" t="str">
        <f>VLOOKUP(A26,'пр.взв.'!B5:F36,4,FALSE)</f>
        <v>RUS</v>
      </c>
      <c r="E26" s="11"/>
      <c r="F26" s="20"/>
      <c r="G26" s="203"/>
      <c r="H26" s="25"/>
      <c r="I26" s="12"/>
      <c r="J26" s="3"/>
      <c r="K26" s="30"/>
    </row>
    <row r="27" spans="1:11" ht="12.75">
      <c r="A27" s="215"/>
      <c r="B27" s="213"/>
      <c r="C27" s="211"/>
      <c r="D27" s="211"/>
      <c r="E27" s="202"/>
      <c r="F27" s="23"/>
      <c r="G27" s="14"/>
      <c r="H27" s="24"/>
      <c r="I27" s="12"/>
      <c r="J27" s="3"/>
      <c r="K27" s="30"/>
    </row>
    <row r="28" spans="1:11" ht="13.5" thickBot="1">
      <c r="A28" s="215">
        <v>14</v>
      </c>
      <c r="B28" s="206">
        <f>VLOOKUP(A28,'пр.взв.'!B5:F36,2,FALSE)</f>
        <v>0</v>
      </c>
      <c r="C28" s="208">
        <f>VLOOKUP(A28,'пр.взв.'!B5:F36,3,FALSE)</f>
        <v>0</v>
      </c>
      <c r="D28" s="208">
        <f>VLOOKUP(A28,'пр.взв.'!B5:F36,4,FALSE)</f>
        <v>0</v>
      </c>
      <c r="E28" s="203"/>
      <c r="F28" s="14"/>
      <c r="G28" s="14"/>
      <c r="H28" s="24"/>
      <c r="I28" s="27"/>
      <c r="J28" s="3"/>
      <c r="K28" s="30"/>
    </row>
    <row r="29" spans="1:11" ht="16.5" thickBot="1">
      <c r="A29" s="216"/>
      <c r="B29" s="207"/>
      <c r="C29" s="209"/>
      <c r="D29" s="209"/>
      <c r="E29" s="16"/>
      <c r="F29" s="204"/>
      <c r="G29" s="204"/>
      <c r="H29" s="24"/>
      <c r="I29" s="202"/>
      <c r="J29" s="2"/>
      <c r="K29" s="29"/>
    </row>
    <row r="30" spans="1:9" ht="16.5" thickBot="1">
      <c r="A30" s="217">
        <v>4</v>
      </c>
      <c r="B30" s="212" t="str">
        <f>VLOOKUP(A30,'пр.взв.'!B5:F36,2,FALSE)</f>
        <v>CHERNECOVA Natalya</v>
      </c>
      <c r="C30" s="210" t="str">
        <f>VLOOKUP(A30,'пр.взв.'!B5:F36,3,FALSE)</f>
        <v>1986 ms</v>
      </c>
      <c r="D30" s="210" t="str">
        <f>VLOOKUP(A30,'пр.взв.'!B5:F36,4,FALSE)</f>
        <v>RUS-M</v>
      </c>
      <c r="E30" s="11"/>
      <c r="F30" s="14"/>
      <c r="G30" s="14"/>
      <c r="H30" s="24"/>
      <c r="I30" s="203"/>
    </row>
    <row r="31" spans="1:9" ht="12.75">
      <c r="A31" s="215"/>
      <c r="B31" s="213"/>
      <c r="C31" s="211"/>
      <c r="D31" s="211"/>
      <c r="E31" s="202"/>
      <c r="F31" s="14"/>
      <c r="G31" s="14"/>
      <c r="H31" s="24"/>
      <c r="I31" s="12"/>
    </row>
    <row r="32" spans="1:9" ht="13.5" thickBot="1">
      <c r="A32" s="215">
        <v>12</v>
      </c>
      <c r="B32" s="206">
        <f>VLOOKUP(A32,'пр.взв.'!B5:F36,2,FALSE)</f>
        <v>0</v>
      </c>
      <c r="C32" s="208">
        <f>VLOOKUP(A32,'пр.взв.'!B5:F36,3,FALSE)</f>
        <v>0</v>
      </c>
      <c r="D32" s="208">
        <f>VLOOKUP(A32,'пр.взв.'!B5:F36,4,FALSE)</f>
        <v>0</v>
      </c>
      <c r="E32" s="203"/>
      <c r="F32" s="19"/>
      <c r="G32" s="14"/>
      <c r="H32" s="24"/>
      <c r="I32" s="12"/>
    </row>
    <row r="33" spans="1:9" ht="16.5" thickBot="1">
      <c r="A33" s="216"/>
      <c r="B33" s="207"/>
      <c r="C33" s="209"/>
      <c r="D33" s="209"/>
      <c r="E33" s="16"/>
      <c r="F33" s="20"/>
      <c r="G33" s="202"/>
      <c r="H33" s="26"/>
      <c r="I33" s="12"/>
    </row>
    <row r="34" spans="1:9" ht="16.5" thickBot="1">
      <c r="A34" s="217">
        <v>8</v>
      </c>
      <c r="B34" s="212" t="str">
        <f>VLOOKUP(A34,'пр.взв.'!B5:F36,2,FALSE)</f>
        <v>PLISOVA Liliya</v>
      </c>
      <c r="C34" s="210" t="str">
        <f>VLOOKUP(A34,'пр.взв.'!B5:F36,3,FALSE)</f>
        <v>1988 ms</v>
      </c>
      <c r="D34" s="210" t="str">
        <f>VLOOKUP(A34,'пр.взв.'!B5:F36,4,FALSE)</f>
        <v>RUS</v>
      </c>
      <c r="E34" s="11"/>
      <c r="F34" s="21"/>
      <c r="G34" s="203"/>
      <c r="H34" s="9"/>
      <c r="I34" s="9"/>
    </row>
    <row r="35" spans="1:9" ht="15.75">
      <c r="A35" s="215"/>
      <c r="B35" s="213"/>
      <c r="C35" s="211"/>
      <c r="D35" s="211"/>
      <c r="E35" s="202"/>
      <c r="F35" s="22"/>
      <c r="G35" s="16"/>
      <c r="H35" s="17"/>
      <c r="I35" s="17"/>
    </row>
    <row r="36" spans="1:9" ht="16.5" thickBot="1">
      <c r="A36" s="215">
        <v>16</v>
      </c>
      <c r="B36" s="206">
        <f>VLOOKUP(A36,'пр.взв.'!B7:F38,2,FALSE)</f>
        <v>0</v>
      </c>
      <c r="C36" s="208">
        <f>VLOOKUP(A36,'пр.взв.'!B1:F40,3,FALSE)</f>
        <v>0</v>
      </c>
      <c r="D36" s="208">
        <f>VLOOKUP(A36,'пр.взв.'!B1:F40,4,FALSE)</f>
        <v>0</v>
      </c>
      <c r="E36" s="203"/>
      <c r="F36" s="16"/>
      <c r="G36" s="16"/>
      <c r="H36" s="17"/>
      <c r="I36" s="17"/>
    </row>
    <row r="37" spans="1:9" ht="16.5" thickBot="1">
      <c r="A37" s="216"/>
      <c r="B37" s="207"/>
      <c r="C37" s="209"/>
      <c r="D37" s="209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8"/>
      <c r="C40" s="33"/>
      <c r="D40" s="205"/>
      <c r="E40" s="33"/>
      <c r="F40" s="33"/>
      <c r="G40" s="33"/>
      <c r="H40" s="33"/>
      <c r="I40" s="33"/>
    </row>
    <row r="41" spans="2:10" ht="12" customHeight="1">
      <c r="B41" s="31"/>
      <c r="C41" s="31"/>
      <c r="D41" s="205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14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14"/>
      <c r="H43" s="31"/>
      <c r="I43" s="33"/>
      <c r="J43" s="33"/>
      <c r="K43" s="31"/>
    </row>
    <row r="44" spans="2:11" ht="12" customHeight="1">
      <c r="B44" s="88"/>
      <c r="C44" s="31"/>
      <c r="E44" s="3"/>
      <c r="F44" s="31"/>
      <c r="G44" s="115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14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14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14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8"/>
      <c r="C49" s="31"/>
      <c r="D49" s="205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05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8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B5:B6"/>
    <mergeCell ref="A4:B4"/>
    <mergeCell ref="B7:B8"/>
    <mergeCell ref="C7:C8"/>
    <mergeCell ref="G8:G9"/>
    <mergeCell ref="D19:D20"/>
    <mergeCell ref="A17:A18"/>
    <mergeCell ref="B17:B18"/>
    <mergeCell ref="C17:C18"/>
    <mergeCell ref="D13:D14"/>
    <mergeCell ref="A15:A16"/>
    <mergeCell ref="B15:B16"/>
    <mergeCell ref="C15:C16"/>
    <mergeCell ref="D9:D10"/>
    <mergeCell ref="D7:D8"/>
    <mergeCell ref="A9:A10"/>
    <mergeCell ref="A7:A8"/>
    <mergeCell ref="A5:A6"/>
    <mergeCell ref="B9:B10"/>
    <mergeCell ref="C9:C10"/>
    <mergeCell ref="D15:D16"/>
    <mergeCell ref="A11:A12"/>
    <mergeCell ref="B11:B12"/>
    <mergeCell ref="C11:C12"/>
    <mergeCell ref="D11:D12"/>
    <mergeCell ref="A13:A14"/>
    <mergeCell ref="A22:A23"/>
    <mergeCell ref="A24:A25"/>
    <mergeCell ref="B13:B14"/>
    <mergeCell ref="C13:C14"/>
    <mergeCell ref="C19:C20"/>
    <mergeCell ref="C22:C23"/>
    <mergeCell ref="D34:D35"/>
    <mergeCell ref="A34:A35"/>
    <mergeCell ref="D32:D33"/>
    <mergeCell ref="D17:D18"/>
    <mergeCell ref="A28:A29"/>
    <mergeCell ref="A19:A20"/>
    <mergeCell ref="B19:B20"/>
    <mergeCell ref="C26:C27"/>
    <mergeCell ref="B24:B25"/>
    <mergeCell ref="C24:C25"/>
    <mergeCell ref="B30:B31"/>
    <mergeCell ref="C30:C31"/>
    <mergeCell ref="A26:A27"/>
    <mergeCell ref="A30:A31"/>
    <mergeCell ref="A32:A33"/>
    <mergeCell ref="B34:B35"/>
    <mergeCell ref="C34:C35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D40:D41"/>
    <mergeCell ref="D49:D50"/>
    <mergeCell ref="B36:B37"/>
    <mergeCell ref="C36:C37"/>
    <mergeCell ref="D36:D37"/>
    <mergeCell ref="E10:E11"/>
    <mergeCell ref="E23:E24"/>
    <mergeCell ref="E35:E36"/>
    <mergeCell ref="D30:D31"/>
    <mergeCell ref="B22:B23"/>
    <mergeCell ref="I12:I13"/>
    <mergeCell ref="F12:G12"/>
    <mergeCell ref="G16:G17"/>
    <mergeCell ref="E14:E15"/>
    <mergeCell ref="E18:E19"/>
    <mergeCell ref="K21:K22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30.75" customHeight="1" thickBot="1">
      <c r="A1" s="243" t="str">
        <f>'[1]реквизиты'!$A$2</f>
        <v>Stage of a cup of the world - XI international tournament on sambo /F/ on prizes of general A.A.Aslakhanov</v>
      </c>
      <c r="B1" s="244"/>
      <c r="C1" s="244"/>
      <c r="D1" s="244"/>
      <c r="E1" s="244"/>
      <c r="F1" s="244"/>
      <c r="G1" s="244"/>
      <c r="H1" s="245"/>
    </row>
    <row r="2" spans="1:8" ht="12.75">
      <c r="A2" s="246" t="str">
        <f>'[1]реквизиты'!$A$3</f>
        <v>September 30 - October 02, 2012      Moscow /Russia/</v>
      </c>
      <c r="B2" s="246"/>
      <c r="C2" s="246"/>
      <c r="D2" s="246"/>
      <c r="E2" s="246"/>
      <c r="F2" s="246"/>
      <c r="G2" s="246"/>
      <c r="H2" s="246"/>
    </row>
    <row r="3" spans="1:8" ht="18">
      <c r="A3" s="247" t="s">
        <v>37</v>
      </c>
      <c r="B3" s="247"/>
      <c r="C3" s="247"/>
      <c r="D3" s="247"/>
      <c r="E3" s="247"/>
      <c r="F3" s="247"/>
      <c r="G3" s="247"/>
      <c r="H3" s="247"/>
    </row>
    <row r="4" spans="1:8" ht="34.5" customHeight="1">
      <c r="A4" s="134"/>
      <c r="B4" s="134"/>
      <c r="C4" s="251" t="str">
        <f>'пр.взв.'!C4</f>
        <v>W</v>
      </c>
      <c r="D4" s="251"/>
      <c r="E4" s="251" t="str">
        <f>'пр.взв.'!D4</f>
        <v>52 kg</v>
      </c>
      <c r="F4" s="251"/>
      <c r="G4" s="134"/>
      <c r="H4" s="134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248" t="s">
        <v>32</v>
      </c>
      <c r="B6" s="223" t="str">
        <f>VLOOKUP(J6,'пр.взв.'!B7:F38,2,FALSE)</f>
        <v>KHARITONOVA Anna</v>
      </c>
      <c r="C6" s="223"/>
      <c r="D6" s="223"/>
      <c r="E6" s="223"/>
      <c r="F6" s="223"/>
      <c r="G6" s="223"/>
      <c r="H6" s="232" t="str">
        <f>VLOOKUP(J6,'пр.взв.'!B7:E38,3,FALSE)</f>
        <v>1985 ms</v>
      </c>
      <c r="I6" s="90"/>
      <c r="J6" s="91">
        <f>'пр.хода'!K22</f>
        <v>7</v>
      </c>
    </row>
    <row r="7" spans="1:10" ht="18" customHeight="1">
      <c r="A7" s="249"/>
      <c r="B7" s="224" t="e">
        <f>VLOOKUP(J7,'пр.взв.'!B8:F39,2,FALSE)</f>
        <v>#N/A</v>
      </c>
      <c r="C7" s="224"/>
      <c r="D7" s="224"/>
      <c r="E7" s="224"/>
      <c r="F7" s="224"/>
      <c r="G7" s="224"/>
      <c r="H7" s="233"/>
      <c r="I7" s="90"/>
      <c r="J7" s="91"/>
    </row>
    <row r="8" spans="1:10" ht="18">
      <c r="A8" s="249"/>
      <c r="B8" s="225" t="str">
        <f>VLOOKUP(J6,'пр.взв.'!B7:E38,4,FALSE)</f>
        <v>RUS-M</v>
      </c>
      <c r="C8" s="225"/>
      <c r="D8" s="225"/>
      <c r="E8" s="225"/>
      <c r="F8" s="225"/>
      <c r="G8" s="225"/>
      <c r="H8" s="226"/>
      <c r="I8" s="90"/>
      <c r="J8" s="91"/>
    </row>
    <row r="9" spans="1:10" ht="18.75" thickBot="1">
      <c r="A9" s="250"/>
      <c r="B9" s="227" t="e">
        <f>VLOOKUP("пр.взв.!",'пр.взв.'!B8:F39,4,FALSE)</f>
        <v>#N/A</v>
      </c>
      <c r="C9" s="227"/>
      <c r="D9" s="227"/>
      <c r="E9" s="227"/>
      <c r="F9" s="227"/>
      <c r="G9" s="227"/>
      <c r="H9" s="228"/>
      <c r="I9" s="90"/>
      <c r="J9" s="91"/>
    </row>
    <row r="10" spans="1:10" ht="18.75" thickBot="1">
      <c r="A10" s="90"/>
      <c r="B10" s="105"/>
      <c r="C10" s="105"/>
      <c r="D10" s="105"/>
      <c r="E10" s="105"/>
      <c r="F10" s="105"/>
      <c r="G10" s="105"/>
      <c r="H10" s="105"/>
      <c r="I10" s="90"/>
      <c r="J10" s="91"/>
    </row>
    <row r="11" spans="1:10" ht="18" customHeight="1">
      <c r="A11" s="229" t="s">
        <v>33</v>
      </c>
      <c r="B11" s="223" t="str">
        <f>VLOOKUP(J11,'пр.взв.'!B2:F43,2,FALSE)</f>
        <v>ZHARSKAYA Maryna</v>
      </c>
      <c r="C11" s="223"/>
      <c r="D11" s="223"/>
      <c r="E11" s="223"/>
      <c r="F11" s="223"/>
      <c r="G11" s="223"/>
      <c r="H11" s="232" t="str">
        <f>VLOOKUP(J11,'пр.взв.'!B1:E43,3,FALSE)</f>
        <v>1983 msik</v>
      </c>
      <c r="I11" s="90"/>
      <c r="J11" s="91">
        <f>'пр.хода'!N8</f>
        <v>2</v>
      </c>
    </row>
    <row r="12" spans="1:10" ht="18" customHeight="1">
      <c r="A12" s="230"/>
      <c r="B12" s="224" t="e">
        <f>VLOOKUP(J12,'пр.взв.'!B3:F44,2,FALSE)</f>
        <v>#N/A</v>
      </c>
      <c r="C12" s="224"/>
      <c r="D12" s="224"/>
      <c r="E12" s="224"/>
      <c r="F12" s="224"/>
      <c r="G12" s="224"/>
      <c r="H12" s="233"/>
      <c r="I12" s="90"/>
      <c r="J12" s="91"/>
    </row>
    <row r="13" spans="1:10" ht="18">
      <c r="A13" s="230"/>
      <c r="B13" s="225" t="str">
        <f>VLOOKUP(J11,'пр.взв.'!B7:E38,4,FALSE)</f>
        <v>BLR</v>
      </c>
      <c r="C13" s="225"/>
      <c r="D13" s="225"/>
      <c r="E13" s="225"/>
      <c r="F13" s="225"/>
      <c r="G13" s="225"/>
      <c r="H13" s="226"/>
      <c r="I13" s="90"/>
      <c r="J13" s="91"/>
    </row>
    <row r="14" spans="1:10" ht="18.75" thickBot="1">
      <c r="A14" s="231"/>
      <c r="B14" s="227" t="e">
        <f>VLOOKUP("пр.взв.!",'пр.взв.'!B3:F44,4,FALSE)</f>
        <v>#N/A</v>
      </c>
      <c r="C14" s="227"/>
      <c r="D14" s="227"/>
      <c r="E14" s="227"/>
      <c r="F14" s="227"/>
      <c r="G14" s="227"/>
      <c r="H14" s="228"/>
      <c r="I14" s="90"/>
      <c r="J14" s="91"/>
    </row>
    <row r="15" spans="1:10" ht="18.75" thickBot="1">
      <c r="A15" s="90"/>
      <c r="B15" s="105"/>
      <c r="C15" s="105"/>
      <c r="D15" s="105"/>
      <c r="E15" s="105"/>
      <c r="F15" s="105"/>
      <c r="G15" s="105"/>
      <c r="H15" s="105"/>
      <c r="I15" s="90"/>
      <c r="J15" s="91"/>
    </row>
    <row r="16" spans="1:10" ht="18" customHeight="1">
      <c r="A16" s="240" t="s">
        <v>34</v>
      </c>
      <c r="B16" s="223" t="str">
        <f>VLOOKUP(J16,'пр.взв.'!B1:F48,2,FALSE)</f>
        <v>CHERNECOVA Natalya</v>
      </c>
      <c r="C16" s="223"/>
      <c r="D16" s="223"/>
      <c r="E16" s="223"/>
      <c r="F16" s="223"/>
      <c r="G16" s="223"/>
      <c r="H16" s="232" t="str">
        <f>VLOOKUP(J16,'пр.взв.'!B1:E48,3,FALSE)</f>
        <v>1986 ms</v>
      </c>
      <c r="I16" s="90"/>
      <c r="J16" s="91">
        <v>4</v>
      </c>
    </row>
    <row r="17" spans="1:10" ht="18" customHeight="1">
      <c r="A17" s="241"/>
      <c r="B17" s="224" t="e">
        <f>VLOOKUP(J17,'пр.взв.'!B1:F49,2,FALSE)</f>
        <v>#N/A</v>
      </c>
      <c r="C17" s="224"/>
      <c r="D17" s="224"/>
      <c r="E17" s="224"/>
      <c r="F17" s="224"/>
      <c r="G17" s="224"/>
      <c r="H17" s="233"/>
      <c r="I17" s="90"/>
      <c r="J17" s="91"/>
    </row>
    <row r="18" spans="1:10" ht="18">
      <c r="A18" s="241"/>
      <c r="B18" s="225" t="str">
        <f>VLOOKUP(J16,'пр.взв.'!B7:E38,4,FALSE)</f>
        <v>RUS-M</v>
      </c>
      <c r="C18" s="225"/>
      <c r="D18" s="225"/>
      <c r="E18" s="225"/>
      <c r="F18" s="225"/>
      <c r="G18" s="225"/>
      <c r="H18" s="226"/>
      <c r="I18" s="90"/>
      <c r="J18" s="91"/>
    </row>
    <row r="19" spans="1:10" ht="18.75" thickBot="1">
      <c r="A19" s="242"/>
      <c r="B19" s="227" t="e">
        <f>VLOOKUP("пр.взв.!",'пр.взв.'!B1:F49,4,FALSE)</f>
        <v>#N/A</v>
      </c>
      <c r="C19" s="227"/>
      <c r="D19" s="227"/>
      <c r="E19" s="227"/>
      <c r="F19" s="227"/>
      <c r="G19" s="227"/>
      <c r="H19" s="228"/>
      <c r="I19" s="90"/>
      <c r="J19" s="91"/>
    </row>
    <row r="20" spans="1:10" ht="18.75" thickBot="1">
      <c r="A20" s="90"/>
      <c r="B20" s="105"/>
      <c r="C20" s="105"/>
      <c r="D20" s="105"/>
      <c r="E20" s="105"/>
      <c r="F20" s="105"/>
      <c r="G20" s="105"/>
      <c r="H20" s="105"/>
      <c r="I20" s="90"/>
      <c r="J20" s="91"/>
    </row>
    <row r="21" spans="1:10" ht="18" customHeight="1">
      <c r="A21" s="240" t="s">
        <v>34</v>
      </c>
      <c r="B21" s="223" t="e">
        <f>VLOOKUP(J21,'пр.взв.'!B2:F53,2,FALSE)</f>
        <v>#REF!</v>
      </c>
      <c r="C21" s="223"/>
      <c r="D21" s="223"/>
      <c r="E21" s="223"/>
      <c r="F21" s="223"/>
      <c r="G21" s="223"/>
      <c r="H21" s="232" t="e">
        <f>VLOOKUP(J21,'пр.взв.'!B2:E53,3,FALSE)</f>
        <v>#REF!</v>
      </c>
      <c r="I21" s="90"/>
      <c r="J21" s="91" t="e">
        <f>'пр.хода'!#REF!</f>
        <v>#REF!</v>
      </c>
    </row>
    <row r="22" spans="1:10" ht="18" customHeight="1">
      <c r="A22" s="241"/>
      <c r="B22" s="224" t="e">
        <f>VLOOKUP(J22,'пр.взв.'!B3:F54,2,FALSE)</f>
        <v>#N/A</v>
      </c>
      <c r="C22" s="224"/>
      <c r="D22" s="224"/>
      <c r="E22" s="224"/>
      <c r="F22" s="224"/>
      <c r="G22" s="224"/>
      <c r="H22" s="233"/>
      <c r="I22" s="90"/>
      <c r="J22" s="91"/>
    </row>
    <row r="23" spans="1:9" ht="18">
      <c r="A23" s="241"/>
      <c r="B23" s="225" t="e">
        <f>VLOOKUP(J21,'пр.взв.'!B7:E38,4,FALSE)</f>
        <v>#REF!</v>
      </c>
      <c r="C23" s="225"/>
      <c r="D23" s="225"/>
      <c r="E23" s="225"/>
      <c r="F23" s="225"/>
      <c r="G23" s="225"/>
      <c r="H23" s="226"/>
      <c r="I23" s="90"/>
    </row>
    <row r="24" spans="1:9" ht="18.75" thickBot="1">
      <c r="A24" s="242"/>
      <c r="B24" s="227" t="e">
        <f>VLOOKUP("пр.взв.!",'пр.взв.'!B3:F54,4,FALSE)</f>
        <v>#N/A</v>
      </c>
      <c r="C24" s="227"/>
      <c r="D24" s="227"/>
      <c r="E24" s="227"/>
      <c r="F24" s="227"/>
      <c r="G24" s="227"/>
      <c r="H24" s="228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234"/>
      <c r="B28" s="235"/>
      <c r="C28" s="235"/>
      <c r="D28" s="235"/>
      <c r="E28" s="235"/>
      <c r="F28" s="235"/>
      <c r="G28" s="235"/>
      <c r="H28" s="236"/>
    </row>
    <row r="29" spans="1:8" ht="13.5" customHeight="1" thickBot="1">
      <c r="A29" s="237"/>
      <c r="B29" s="238"/>
      <c r="C29" s="238"/>
      <c r="D29" s="238"/>
      <c r="E29" s="238"/>
      <c r="F29" s="238"/>
      <c r="G29" s="238"/>
      <c r="H29" s="239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2">
    <mergeCell ref="A1:H1"/>
    <mergeCell ref="A2:H2"/>
    <mergeCell ref="A3:H3"/>
    <mergeCell ref="A6:A9"/>
    <mergeCell ref="H6:H7"/>
    <mergeCell ref="B8:H9"/>
    <mergeCell ref="C4:D4"/>
    <mergeCell ref="E4:F4"/>
    <mergeCell ref="B6:G7"/>
    <mergeCell ref="A28:H29"/>
    <mergeCell ref="A21:A24"/>
    <mergeCell ref="H21:H22"/>
    <mergeCell ref="H16:H17"/>
    <mergeCell ref="B18:H19"/>
    <mergeCell ref="A16:A19"/>
    <mergeCell ref="B11:G12"/>
    <mergeCell ref="B21:G22"/>
    <mergeCell ref="B23:H24"/>
    <mergeCell ref="A11:A14"/>
    <mergeCell ref="H11:H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35"/>
  <sheetViews>
    <sheetView tabSelected="1" zoomScalePageLayoutView="0" workbookViewId="0" topLeftCell="A1">
      <selection activeCell="A1" sqref="A1:P48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1:16" ht="59.25" customHeight="1">
      <c r="A1" s="252" t="s">
        <v>71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21" ht="28.5" customHeight="1">
      <c r="A2" s="290" t="str">
        <f>'[2]пр.взв.'!A3</f>
        <v>September 30 - October 02, 2012      Moscow /Russia/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42"/>
      <c r="R2" s="42"/>
      <c r="S2" s="42"/>
      <c r="T2" s="42"/>
      <c r="U2" s="8"/>
    </row>
    <row r="3" spans="3:22" ht="3" customHeight="1" thickBot="1">
      <c r="C3" s="3"/>
      <c r="D3" s="53"/>
      <c r="L3" s="83"/>
      <c r="M3" s="127"/>
      <c r="N3" s="127"/>
      <c r="O3" s="127"/>
      <c r="P3" s="127"/>
      <c r="Q3" s="76"/>
      <c r="R3" s="76"/>
      <c r="S3" s="66"/>
      <c r="V3" s="99"/>
    </row>
    <row r="4" spans="1:12" ht="28.5" customHeight="1" thickBot="1">
      <c r="A4" s="253" t="str">
        <f>'пр.взв.'!C4</f>
        <v>W</v>
      </c>
      <c r="B4" s="254"/>
      <c r="C4" s="255"/>
      <c r="D4" s="137" t="str">
        <f>'пр.взв.'!D4</f>
        <v>52 kg</v>
      </c>
      <c r="E4" s="256" t="s">
        <v>70</v>
      </c>
      <c r="F4" s="257"/>
      <c r="G4" s="76"/>
      <c r="H4" s="76"/>
      <c r="I4" s="76"/>
      <c r="J4" s="76"/>
      <c r="K4" s="76"/>
      <c r="L4" s="76"/>
    </row>
    <row r="5" ht="12.75" customHeight="1" thickBot="1">
      <c r="C5" s="129"/>
    </row>
    <row r="6" spans="1:16" ht="12.75" customHeight="1" thickBot="1">
      <c r="A6" s="287" t="s">
        <v>40</v>
      </c>
      <c r="C6" s="260">
        <v>1</v>
      </c>
      <c r="D6" s="266" t="str">
        <f>VLOOKUP(C6,'пр.взв.'!B7:F38,2,FALSE)</f>
        <v>MOLCHANOVA Mariya</v>
      </c>
      <c r="E6" s="268" t="str">
        <f>VLOOKUP(C6,'пр.взв.'!B7:F38,3,FALSE)</f>
        <v>1988 msic</v>
      </c>
      <c r="F6" s="274" t="str">
        <f>VLOOKUP(C6,'пр.взв.'!B7:F38,4,FALSE)</f>
        <v>RUS</v>
      </c>
      <c r="G6" s="100"/>
      <c r="H6" s="49"/>
      <c r="I6" s="49"/>
      <c r="J6" s="49"/>
      <c r="K6" s="49"/>
      <c r="L6" s="12"/>
      <c r="M6" s="293">
        <v>1</v>
      </c>
      <c r="N6" s="296">
        <v>7</v>
      </c>
      <c r="O6" s="297" t="str">
        <f>VLOOKUP(N6,'пр.взв.'!B7:E38,2,FALSE)</f>
        <v>KHARITONOVA Anna</v>
      </c>
      <c r="P6" s="295" t="str">
        <f>VLOOKUP(N6,'пр.взв.'!B7:F38,4,FALSE)</f>
        <v>RUS-M</v>
      </c>
    </row>
    <row r="7" spans="1:16" ht="12.75" customHeight="1">
      <c r="A7" s="288"/>
      <c r="C7" s="261"/>
      <c r="D7" s="267">
        <f>'пр.взв.'!C8</f>
        <v>0</v>
      </c>
      <c r="E7" s="269"/>
      <c r="F7" s="275">
        <f>'пр.взв.'!E8</f>
        <v>0</v>
      </c>
      <c r="G7" s="304">
        <v>1</v>
      </c>
      <c r="H7" s="14"/>
      <c r="I7" s="14"/>
      <c r="J7" s="12"/>
      <c r="K7" s="108"/>
      <c r="M7" s="294"/>
      <c r="N7" s="281"/>
      <c r="O7" s="282" t="e">
        <f>VLOOKUP(N7,'пр.взв.'!B7:E38,2,FALSE)</f>
        <v>#N/A</v>
      </c>
      <c r="P7" s="283" t="e">
        <f>VLOOKUP(N7,'пр.взв.'!B7:E38,4,FALSE)</f>
        <v>#N/A</v>
      </c>
    </row>
    <row r="8" spans="1:20" ht="12.75" customHeight="1" thickBot="1">
      <c r="A8" s="288"/>
      <c r="C8" s="262">
        <v>9</v>
      </c>
      <c r="D8" s="264" t="str">
        <f>VLOOKUP(C8,'пр.взв.'!B7:F38,2,FALSE)</f>
        <v>TASCU Gabriela</v>
      </c>
      <c r="E8" s="258" t="str">
        <f>VLOOKUP(C8,'пр.взв.'!B7:F38,3,FALSE)</f>
        <v>1992 ms</v>
      </c>
      <c r="F8" s="272" t="str">
        <f>VLOOKUP(C8,'пр.взв.'!B7:F38,4,FALSE)</f>
        <v>ROU</v>
      </c>
      <c r="G8" s="305"/>
      <c r="H8" s="19"/>
      <c r="I8" s="14"/>
      <c r="J8" s="12"/>
      <c r="K8" s="108"/>
      <c r="M8" s="301">
        <v>2</v>
      </c>
      <c r="N8" s="281">
        <v>2</v>
      </c>
      <c r="O8" s="282" t="str">
        <f>VLOOKUP(N8,'пр.взв.'!B7:E38,2,FALSE)</f>
        <v>ZHARSKAYA Maryna</v>
      </c>
      <c r="P8" s="283" t="str">
        <f>VLOOKUP(N8,'пр.взв.'!B7:E38,4,FALSE)</f>
        <v>BLR</v>
      </c>
      <c r="T8" s="7"/>
    </row>
    <row r="9" spans="1:16" ht="12.75" customHeight="1" thickBot="1">
      <c r="A9" s="288"/>
      <c r="C9" s="263"/>
      <c r="D9" s="265">
        <f>'пр.взв.'!C24</f>
        <v>0</v>
      </c>
      <c r="E9" s="259"/>
      <c r="F9" s="273">
        <f>'пр.взв.'!E24</f>
        <v>0</v>
      </c>
      <c r="G9" s="16"/>
      <c r="H9" s="14"/>
      <c r="I9" s="321">
        <v>1</v>
      </c>
      <c r="J9" s="12"/>
      <c r="K9" s="108"/>
      <c r="M9" s="301"/>
      <c r="N9" s="281"/>
      <c r="O9" s="282" t="e">
        <f>VLOOKUP(N9,'пр.взв.'!B1:E40,2,FALSE)</f>
        <v>#N/A</v>
      </c>
      <c r="P9" s="283" t="e">
        <f>VLOOKUP(N9,'пр.взв.'!B2:E40,4,FALSE)</f>
        <v>#N/A</v>
      </c>
    </row>
    <row r="10" spans="1:16" ht="12.75" customHeight="1" thickBot="1">
      <c r="A10" s="288"/>
      <c r="C10" s="260">
        <v>5</v>
      </c>
      <c r="D10" s="266" t="str">
        <f>VLOOKUP(C10,'пр.взв.'!B7:F38,2,FALSE)</f>
        <v>KASHKYYNOVA Kezhezaru</v>
      </c>
      <c r="E10" s="268" t="str">
        <f>VLOOKUP(C10,'пр.взв.'!B7:F38,3,FALSE)</f>
        <v>1985 msic</v>
      </c>
      <c r="F10" s="274" t="str">
        <f>VLOOKUP(C10,'пр.взв.'!B7:F38,4,FALSE)</f>
        <v>KAZ</v>
      </c>
      <c r="G10" s="11"/>
      <c r="H10" s="14"/>
      <c r="I10" s="322"/>
      <c r="J10" s="25"/>
      <c r="K10" s="12"/>
      <c r="M10" s="302">
        <v>3</v>
      </c>
      <c r="N10" s="281">
        <v>4</v>
      </c>
      <c r="O10" s="282" t="str">
        <f>VLOOKUP(N10,'пр.взв.'!B7:E38,2,FALSE)</f>
        <v>CHERNECOVA Natalya</v>
      </c>
      <c r="P10" s="283" t="str">
        <f>VLOOKUP(N10,'пр.взв.'!B7:E38,4,FALSE)</f>
        <v>RUS-M</v>
      </c>
    </row>
    <row r="11" spans="1:16" ht="12.75" customHeight="1">
      <c r="A11" s="288"/>
      <c r="C11" s="261"/>
      <c r="D11" s="267">
        <f>'пр.взв.'!C16</f>
        <v>0</v>
      </c>
      <c r="E11" s="269"/>
      <c r="F11" s="275">
        <f>'пр.взв.'!E16</f>
        <v>0</v>
      </c>
      <c r="G11" s="277">
        <v>5</v>
      </c>
      <c r="H11" s="23"/>
      <c r="I11" s="14"/>
      <c r="J11" s="24"/>
      <c r="K11" s="12"/>
      <c r="L11" s="12"/>
      <c r="M11" s="302"/>
      <c r="N11" s="281"/>
      <c r="O11" s="282" t="e">
        <f>VLOOKUP(N11,'пр.взв.'!B1:E42,2,FALSE)</f>
        <v>#N/A</v>
      </c>
      <c r="P11" s="283" t="e">
        <f>VLOOKUP(N11,'пр.взв.'!B1:E42,4,FALSE)</f>
        <v>#N/A</v>
      </c>
    </row>
    <row r="12" spans="1:16" ht="12.75" customHeight="1" thickBot="1">
      <c r="A12" s="288"/>
      <c r="C12" s="262">
        <v>13</v>
      </c>
      <c r="D12" s="264"/>
      <c r="E12" s="258"/>
      <c r="F12" s="272"/>
      <c r="G12" s="278"/>
      <c r="H12" s="14"/>
      <c r="I12" s="14"/>
      <c r="J12" s="24"/>
      <c r="K12" s="109"/>
      <c r="L12" s="28"/>
      <c r="M12" s="302">
        <v>4</v>
      </c>
      <c r="N12" s="281">
        <v>1</v>
      </c>
      <c r="O12" s="282" t="str">
        <f>VLOOKUP(N12,'пр.взв.'!B7:E38,2,FALSE)</f>
        <v>MOLCHANOVA Mariya</v>
      </c>
      <c r="P12" s="283" t="str">
        <f>VLOOKUP(N12,'пр.взв.'!B7:E38,4,FALSE)</f>
        <v>RUS</v>
      </c>
    </row>
    <row r="13" spans="1:16" ht="12.75" customHeight="1" thickBot="1">
      <c r="A13" s="289"/>
      <c r="C13" s="263"/>
      <c r="D13" s="265"/>
      <c r="E13" s="259"/>
      <c r="F13" s="273"/>
      <c r="G13" s="16"/>
      <c r="H13" s="14"/>
      <c r="I13" s="14"/>
      <c r="J13" s="12"/>
      <c r="K13" s="321">
        <v>7</v>
      </c>
      <c r="L13" s="12"/>
      <c r="M13" s="302"/>
      <c r="N13" s="281"/>
      <c r="O13" s="282" t="e">
        <f>VLOOKUP(N13,'пр.взв.'!B3:E44,2,FALSE)</f>
        <v>#N/A</v>
      </c>
      <c r="P13" s="283" t="e">
        <f>VLOOKUP(N13,'пр.взв.'!B3:E44,4,FALSE)</f>
        <v>#N/A</v>
      </c>
    </row>
    <row r="14" spans="1:20" ht="12.75" customHeight="1" thickBot="1">
      <c r="A14" s="287" t="s">
        <v>41</v>
      </c>
      <c r="C14" s="260">
        <v>3</v>
      </c>
      <c r="D14" s="266" t="str">
        <f>VLOOKUP(C14,'пр.взв.'!B7:F38,2,FALSE)</f>
        <v>KUZYAEVA Anna</v>
      </c>
      <c r="E14" s="268" t="str">
        <f>VLOOKUP(C14,'пр.взв.'!B7:F38,3,FALSE)</f>
        <v>1989 ms</v>
      </c>
      <c r="F14" s="274" t="str">
        <f>VLOOKUP(C14,'пр.взв.'!B7:F38,4,FALSE)</f>
        <v>RUS</v>
      </c>
      <c r="G14" s="11"/>
      <c r="H14" s="14"/>
      <c r="I14" s="14"/>
      <c r="J14" s="12"/>
      <c r="K14" s="322"/>
      <c r="L14" s="12"/>
      <c r="M14" s="291" t="s">
        <v>76</v>
      </c>
      <c r="N14" s="281">
        <v>5</v>
      </c>
      <c r="O14" s="282" t="str">
        <f>VLOOKUP(N14,'пр.взв.'!B7:E38,2,FALSE)</f>
        <v>KASHKYYNOVA Kezhezaru</v>
      </c>
      <c r="P14" s="283" t="str">
        <f>VLOOKUP(N14,'пр.взв.'!B7:E38,4,FALSE)</f>
        <v>KAZ</v>
      </c>
      <c r="Q14" s="83"/>
      <c r="R14" s="83"/>
      <c r="S14" s="83"/>
      <c r="T14" s="83"/>
    </row>
    <row r="15" spans="1:20" ht="12.75" customHeight="1">
      <c r="A15" s="288"/>
      <c r="C15" s="261"/>
      <c r="D15" s="267">
        <f>'пр.взв.'!C12</f>
        <v>0</v>
      </c>
      <c r="E15" s="269"/>
      <c r="F15" s="275">
        <f>'пр.взв.'!E12</f>
        <v>0</v>
      </c>
      <c r="G15" s="304">
        <v>3</v>
      </c>
      <c r="H15" s="14"/>
      <c r="I15" s="14"/>
      <c r="J15" s="24"/>
      <c r="K15" s="24"/>
      <c r="L15" s="12"/>
      <c r="M15" s="291"/>
      <c r="N15" s="281"/>
      <c r="O15" s="282" t="e">
        <f>VLOOKUP(N15,'пр.взв.'!B1:E46,2,FALSE)</f>
        <v>#N/A</v>
      </c>
      <c r="P15" s="283" t="e">
        <f>VLOOKUP(N15,'пр.взв.'!B5:E46,4,FALSE)</f>
        <v>#N/A</v>
      </c>
      <c r="Q15" s="83"/>
      <c r="R15" s="83"/>
      <c r="S15" s="83"/>
      <c r="T15" s="83"/>
    </row>
    <row r="16" spans="1:20" ht="12.75" customHeight="1" thickBot="1">
      <c r="A16" s="288"/>
      <c r="C16" s="262">
        <v>11</v>
      </c>
      <c r="D16" s="264"/>
      <c r="E16" s="258"/>
      <c r="F16" s="272"/>
      <c r="G16" s="305"/>
      <c r="H16" s="19"/>
      <c r="I16" s="14"/>
      <c r="J16" s="24"/>
      <c r="K16" s="24"/>
      <c r="L16" s="12"/>
      <c r="M16" s="291" t="s">
        <v>76</v>
      </c>
      <c r="N16" s="281">
        <v>3</v>
      </c>
      <c r="O16" s="282" t="str">
        <f>VLOOKUP(N16,'пр.взв.'!B7:E38,2,FALSE)</f>
        <v>KUZYAEVA Anna</v>
      </c>
      <c r="P16" s="283" t="str">
        <f>VLOOKUP(N16,'пр.взв.'!B7:E38,4,FALSE)</f>
        <v>RUS</v>
      </c>
      <c r="Q16" s="83"/>
      <c r="R16" s="83"/>
      <c r="S16" s="83"/>
      <c r="T16" s="83"/>
    </row>
    <row r="17" spans="1:20" ht="12.75" customHeight="1" thickBot="1">
      <c r="A17" s="288"/>
      <c r="C17" s="263"/>
      <c r="D17" s="265"/>
      <c r="E17" s="259"/>
      <c r="F17" s="273"/>
      <c r="G17" s="16"/>
      <c r="H17" s="14"/>
      <c r="I17" s="279">
        <v>7</v>
      </c>
      <c r="J17" s="26"/>
      <c r="K17" s="24"/>
      <c r="L17" s="12"/>
      <c r="M17" s="291"/>
      <c r="N17" s="281"/>
      <c r="O17" s="282" t="e">
        <f>VLOOKUP(N17,'пр.взв.'!B1:E48,2,FALSE)</f>
        <v>#N/A</v>
      </c>
      <c r="P17" s="283" t="e">
        <f>VLOOKUP(N17,'пр.взв.'!B7:E48,4,FALSE)</f>
        <v>#N/A</v>
      </c>
      <c r="Q17" s="83"/>
      <c r="R17" s="83"/>
      <c r="S17" s="83"/>
      <c r="T17" s="83"/>
    </row>
    <row r="18" spans="1:20" ht="12.75" customHeight="1" thickBot="1">
      <c r="A18" s="288"/>
      <c r="C18" s="260">
        <v>7</v>
      </c>
      <c r="D18" s="266" t="str">
        <f>VLOOKUP(C18,'пр.взв.'!B7:F38,2,FALSE)</f>
        <v>KHARITONOVA Anna</v>
      </c>
      <c r="E18" s="268" t="str">
        <f>VLOOKUP(C18,'пр.взв.'!B7:F38,3,FALSE)</f>
        <v>1985 ms</v>
      </c>
      <c r="F18" s="274" t="str">
        <f>VLOOKUP(C18,'пр.взв.'!B7:F38,4,FALSE)</f>
        <v>RUS-M</v>
      </c>
      <c r="G18" s="11"/>
      <c r="H18" s="16"/>
      <c r="I18" s="280"/>
      <c r="J18" s="9"/>
      <c r="K18" s="38"/>
      <c r="L18" s="9"/>
      <c r="M18" s="291" t="s">
        <v>76</v>
      </c>
      <c r="N18" s="298">
        <v>6</v>
      </c>
      <c r="O18" s="299" t="str">
        <f>VLOOKUP(N18,'пр.взв.'!B7:E38,2,FALSE)</f>
        <v>NIKITINA Tatyana</v>
      </c>
      <c r="P18" s="300" t="str">
        <f>VLOOKUP(N18,'пр.взв.'!B7:E38,4,FALSE)</f>
        <v>RUS</v>
      </c>
      <c r="Q18" s="83"/>
      <c r="R18" s="83"/>
      <c r="S18" s="83"/>
      <c r="T18" s="83"/>
    </row>
    <row r="19" spans="1:20" ht="12.75" customHeight="1">
      <c r="A19" s="288"/>
      <c r="C19" s="261"/>
      <c r="D19" s="267">
        <f>'пр.взв.'!C20</f>
        <v>0</v>
      </c>
      <c r="E19" s="269"/>
      <c r="F19" s="275">
        <f>'пр.взв.'!E20</f>
        <v>0</v>
      </c>
      <c r="G19" s="277">
        <v>7</v>
      </c>
      <c r="H19" s="22"/>
      <c r="I19" s="16"/>
      <c r="J19" s="17"/>
      <c r="K19" s="24"/>
      <c r="L19" s="17"/>
      <c r="M19" s="291"/>
      <c r="N19" s="281"/>
      <c r="O19" s="282" t="e">
        <f>VLOOKUP(N19,'пр.взв.'!B1:E50,2,FALSE)</f>
        <v>#N/A</v>
      </c>
      <c r="P19" s="283" t="e">
        <f>VLOOKUP(N19,'пр.взв.'!B1:E50,4,FALSE)</f>
        <v>#N/A</v>
      </c>
      <c r="Q19" s="83"/>
      <c r="R19" s="83"/>
      <c r="S19" s="83"/>
      <c r="T19" s="83"/>
    </row>
    <row r="20" spans="1:20" ht="13.5" customHeight="1" thickBot="1">
      <c r="A20" s="288"/>
      <c r="C20" s="262">
        <v>15</v>
      </c>
      <c r="D20" s="264"/>
      <c r="E20" s="258"/>
      <c r="F20" s="272"/>
      <c r="G20" s="278"/>
      <c r="H20" s="16"/>
      <c r="I20" s="16"/>
      <c r="J20" s="17"/>
      <c r="K20" s="24"/>
      <c r="L20" s="17"/>
      <c r="M20" s="291" t="s">
        <v>76</v>
      </c>
      <c r="N20" s="281">
        <v>8</v>
      </c>
      <c r="O20" s="282" t="str">
        <f>VLOOKUP(N20,'пр.взв.'!B7:E38,2,FALSE)</f>
        <v>PLISOVA Liliya</v>
      </c>
      <c r="P20" s="283" t="str">
        <f>VLOOKUP(N20,'пр.взв.'!B7:E38,4,FALSE)</f>
        <v>RUS</v>
      </c>
      <c r="Q20" s="83"/>
      <c r="R20" s="83"/>
      <c r="S20" s="83"/>
      <c r="T20" s="83"/>
    </row>
    <row r="21" spans="1:20" ht="12" customHeight="1" thickBot="1">
      <c r="A21" s="289"/>
      <c r="C21" s="263"/>
      <c r="D21" s="265"/>
      <c r="E21" s="259"/>
      <c r="F21" s="273"/>
      <c r="G21" s="16"/>
      <c r="H21" s="11"/>
      <c r="I21" s="11"/>
      <c r="J21" s="17"/>
      <c r="K21" s="24"/>
      <c r="L21" s="17"/>
      <c r="M21" s="291"/>
      <c r="N21" s="281"/>
      <c r="O21" s="282" t="e">
        <f>VLOOKUP(N21,'пр.взв.'!B2:E52,2,FALSE)</f>
        <v>#N/A</v>
      </c>
      <c r="P21" s="283" t="e">
        <f>VLOOKUP(N21,'пр.взв.'!B1:E52,4,FALSE)</f>
        <v>#N/A</v>
      </c>
      <c r="Q21" s="83"/>
      <c r="R21" s="83"/>
      <c r="S21" s="83"/>
      <c r="T21" s="83"/>
    </row>
    <row r="22" spans="3:20" ht="12" customHeight="1">
      <c r="C22" s="306"/>
      <c r="D22" s="107"/>
      <c r="E22" s="138"/>
      <c r="F22" s="45"/>
      <c r="G22" s="110"/>
      <c r="H22" s="110"/>
      <c r="I22" s="110"/>
      <c r="J22" s="108"/>
      <c r="K22" s="323">
        <v>7</v>
      </c>
      <c r="M22" s="291" t="s">
        <v>77</v>
      </c>
      <c r="N22" s="281">
        <v>9</v>
      </c>
      <c r="O22" s="282" t="str">
        <f>VLOOKUP(N22,'пр.взв.'!B7:E38,2,FALSE)</f>
        <v>TASCU Gabriela</v>
      </c>
      <c r="P22" s="283" t="str">
        <f>VLOOKUP(N22,'пр.взв.'!B7:E38,4,FALSE)</f>
        <v>ROU</v>
      </c>
      <c r="Q22" s="83"/>
      <c r="R22" s="83"/>
      <c r="S22" s="83"/>
      <c r="T22" s="83"/>
    </row>
    <row r="23" spans="3:20" ht="12" customHeight="1" thickBot="1">
      <c r="C23" s="307"/>
      <c r="D23" s="1"/>
      <c r="E23" s="138"/>
      <c r="F23" s="1"/>
      <c r="G23" s="108"/>
      <c r="H23" s="108"/>
      <c r="I23" s="108"/>
      <c r="J23" s="108"/>
      <c r="K23" s="324"/>
      <c r="L23" s="50"/>
      <c r="M23" s="292"/>
      <c r="N23" s="284"/>
      <c r="O23" s="285" t="e">
        <f>VLOOKUP(N23,'пр.взв.'!B2:E54,2,FALSE)</f>
        <v>#N/A</v>
      </c>
      <c r="P23" s="286" t="e">
        <f>VLOOKUP(N23,'пр.взв.'!B3:E54,4,FALSE)</f>
        <v>#N/A</v>
      </c>
      <c r="Q23" s="83"/>
      <c r="R23" s="83"/>
      <c r="S23" s="83"/>
      <c r="T23" s="83"/>
    </row>
    <row r="24" spans="1:16" ht="12" customHeight="1" thickBot="1">
      <c r="A24" s="287" t="s">
        <v>42</v>
      </c>
      <c r="C24" s="260">
        <v>2</v>
      </c>
      <c r="D24" s="266" t="str">
        <f>VLOOKUP(C24,'пр.взв.'!B7:F38,2,FALSE)</f>
        <v>ZHARSKAYA Maryna</v>
      </c>
      <c r="E24" s="268" t="str">
        <f>VLOOKUP(C24,'пр.взв.'!B7:F38,3,FALSE)</f>
        <v>1983 msik</v>
      </c>
      <c r="F24" s="274" t="str">
        <f>VLOOKUP(C24,'пр.взв.'!B7:F38,4,FALSE)</f>
        <v>BLR</v>
      </c>
      <c r="G24" s="11"/>
      <c r="H24" s="12"/>
      <c r="I24" s="12"/>
      <c r="J24" s="12"/>
      <c r="K24" s="111"/>
      <c r="M24" s="303"/>
      <c r="N24" s="270"/>
      <c r="O24" s="271" t="e">
        <f>VLOOKUP(N24,'пр.взв.'!B7:E38,2,FALSE)</f>
        <v>#N/A</v>
      </c>
      <c r="P24" s="270" t="e">
        <f>VLOOKUP(N24,'пр.взв.'!B7:E38,4,FALSE)</f>
        <v>#N/A</v>
      </c>
    </row>
    <row r="25" spans="1:16" ht="12" customHeight="1">
      <c r="A25" s="288"/>
      <c r="C25" s="261"/>
      <c r="D25" s="267">
        <f>'пр.взв.'!C10</f>
        <v>0</v>
      </c>
      <c r="E25" s="269"/>
      <c r="F25" s="275"/>
      <c r="G25" s="304">
        <v>2</v>
      </c>
      <c r="H25" s="14"/>
      <c r="I25" s="14"/>
      <c r="J25" s="12"/>
      <c r="K25" s="112"/>
      <c r="M25" s="303"/>
      <c r="N25" s="270"/>
      <c r="O25" s="271" t="e">
        <f>VLOOKUP(N25,'пр.взв.'!B2:E56,2,FALSE)</f>
        <v>#N/A</v>
      </c>
      <c r="P25" s="270" t="e">
        <f>VLOOKUP(N25,'пр.взв.'!B5:E56,4,FALSE)</f>
        <v>#N/A</v>
      </c>
    </row>
    <row r="26" spans="1:16" ht="12" customHeight="1" thickBot="1">
      <c r="A26" s="288"/>
      <c r="C26" s="262">
        <v>10</v>
      </c>
      <c r="D26" s="264"/>
      <c r="E26" s="258"/>
      <c r="F26" s="272"/>
      <c r="G26" s="305"/>
      <c r="H26" s="19"/>
      <c r="I26" s="14"/>
      <c r="J26" s="12"/>
      <c r="K26" s="112"/>
      <c r="M26" s="276"/>
      <c r="N26" s="270"/>
      <c r="O26" s="271" t="e">
        <f>VLOOKUP(N26,'пр.взв.'!B7:E38,2,FALSE)</f>
        <v>#N/A</v>
      </c>
      <c r="P26" s="270" t="e">
        <f>VLOOKUP(N26,'пр.взв.'!B7:E38,4,FALSE)</f>
        <v>#N/A</v>
      </c>
    </row>
    <row r="27" spans="1:16" ht="12" customHeight="1" thickBot="1">
      <c r="A27" s="288"/>
      <c r="C27" s="263"/>
      <c r="D27" s="265"/>
      <c r="E27" s="259"/>
      <c r="F27" s="273"/>
      <c r="G27" s="16"/>
      <c r="H27" s="14"/>
      <c r="I27" s="321">
        <v>2</v>
      </c>
      <c r="J27" s="12"/>
      <c r="K27" s="112"/>
      <c r="M27" s="276"/>
      <c r="N27" s="270"/>
      <c r="O27" s="271" t="e">
        <f>VLOOKUP(N27,'пр.взв.'!B2:E58,2,FALSE)</f>
        <v>#N/A</v>
      </c>
      <c r="P27" s="270" t="e">
        <f>VLOOKUP(N27,'пр.взв.'!B7:E58,4,FALSE)</f>
        <v>#N/A</v>
      </c>
    </row>
    <row r="28" spans="1:16" ht="12" customHeight="1" thickBot="1">
      <c r="A28" s="288"/>
      <c r="C28" s="260">
        <v>6</v>
      </c>
      <c r="D28" s="266" t="str">
        <f>VLOOKUP(C28,'пр.взв.'!B7:F38,2,FALSE)</f>
        <v>NIKITINA Tatyana</v>
      </c>
      <c r="E28" s="268" t="str">
        <f>VLOOKUP(C28,'пр.взв.'!B7:F38,3,FALSE)</f>
        <v>1984 ms</v>
      </c>
      <c r="F28" s="274" t="str">
        <f>VLOOKUP(C28,'пр.взв.'!B7:F38,4,FALSE)</f>
        <v>RUS</v>
      </c>
      <c r="G28" s="11"/>
      <c r="H28" s="14"/>
      <c r="I28" s="322"/>
      <c r="J28" s="25"/>
      <c r="K28" s="24"/>
      <c r="M28" s="276"/>
      <c r="N28" s="270"/>
      <c r="O28" s="271" t="e">
        <f>VLOOKUP(N28,'пр.взв.'!B7:E38,2,FALSE)</f>
        <v>#N/A</v>
      </c>
      <c r="P28" s="270" t="e">
        <f>VLOOKUP(N28,'пр.взв.'!B7:E38,4,FALSE)</f>
        <v>#N/A</v>
      </c>
    </row>
    <row r="29" spans="1:16" ht="12" customHeight="1">
      <c r="A29" s="288"/>
      <c r="C29" s="261"/>
      <c r="D29" s="267">
        <f>'пр.взв.'!C18</f>
        <v>0</v>
      </c>
      <c r="E29" s="269"/>
      <c r="F29" s="275"/>
      <c r="G29" s="277">
        <v>6</v>
      </c>
      <c r="H29" s="23"/>
      <c r="I29" s="14"/>
      <c r="J29" s="24"/>
      <c r="K29" s="24"/>
      <c r="L29" s="12"/>
      <c r="M29" s="276"/>
      <c r="N29" s="270"/>
      <c r="O29" s="271" t="e">
        <f>VLOOKUP(N29,'пр.взв.'!B2:E60,2,FALSE)</f>
        <v>#N/A</v>
      </c>
      <c r="P29" s="270" t="e">
        <f>VLOOKUP(N29,'пр.взв.'!B2:E60,4,FALSE)</f>
        <v>#N/A</v>
      </c>
    </row>
    <row r="30" spans="1:18" ht="12" customHeight="1" thickBot="1">
      <c r="A30" s="288"/>
      <c r="C30" s="262">
        <v>14</v>
      </c>
      <c r="D30" s="264"/>
      <c r="E30" s="258"/>
      <c r="F30" s="272"/>
      <c r="G30" s="278"/>
      <c r="H30" s="14"/>
      <c r="I30" s="14"/>
      <c r="J30" s="24"/>
      <c r="K30" s="113"/>
      <c r="L30" s="28"/>
      <c r="M30" s="276"/>
      <c r="N30" s="270"/>
      <c r="O30" s="271" t="e">
        <f>VLOOKUP(N30,'пр.взв.'!B7:E38,2,FALSE)</f>
        <v>#N/A</v>
      </c>
      <c r="P30" s="270" t="e">
        <f>VLOOKUP(N30,'пр.взв.'!B7:E38,4,FALSE)</f>
        <v>#N/A</v>
      </c>
      <c r="Q30" s="83"/>
      <c r="R30" s="83"/>
    </row>
    <row r="31" spans="1:18" ht="12" customHeight="1" thickBot="1">
      <c r="A31" s="289"/>
      <c r="C31" s="263"/>
      <c r="D31" s="265"/>
      <c r="E31" s="259"/>
      <c r="F31" s="273"/>
      <c r="G31" s="16"/>
      <c r="H31" s="14"/>
      <c r="I31" s="14"/>
      <c r="J31" s="12"/>
      <c r="K31" s="279">
        <v>2</v>
      </c>
      <c r="L31" s="12"/>
      <c r="M31" s="276"/>
      <c r="N31" s="270"/>
      <c r="O31" s="271" t="e">
        <f>VLOOKUP(N31,'пр.взв.'!B3:E62,2,FALSE)</f>
        <v>#N/A</v>
      </c>
      <c r="P31" s="270" t="e">
        <f>VLOOKUP(N31,'пр.взв.'!B1:E62,4,FALSE)</f>
        <v>#N/A</v>
      </c>
      <c r="Q31" s="83"/>
      <c r="R31" s="83"/>
    </row>
    <row r="32" spans="1:18" ht="12" customHeight="1" thickBot="1">
      <c r="A32" s="287" t="s">
        <v>43</v>
      </c>
      <c r="C32" s="260">
        <v>4</v>
      </c>
      <c r="D32" s="266" t="str">
        <f>VLOOKUP(C32,'пр.взв.'!B7:F38,2,FALSE)</f>
        <v>CHERNECOVA Natalya</v>
      </c>
      <c r="E32" s="268" t="str">
        <f>VLOOKUP(C32,'пр.взв.'!B7:F38,3,FALSE)</f>
        <v>1986 ms</v>
      </c>
      <c r="F32" s="274" t="str">
        <f>VLOOKUP(C32,'пр.взв.'!B7:F38,4,FALSE)</f>
        <v>RUS-M</v>
      </c>
      <c r="G32" s="11"/>
      <c r="H32" s="14"/>
      <c r="I32" s="14"/>
      <c r="J32" s="12"/>
      <c r="K32" s="280"/>
      <c r="L32" s="12"/>
      <c r="M32" s="276"/>
      <c r="N32" s="270"/>
      <c r="O32" s="271" t="e">
        <f>VLOOKUP(N32,'пр.взв.'!B7:E38,2,FALSE)</f>
        <v>#N/A</v>
      </c>
      <c r="P32" s="270" t="e">
        <f>VLOOKUP(N32,'пр.взв.'!B7:E38,4,FALSE)</f>
        <v>#N/A</v>
      </c>
      <c r="Q32" s="83"/>
      <c r="R32" s="83"/>
    </row>
    <row r="33" spans="1:18" ht="12" customHeight="1">
      <c r="A33" s="288"/>
      <c r="C33" s="261"/>
      <c r="D33" s="267">
        <f>'пр.взв.'!C14</f>
        <v>0</v>
      </c>
      <c r="E33" s="269"/>
      <c r="F33" s="275"/>
      <c r="G33" s="304">
        <v>4</v>
      </c>
      <c r="H33" s="14"/>
      <c r="I33" s="14"/>
      <c r="J33" s="24"/>
      <c r="K33" s="12"/>
      <c r="L33" s="12"/>
      <c r="M33" s="276"/>
      <c r="N33" s="270"/>
      <c r="O33" s="271" t="e">
        <f>VLOOKUP(N33,'пр.взв.'!B3:E64,2,FALSE)</f>
        <v>#N/A</v>
      </c>
      <c r="P33" s="270" t="e">
        <f>VLOOKUP(N33,'пр.взв.'!B3:E64,4,FALSE)</f>
        <v>#N/A</v>
      </c>
      <c r="Q33" s="83"/>
      <c r="R33" s="83"/>
    </row>
    <row r="34" spans="1:18" ht="12" customHeight="1" thickBot="1">
      <c r="A34" s="288"/>
      <c r="C34" s="262">
        <v>12</v>
      </c>
      <c r="D34" s="264"/>
      <c r="E34" s="258"/>
      <c r="F34" s="272"/>
      <c r="G34" s="305"/>
      <c r="H34" s="19"/>
      <c r="I34" s="14"/>
      <c r="J34" s="24"/>
      <c r="K34" s="12"/>
      <c r="L34" s="12"/>
      <c r="M34" s="276"/>
      <c r="N34" s="270"/>
      <c r="O34" s="271" t="e">
        <f>VLOOKUP(N34,'пр.взв.'!B7:E38,2,FALSE)</f>
        <v>#N/A</v>
      </c>
      <c r="P34" s="270" t="e">
        <f>VLOOKUP(N34,'пр.взв.'!B7:E38,4,FALSE)</f>
        <v>#N/A</v>
      </c>
      <c r="Q34" s="83"/>
      <c r="R34" s="83"/>
    </row>
    <row r="35" spans="1:18" ht="12" customHeight="1" thickBot="1">
      <c r="A35" s="288"/>
      <c r="C35" s="263"/>
      <c r="D35" s="265"/>
      <c r="E35" s="259"/>
      <c r="F35" s="273"/>
      <c r="G35" s="16"/>
      <c r="H35" s="14"/>
      <c r="I35" s="279">
        <v>4</v>
      </c>
      <c r="J35" s="26"/>
      <c r="K35" s="12"/>
      <c r="L35" s="12"/>
      <c r="M35" s="276"/>
      <c r="N35" s="270"/>
      <c r="O35" s="271" t="e">
        <f>VLOOKUP(N35,'пр.взв.'!B3:E66,2,FALSE)</f>
        <v>#N/A</v>
      </c>
      <c r="P35" s="270" t="e">
        <f>VLOOKUP(N35,'пр.взв.'!B3:E66,4,FALSE)</f>
        <v>#N/A</v>
      </c>
      <c r="Q35" s="83"/>
      <c r="R35" s="83"/>
    </row>
    <row r="36" spans="1:18" ht="12" customHeight="1" thickBot="1">
      <c r="A36" s="288"/>
      <c r="C36" s="260">
        <v>8</v>
      </c>
      <c r="D36" s="266" t="str">
        <f>VLOOKUP(C36,'пр.взв.'!B7:F38,2,FALSE)</f>
        <v>PLISOVA Liliya</v>
      </c>
      <c r="E36" s="268" t="str">
        <f>VLOOKUP(C36,'пр.взв.'!B7:F38,3,FALSE)</f>
        <v>1988 ms</v>
      </c>
      <c r="F36" s="274" t="str">
        <f>VLOOKUP(C36,'пр.взв.'!B7:F38,4,FALSE)</f>
        <v>RUS</v>
      </c>
      <c r="G36" s="11"/>
      <c r="H36" s="16"/>
      <c r="I36" s="280"/>
      <c r="J36" s="9"/>
      <c r="K36" s="9"/>
      <c r="L36" s="9"/>
      <c r="M36" s="276"/>
      <c r="N36" s="270"/>
      <c r="O36" s="271" t="e">
        <f>VLOOKUP(N36,'пр.взв.'!B7:E38,2,FALSE)</f>
        <v>#N/A</v>
      </c>
      <c r="P36" s="270" t="e">
        <f>VLOOKUP(N36,'пр.взв.'!B7:E38,4,FALSE)</f>
        <v>#N/A</v>
      </c>
      <c r="Q36" s="83"/>
      <c r="R36" s="83"/>
    </row>
    <row r="37" spans="1:18" ht="14.25" customHeight="1">
      <c r="A37" s="288"/>
      <c r="C37" s="261"/>
      <c r="D37" s="267">
        <f>'пр.взв.'!C22</f>
        <v>0</v>
      </c>
      <c r="E37" s="269"/>
      <c r="F37" s="275"/>
      <c r="G37" s="277">
        <v>8</v>
      </c>
      <c r="H37" s="22"/>
      <c r="I37" s="16"/>
      <c r="J37" s="17"/>
      <c r="K37" s="12"/>
      <c r="L37" s="12"/>
      <c r="M37" s="276"/>
      <c r="N37" s="270"/>
      <c r="O37" s="271" t="e">
        <f>VLOOKUP(N37,'пр.взв.'!B3:E68,2,FALSE)</f>
        <v>#N/A</v>
      </c>
      <c r="P37" s="270" t="e">
        <f>VLOOKUP(N37,'пр.взв.'!B7:E68,4,FALSE)</f>
        <v>#N/A</v>
      </c>
      <c r="Q37" s="66"/>
      <c r="R37" s="66"/>
    </row>
    <row r="38" spans="1:18" ht="13.5" customHeight="1" thickBot="1">
      <c r="A38" s="288"/>
      <c r="C38" s="262">
        <v>16</v>
      </c>
      <c r="D38" s="264"/>
      <c r="E38" s="258"/>
      <c r="F38" s="272"/>
      <c r="G38" s="278"/>
      <c r="H38" s="16"/>
      <c r="I38" s="16"/>
      <c r="J38" s="17"/>
      <c r="K38" s="12"/>
      <c r="L38" s="12"/>
      <c r="M38" s="84"/>
      <c r="N38" s="84"/>
      <c r="O38" s="85"/>
      <c r="P38" s="83"/>
      <c r="Q38" s="86"/>
      <c r="R38" s="66"/>
    </row>
    <row r="39" spans="1:18" ht="13.5" customHeight="1" thickBot="1">
      <c r="A39" s="289"/>
      <c r="C39" s="263"/>
      <c r="D39" s="265"/>
      <c r="E39" s="259"/>
      <c r="F39" s="273"/>
      <c r="G39" s="16"/>
      <c r="H39" s="11"/>
      <c r="I39" s="11"/>
      <c r="J39" s="17"/>
      <c r="K39" s="12"/>
      <c r="L39" s="17"/>
      <c r="M39" s="84"/>
      <c r="N39" s="84"/>
      <c r="O39" s="87"/>
      <c r="P39" s="83"/>
      <c r="Q39" s="83"/>
      <c r="R39" s="66"/>
    </row>
    <row r="40" spans="3:18" ht="12.75" customHeight="1">
      <c r="C40" s="48"/>
      <c r="E40" s="7"/>
      <c r="P40" s="3"/>
      <c r="R40" s="3"/>
    </row>
    <row r="41" spans="3:18" ht="13.5" customHeight="1">
      <c r="C41" s="309"/>
      <c r="E41" s="320" t="s">
        <v>46</v>
      </c>
      <c r="F41" s="320"/>
      <c r="G41" s="320"/>
      <c r="H41" s="320"/>
      <c r="N41" s="51"/>
      <c r="P41" s="3"/>
      <c r="R41" s="52"/>
    </row>
    <row r="42" spans="3:18" ht="12.75" customHeight="1" thickBot="1">
      <c r="C42" s="307"/>
      <c r="E42" s="7"/>
      <c r="J42" s="7"/>
      <c r="O42" s="3"/>
      <c r="P42" s="3"/>
      <c r="Q42" s="3"/>
      <c r="R42" s="52"/>
    </row>
    <row r="43" spans="3:19" ht="12.75" customHeight="1">
      <c r="C43" s="312">
        <v>1</v>
      </c>
      <c r="D43" s="10"/>
      <c r="E43" s="10"/>
      <c r="F43" s="102"/>
      <c r="G43" s="10"/>
      <c r="H43" s="7"/>
      <c r="I43" s="7"/>
      <c r="J43" s="101"/>
      <c r="K43" s="97"/>
      <c r="L43" s="97"/>
      <c r="O43" s="98"/>
      <c r="P43" s="98"/>
      <c r="Q43" s="3"/>
      <c r="S43" s="47"/>
    </row>
    <row r="44" spans="3:18" ht="13.5" customHeight="1" thickBot="1">
      <c r="C44" s="313"/>
      <c r="D44" s="103"/>
      <c r="E44" s="122"/>
      <c r="F44" s="106"/>
      <c r="G44" s="106"/>
      <c r="H44" s="123"/>
      <c r="I44" s="123"/>
      <c r="J44" s="121"/>
      <c r="K44" s="55"/>
      <c r="L44" s="55"/>
      <c r="P44" s="56"/>
      <c r="Q44" s="3"/>
      <c r="R44" s="3"/>
    </row>
    <row r="45" spans="3:18" ht="13.5" customHeight="1">
      <c r="C45" s="120"/>
      <c r="D45" s="10"/>
      <c r="E45" s="314">
        <v>4</v>
      </c>
      <c r="F45" s="136"/>
      <c r="G45" s="136"/>
      <c r="H45" s="136"/>
      <c r="I45" s="123"/>
      <c r="J45" s="144" t="s">
        <v>73</v>
      </c>
      <c r="K45" s="142"/>
      <c r="L45" s="140"/>
      <c r="M45" s="141"/>
      <c r="N45" s="117" t="str">
        <f>'[1]реквизиты'!$G$8</f>
        <v>E. Borkov</v>
      </c>
      <c r="P45" t="str">
        <f>'[1]реквизиты'!$G$9</f>
        <v>/RUS/</v>
      </c>
      <c r="Q45" s="3"/>
      <c r="R45" s="54"/>
    </row>
    <row r="46" spans="3:18" ht="16.5" customHeight="1" thickBot="1">
      <c r="C46" s="120"/>
      <c r="D46" s="10"/>
      <c r="E46" s="315"/>
      <c r="F46" s="136"/>
      <c r="G46" s="136"/>
      <c r="H46" s="136"/>
      <c r="I46" s="106"/>
      <c r="J46" s="144" t="s">
        <v>74</v>
      </c>
      <c r="K46" s="143"/>
      <c r="L46" s="141"/>
      <c r="M46" s="141"/>
      <c r="N46" s="117" t="str">
        <f>'[1]реквизиты'!$G$10</f>
        <v>A. Drokov</v>
      </c>
      <c r="O46" s="119"/>
      <c r="P46" t="str">
        <f>'[1]реквизиты'!$G$11</f>
        <v>/RUS/</v>
      </c>
      <c r="Q46" s="3"/>
      <c r="R46" s="3"/>
    </row>
    <row r="47" spans="3:18" ht="12.75" customHeight="1">
      <c r="C47" s="318">
        <v>4</v>
      </c>
      <c r="D47" s="104"/>
      <c r="E47" s="122"/>
      <c r="F47" s="136"/>
      <c r="G47" s="311"/>
      <c r="H47" s="311"/>
      <c r="I47" s="106"/>
      <c r="J47" s="7"/>
      <c r="Q47" s="3"/>
      <c r="R47" s="3"/>
    </row>
    <row r="48" spans="3:18" ht="15.75" customHeight="1" thickBot="1">
      <c r="C48" s="319"/>
      <c r="D48" s="10"/>
      <c r="E48" s="106"/>
      <c r="F48" s="136"/>
      <c r="G48" s="308"/>
      <c r="H48" s="308"/>
      <c r="I48" s="106"/>
      <c r="N48" s="119"/>
      <c r="O48" s="119"/>
      <c r="Q48" s="3"/>
      <c r="R48" s="3"/>
    </row>
    <row r="49" spans="3:18" ht="15" customHeight="1">
      <c r="C49" s="7"/>
      <c r="D49" s="7"/>
      <c r="E49" s="316"/>
      <c r="F49" s="136"/>
      <c r="G49" s="136"/>
      <c r="H49" s="136"/>
      <c r="I49" s="106"/>
      <c r="L49" s="101" t="e">
        <f>HYPERLINK('[1]реквизиты'!$A$13)</f>
        <v>#REF!</v>
      </c>
      <c r="M49" s="97"/>
      <c r="Q49" s="3"/>
      <c r="R49" s="3"/>
    </row>
    <row r="50" spans="3:18" ht="15" customHeight="1">
      <c r="C50" s="309"/>
      <c r="D50" s="7"/>
      <c r="E50" s="316"/>
      <c r="F50" s="136"/>
      <c r="G50" s="136"/>
      <c r="H50" s="136"/>
      <c r="I50" s="124"/>
      <c r="M50" s="118"/>
      <c r="Q50" s="3"/>
      <c r="R50" s="3"/>
    </row>
    <row r="51" spans="3:18" ht="15" customHeight="1">
      <c r="C51" s="310"/>
      <c r="D51" s="7"/>
      <c r="E51" s="123"/>
      <c r="F51" s="123"/>
      <c r="G51" s="123"/>
      <c r="H51" s="123"/>
      <c r="I51" s="123"/>
      <c r="L51" s="119"/>
      <c r="M51" s="119"/>
      <c r="Q51" s="3"/>
      <c r="R51" s="3"/>
    </row>
    <row r="52" spans="3:18" ht="15.75" customHeight="1">
      <c r="C52" s="139"/>
      <c r="D52" s="136"/>
      <c r="E52" s="136"/>
      <c r="F52" s="136"/>
      <c r="G52" s="308"/>
      <c r="H52" s="308"/>
      <c r="I52" s="123"/>
      <c r="M52" s="119"/>
      <c r="Q52" s="3"/>
      <c r="R52" s="3"/>
    </row>
    <row r="53" spans="3:18" ht="12.75" customHeight="1">
      <c r="C53" s="136"/>
      <c r="D53" s="136"/>
      <c r="E53" s="317"/>
      <c r="F53" s="136"/>
      <c r="G53" s="136"/>
      <c r="H53" s="136"/>
      <c r="I53" s="123"/>
      <c r="Q53" s="3"/>
      <c r="R53" s="3"/>
    </row>
    <row r="54" spans="3:18" ht="13.5" customHeight="1">
      <c r="C54" s="136"/>
      <c r="D54" s="136"/>
      <c r="E54" s="317"/>
      <c r="F54" s="136"/>
      <c r="G54" s="136"/>
      <c r="H54" s="136"/>
      <c r="I54" s="123"/>
      <c r="Q54" s="3"/>
      <c r="R54" s="3"/>
    </row>
    <row r="55" spans="5:18" ht="12.75">
      <c r="E55" s="123"/>
      <c r="F55" s="83"/>
      <c r="G55" s="83"/>
      <c r="H55" s="83"/>
      <c r="I55" s="83"/>
      <c r="Q55" s="3"/>
      <c r="R55" s="3"/>
    </row>
    <row r="56" spans="5:18" ht="12.75">
      <c r="E56" s="7"/>
      <c r="Q56" s="3"/>
      <c r="R56" s="3"/>
    </row>
    <row r="57" spans="5:18" ht="12.75">
      <c r="E57" s="135"/>
      <c r="F57" s="116"/>
      <c r="G57" s="116"/>
      <c r="Q57" s="3"/>
      <c r="R57" s="3"/>
    </row>
    <row r="58" spans="5:18" ht="12.75">
      <c r="E58" s="7"/>
      <c r="G58" s="51"/>
      <c r="Q58" s="3"/>
      <c r="R58" s="3"/>
    </row>
    <row r="59" spans="5:18" ht="12.75">
      <c r="E59" s="7"/>
      <c r="Q59" s="3"/>
      <c r="R59" s="3"/>
    </row>
    <row r="60" spans="5:18" ht="12.75">
      <c r="E60" s="7"/>
      <c r="Q60" s="3"/>
      <c r="R60" s="3"/>
    </row>
    <row r="61" spans="5:18" ht="12.75">
      <c r="E61" s="7"/>
      <c r="Q61" s="3"/>
      <c r="R61" s="3"/>
    </row>
    <row r="62" spans="5:18" ht="12.75">
      <c r="E62" s="7"/>
      <c r="Q62" s="3"/>
      <c r="R62" s="3"/>
    </row>
    <row r="63" spans="5:18" ht="12.75">
      <c r="E63" s="7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R83" s="3"/>
    </row>
    <row r="84" spans="5:18" ht="12.75">
      <c r="E84" s="7"/>
      <c r="R84" s="3"/>
    </row>
    <row r="85" spans="5:18" ht="12.75">
      <c r="E85" s="7"/>
      <c r="R85" s="3"/>
    </row>
    <row r="86" spans="5:18" ht="12.75">
      <c r="E86" s="7"/>
      <c r="R86" s="3"/>
    </row>
    <row r="87" spans="5:18" ht="12.75">
      <c r="E87" s="7"/>
      <c r="R87" s="3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</sheetData>
  <sheetProtection/>
  <mergeCells count="163">
    <mergeCell ref="G7:G8"/>
    <mergeCell ref="I9:I10"/>
    <mergeCell ref="K13:K14"/>
    <mergeCell ref="I17:I18"/>
    <mergeCell ref="K22:K23"/>
    <mergeCell ref="I27:I28"/>
    <mergeCell ref="G11:G12"/>
    <mergeCell ref="G15:G16"/>
    <mergeCell ref="G19:G20"/>
    <mergeCell ref="G25:G26"/>
    <mergeCell ref="E53:E54"/>
    <mergeCell ref="C10:C11"/>
    <mergeCell ref="C20:C21"/>
    <mergeCell ref="D16:D17"/>
    <mergeCell ref="E10:E11"/>
    <mergeCell ref="C16:C17"/>
    <mergeCell ref="E16:E17"/>
    <mergeCell ref="C47:C48"/>
    <mergeCell ref="C12:C13"/>
    <mergeCell ref="E41:H41"/>
    <mergeCell ref="G52:H52"/>
    <mergeCell ref="C41:C42"/>
    <mergeCell ref="C50:C51"/>
    <mergeCell ref="G47:H47"/>
    <mergeCell ref="G48:H48"/>
    <mergeCell ref="C43:C44"/>
    <mergeCell ref="E45:E46"/>
    <mergeCell ref="E49:E50"/>
    <mergeCell ref="C14:C15"/>
    <mergeCell ref="E14:E15"/>
    <mergeCell ref="D14:D15"/>
    <mergeCell ref="C18:C19"/>
    <mergeCell ref="C22:C23"/>
    <mergeCell ref="C28:C29"/>
    <mergeCell ref="E24:E25"/>
    <mergeCell ref="C30:C31"/>
    <mergeCell ref="C32:C33"/>
    <mergeCell ref="E18:E19"/>
    <mergeCell ref="C34:C35"/>
    <mergeCell ref="C24:C25"/>
    <mergeCell ref="E6:E7"/>
    <mergeCell ref="C6:C7"/>
    <mergeCell ref="C8:C9"/>
    <mergeCell ref="E8:E9"/>
    <mergeCell ref="D6:D7"/>
    <mergeCell ref="D8:D9"/>
    <mergeCell ref="C26:C27"/>
    <mergeCell ref="D10:D11"/>
    <mergeCell ref="M26:M27"/>
    <mergeCell ref="E28:E29"/>
    <mergeCell ref="D24:D25"/>
    <mergeCell ref="F24:F25"/>
    <mergeCell ref="D26:D27"/>
    <mergeCell ref="F26:F27"/>
    <mergeCell ref="E26:E27"/>
    <mergeCell ref="M24:M25"/>
    <mergeCell ref="M32:M33"/>
    <mergeCell ref="M28:M29"/>
    <mergeCell ref="M30:M31"/>
    <mergeCell ref="F28:F29"/>
    <mergeCell ref="F32:F33"/>
    <mergeCell ref="G29:G30"/>
    <mergeCell ref="G33:G34"/>
    <mergeCell ref="K31:K32"/>
    <mergeCell ref="M8:M9"/>
    <mergeCell ref="M20:M21"/>
    <mergeCell ref="M10:M11"/>
    <mergeCell ref="M16:M17"/>
    <mergeCell ref="M18:M19"/>
    <mergeCell ref="M12:M13"/>
    <mergeCell ref="M14:M15"/>
    <mergeCell ref="M22:M23"/>
    <mergeCell ref="M6:M7"/>
    <mergeCell ref="F6:F7"/>
    <mergeCell ref="P6:P7"/>
    <mergeCell ref="N6:N7"/>
    <mergeCell ref="O6:O7"/>
    <mergeCell ref="O14:O15"/>
    <mergeCell ref="N18:N19"/>
    <mergeCell ref="O18:O19"/>
    <mergeCell ref="P18:P19"/>
    <mergeCell ref="A2:P2"/>
    <mergeCell ref="A6:A13"/>
    <mergeCell ref="N8:N9"/>
    <mergeCell ref="O8:O9"/>
    <mergeCell ref="F8:F9"/>
    <mergeCell ref="A14:A21"/>
    <mergeCell ref="F10:F11"/>
    <mergeCell ref="D12:D13"/>
    <mergeCell ref="F12:F13"/>
    <mergeCell ref="N14:N15"/>
    <mergeCell ref="A24:A31"/>
    <mergeCell ref="F20:F21"/>
    <mergeCell ref="E20:E21"/>
    <mergeCell ref="D30:D31"/>
    <mergeCell ref="F30:F31"/>
    <mergeCell ref="F16:F17"/>
    <mergeCell ref="D18:D19"/>
    <mergeCell ref="F18:F19"/>
    <mergeCell ref="D20:D21"/>
    <mergeCell ref="E30:E31"/>
    <mergeCell ref="E34:E35"/>
    <mergeCell ref="E32:E33"/>
    <mergeCell ref="D32:D33"/>
    <mergeCell ref="E12:E13"/>
    <mergeCell ref="F34:F35"/>
    <mergeCell ref="F14:F15"/>
    <mergeCell ref="D28:D29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G37:G38"/>
    <mergeCell ref="I35:I36"/>
    <mergeCell ref="M34:M35"/>
    <mergeCell ref="A1:P1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</mergeCells>
  <printOptions horizontalCentered="1" verticalCentered="1"/>
  <pageMargins left="0" right="0" top="0" bottom="0" header="0.11811023622047245" footer="0.11811023622047245"/>
  <pageSetup fitToHeight="1" fitToWidth="1" horizontalDpi="300" verticalDpi="300" orientation="portrait" paperSize="9" scale="41" r:id="rId2"/>
  <colBreaks count="1" manualBreakCount="1">
    <brk id="16" min="1" max="5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52"/>
  <sheetViews>
    <sheetView zoomScalePageLayoutView="0" workbookViewId="0" topLeftCell="A1">
      <selection activeCell="K1" sqref="J1:R4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25"/>
      <c r="B1" s="370" t="s">
        <v>24</v>
      </c>
      <c r="C1" s="370"/>
      <c r="D1" s="370"/>
      <c r="E1" s="370"/>
      <c r="F1" s="370"/>
      <c r="G1" s="370"/>
      <c r="H1" s="370"/>
      <c r="I1" s="370"/>
      <c r="J1" s="77"/>
      <c r="K1" s="370" t="s">
        <v>24</v>
      </c>
      <c r="L1" s="370"/>
      <c r="M1" s="370"/>
      <c r="N1" s="370"/>
      <c r="O1" s="370"/>
      <c r="P1" s="370"/>
      <c r="Q1" s="370"/>
      <c r="R1" s="370"/>
    </row>
    <row r="2" spans="1:18" ht="15.75">
      <c r="A2" s="125"/>
      <c r="B2" s="371"/>
      <c r="C2" s="372"/>
      <c r="D2" s="372"/>
      <c r="E2" s="372"/>
      <c r="F2" s="372"/>
      <c r="G2" s="372"/>
      <c r="H2" s="372"/>
      <c r="I2" s="372"/>
      <c r="J2" s="78"/>
      <c r="K2" s="371"/>
      <c r="L2" s="372"/>
      <c r="M2" s="372"/>
      <c r="N2" s="372"/>
      <c r="O2" s="372"/>
      <c r="P2" s="372"/>
      <c r="Q2" s="372"/>
      <c r="R2" s="372"/>
    </row>
    <row r="3" spans="1:18" ht="16.5" hidden="1" thickBot="1">
      <c r="A3" s="125"/>
      <c r="B3" s="79" t="s">
        <v>19</v>
      </c>
      <c r="C3" s="80" t="s">
        <v>30</v>
      </c>
      <c r="D3" s="81" t="s">
        <v>27</v>
      </c>
      <c r="E3" s="82"/>
      <c r="F3" s="79" t="str">
        <f>'пр.взв.'!C4</f>
        <v>W</v>
      </c>
      <c r="G3" s="378" t="str">
        <f>'пр.взв.'!D4</f>
        <v>52 kg</v>
      </c>
      <c r="H3" s="378"/>
      <c r="I3" s="82"/>
      <c r="J3" s="82"/>
      <c r="K3" s="79" t="s">
        <v>26</v>
      </c>
      <c r="L3" s="80" t="s">
        <v>30</v>
      </c>
      <c r="M3" s="81" t="s">
        <v>27</v>
      </c>
      <c r="N3" s="82"/>
      <c r="O3" s="79" t="str">
        <f>F3</f>
        <v>W</v>
      </c>
      <c r="P3" s="378" t="str">
        <f>G3</f>
        <v>52 kg</v>
      </c>
      <c r="Q3" s="378"/>
      <c r="R3" s="82"/>
    </row>
    <row r="4" spans="1:18" ht="12.75" customHeight="1" hidden="1">
      <c r="A4" s="165" t="s">
        <v>28</v>
      </c>
      <c r="B4" s="352" t="s">
        <v>2</v>
      </c>
      <c r="C4" s="355" t="s">
        <v>3</v>
      </c>
      <c r="D4" s="355" t="s">
        <v>4</v>
      </c>
      <c r="E4" s="355" t="s">
        <v>11</v>
      </c>
      <c r="F4" s="366" t="s">
        <v>12</v>
      </c>
      <c r="G4" s="364" t="s">
        <v>14</v>
      </c>
      <c r="H4" s="325" t="s">
        <v>15</v>
      </c>
      <c r="I4" s="360" t="s">
        <v>13</v>
      </c>
      <c r="J4" s="165" t="s">
        <v>28</v>
      </c>
      <c r="K4" s="373" t="s">
        <v>2</v>
      </c>
      <c r="L4" s="355" t="s">
        <v>3</v>
      </c>
      <c r="M4" s="355" t="s">
        <v>4</v>
      </c>
      <c r="N4" s="355" t="s">
        <v>11</v>
      </c>
      <c r="O4" s="366" t="s">
        <v>12</v>
      </c>
      <c r="P4" s="364" t="s">
        <v>14</v>
      </c>
      <c r="Q4" s="325" t="s">
        <v>15</v>
      </c>
      <c r="R4" s="360" t="s">
        <v>13</v>
      </c>
    </row>
    <row r="5" spans="1:18" ht="13.5" customHeight="1" hidden="1" thickBot="1">
      <c r="A5" s="166"/>
      <c r="B5" s="353" t="s">
        <v>2</v>
      </c>
      <c r="C5" s="179" t="s">
        <v>3</v>
      </c>
      <c r="D5" s="179" t="s">
        <v>4</v>
      </c>
      <c r="E5" s="179" t="s">
        <v>11</v>
      </c>
      <c r="F5" s="179" t="s">
        <v>12</v>
      </c>
      <c r="G5" s="365"/>
      <c r="H5" s="338"/>
      <c r="I5" s="361" t="s">
        <v>13</v>
      </c>
      <c r="J5" s="166"/>
      <c r="K5" s="374" t="s">
        <v>2</v>
      </c>
      <c r="L5" s="179" t="s">
        <v>3</v>
      </c>
      <c r="M5" s="179" t="s">
        <v>4</v>
      </c>
      <c r="N5" s="179" t="s">
        <v>11</v>
      </c>
      <c r="O5" s="179" t="s">
        <v>12</v>
      </c>
      <c r="P5" s="365"/>
      <c r="Q5" s="338"/>
      <c r="R5" s="361" t="s">
        <v>13</v>
      </c>
    </row>
    <row r="6" spans="1:18" ht="12.75" customHeight="1" hidden="1">
      <c r="A6" s="347">
        <v>1</v>
      </c>
      <c r="B6" s="332">
        <v>1</v>
      </c>
      <c r="C6" s="334" t="str">
        <f>VLOOKUP(B6,'пр.взв.'!B7:E38,2,FALSE)</f>
        <v>MOLCHANOVA Mariya</v>
      </c>
      <c r="D6" s="335" t="str">
        <f>VLOOKUP(B6,'пр.взв.'!B7:F38,3,FALSE)</f>
        <v>1988 msic</v>
      </c>
      <c r="E6" s="335" t="str">
        <f>VLOOKUP(B6,'пр.взв.'!B7:G38,4,FALSE)</f>
        <v>RUS</v>
      </c>
      <c r="F6" s="343"/>
      <c r="G6" s="362"/>
      <c r="H6" s="363"/>
      <c r="I6" s="341"/>
      <c r="J6" s="325">
        <v>5</v>
      </c>
      <c r="K6" s="332">
        <v>2</v>
      </c>
      <c r="L6" s="334" t="str">
        <f>VLOOKUP(K6,'пр.взв.'!B7:E38,2,FALSE)</f>
        <v>ZHARSKAYA Maryna</v>
      </c>
      <c r="M6" s="335" t="str">
        <f>VLOOKUP(K6,'пр.взв.'!B7:F38,3,FALSE)</f>
        <v>1983 msik</v>
      </c>
      <c r="N6" s="335" t="str">
        <f>VLOOKUP(K6,'пр.взв.'!B7:G38,4,FALSE)</f>
        <v>BLR</v>
      </c>
      <c r="O6" s="343"/>
      <c r="P6" s="362"/>
      <c r="Q6" s="363"/>
      <c r="R6" s="341"/>
    </row>
    <row r="7" spans="1:18" ht="12.75" customHeight="1" hidden="1">
      <c r="A7" s="348"/>
      <c r="B7" s="333"/>
      <c r="C7" s="329"/>
      <c r="D7" s="331"/>
      <c r="E7" s="331"/>
      <c r="F7" s="331"/>
      <c r="G7" s="331"/>
      <c r="H7" s="196"/>
      <c r="I7" s="351"/>
      <c r="J7" s="326"/>
      <c r="K7" s="333"/>
      <c r="L7" s="329"/>
      <c r="M7" s="331"/>
      <c r="N7" s="331"/>
      <c r="O7" s="331"/>
      <c r="P7" s="331"/>
      <c r="Q7" s="196"/>
      <c r="R7" s="351"/>
    </row>
    <row r="8" spans="1:18" ht="12.75" customHeight="1" hidden="1">
      <c r="A8" s="348"/>
      <c r="B8" s="333">
        <v>9</v>
      </c>
      <c r="C8" s="328" t="str">
        <f>VLOOKUP(B8,'пр.взв.'!B7:E38,2,FALSE)</f>
        <v>TASCU Gabriela</v>
      </c>
      <c r="D8" s="330" t="str">
        <f>VLOOKUP(B8,'пр.взв.'!B7:F38,3,FALSE)</f>
        <v>1992 ms</v>
      </c>
      <c r="E8" s="330" t="str">
        <f>VLOOKUP(B8,'пр.взв.'!B7:G38,4,FALSE)</f>
        <v>ROU</v>
      </c>
      <c r="F8" s="342"/>
      <c r="G8" s="342"/>
      <c r="H8" s="339"/>
      <c r="I8" s="339"/>
      <c r="J8" s="326"/>
      <c r="K8" s="333">
        <v>10</v>
      </c>
      <c r="L8" s="328">
        <f>VLOOKUP(K8,'пр.взв.'!B7:E38,2,FALSE)</f>
        <v>0</v>
      </c>
      <c r="M8" s="330">
        <f>VLOOKUP(K8,'пр.взв.'!B7:F38,3,FALSE)</f>
        <v>0</v>
      </c>
      <c r="N8" s="335">
        <f>VLOOKUP(K8,'пр.взв.'!B7:G40,4,FALSE)</f>
        <v>0</v>
      </c>
      <c r="O8" s="342"/>
      <c r="P8" s="342"/>
      <c r="Q8" s="339"/>
      <c r="R8" s="339"/>
    </row>
    <row r="9" spans="1:18" ht="13.5" customHeight="1" hidden="1" thickBot="1">
      <c r="A9" s="349"/>
      <c r="B9" s="368"/>
      <c r="C9" s="354"/>
      <c r="D9" s="358"/>
      <c r="E9" s="358"/>
      <c r="F9" s="357"/>
      <c r="G9" s="357"/>
      <c r="H9" s="340"/>
      <c r="I9" s="340"/>
      <c r="J9" s="338"/>
      <c r="K9" s="368"/>
      <c r="L9" s="354"/>
      <c r="M9" s="358"/>
      <c r="N9" s="331"/>
      <c r="O9" s="357"/>
      <c r="P9" s="357"/>
      <c r="Q9" s="340"/>
      <c r="R9" s="340"/>
    </row>
    <row r="10" spans="1:18" ht="12.75" customHeight="1" hidden="1">
      <c r="A10" s="347">
        <v>2</v>
      </c>
      <c r="B10" s="332">
        <v>5</v>
      </c>
      <c r="C10" s="369" t="str">
        <f>VLOOKUP(B10,'пр.взв.'!B7:E38,2,FALSE)</f>
        <v>KASHKYYNOVA Kezhezaru</v>
      </c>
      <c r="D10" s="350" t="str">
        <f>VLOOKUP(B10,'пр.взв.'!B7:F38,3,FALSE)</f>
        <v>1985 msic</v>
      </c>
      <c r="E10" s="350" t="str">
        <f>VLOOKUP(B10,'пр.взв.'!B7:G38,4,FALSE)</f>
        <v>KAZ</v>
      </c>
      <c r="F10" s="344"/>
      <c r="G10" s="345"/>
      <c r="H10" s="346"/>
      <c r="I10" s="350"/>
      <c r="J10" s="325">
        <v>6</v>
      </c>
      <c r="K10" s="332">
        <v>6</v>
      </c>
      <c r="L10" s="369" t="str">
        <f>VLOOKUP(K10,'пр.взв.'!B7:E38,2,FALSE)</f>
        <v>NIKITINA Tatyana</v>
      </c>
      <c r="M10" s="350" t="str">
        <f>VLOOKUP(K10,'пр.взв.'!B7:F38,3,FALSE)</f>
        <v>1984 ms</v>
      </c>
      <c r="N10" s="350" t="str">
        <f>VLOOKUP(K10,'пр.взв.'!B7:G42,4,FALSE)</f>
        <v>RUS</v>
      </c>
      <c r="O10" s="344"/>
      <c r="P10" s="345"/>
      <c r="Q10" s="346"/>
      <c r="R10" s="350"/>
    </row>
    <row r="11" spans="1:18" ht="12.75" customHeight="1" hidden="1">
      <c r="A11" s="348"/>
      <c r="B11" s="333"/>
      <c r="C11" s="329"/>
      <c r="D11" s="331"/>
      <c r="E11" s="331"/>
      <c r="F11" s="331"/>
      <c r="G11" s="331"/>
      <c r="H11" s="196"/>
      <c r="I11" s="351"/>
      <c r="J11" s="326"/>
      <c r="K11" s="333"/>
      <c r="L11" s="329"/>
      <c r="M11" s="331"/>
      <c r="N11" s="331"/>
      <c r="O11" s="331"/>
      <c r="P11" s="331"/>
      <c r="Q11" s="196"/>
      <c r="R11" s="351"/>
    </row>
    <row r="12" spans="1:18" ht="12.75" customHeight="1" hidden="1">
      <c r="A12" s="348"/>
      <c r="B12" s="333">
        <v>13</v>
      </c>
      <c r="C12" s="328">
        <f>VLOOKUP(B12,'пр.взв.'!B7:E38,2,FALSE)</f>
        <v>0</v>
      </c>
      <c r="D12" s="330">
        <f>VLOOKUP(B12,'пр.взв.'!B7:F38,3,FALSE)</f>
        <v>0</v>
      </c>
      <c r="E12" s="330">
        <f>VLOOKUP(B12,'пр.взв.'!B7:G38,4,FALSE)</f>
        <v>0</v>
      </c>
      <c r="F12" s="342"/>
      <c r="G12" s="342"/>
      <c r="H12" s="339"/>
      <c r="I12" s="339"/>
      <c r="J12" s="326"/>
      <c r="K12" s="333">
        <v>14</v>
      </c>
      <c r="L12" s="328">
        <f>VLOOKUP(K12,'пр.взв.'!B7:E38,2,FALSE)</f>
        <v>0</v>
      </c>
      <c r="M12" s="330">
        <f>VLOOKUP(K12,'пр.взв.'!B7:F38,3,FALSE)</f>
        <v>0</v>
      </c>
      <c r="N12" s="330">
        <f>VLOOKUP(K12,'пр.взв.'!B7:G44,4,FALSE)</f>
        <v>0</v>
      </c>
      <c r="O12" s="342"/>
      <c r="P12" s="342"/>
      <c r="Q12" s="339"/>
      <c r="R12" s="339"/>
    </row>
    <row r="13" spans="1:18" ht="12.75" customHeight="1" hidden="1" thickBot="1">
      <c r="A13" s="349"/>
      <c r="B13" s="368"/>
      <c r="C13" s="354"/>
      <c r="D13" s="358"/>
      <c r="E13" s="358"/>
      <c r="F13" s="357"/>
      <c r="G13" s="357"/>
      <c r="H13" s="340"/>
      <c r="I13" s="340"/>
      <c r="J13" s="338"/>
      <c r="K13" s="368"/>
      <c r="L13" s="354"/>
      <c r="M13" s="358"/>
      <c r="N13" s="358"/>
      <c r="O13" s="357"/>
      <c r="P13" s="357"/>
      <c r="Q13" s="340"/>
      <c r="R13" s="340"/>
    </row>
    <row r="14" spans="1:18" ht="12.75" customHeight="1" hidden="1">
      <c r="A14" s="347">
        <v>3</v>
      </c>
      <c r="B14" s="332">
        <v>3</v>
      </c>
      <c r="C14" s="334" t="str">
        <f>VLOOKUP(B14,'пр.взв.'!B7:E38,2,FALSE)</f>
        <v>KUZYAEVA Anna</v>
      </c>
      <c r="D14" s="335" t="str">
        <f>VLOOKUP(B14,'пр.взв.'!B7:F38,3,FALSE)</f>
        <v>1989 ms</v>
      </c>
      <c r="E14" s="335" t="str">
        <f>VLOOKUP(B14,'пр.взв.'!B7:G38,4,FALSE)</f>
        <v>RUS</v>
      </c>
      <c r="F14" s="343"/>
      <c r="G14" s="362"/>
      <c r="H14" s="363"/>
      <c r="I14" s="341"/>
      <c r="J14" s="325">
        <v>7</v>
      </c>
      <c r="K14" s="332">
        <v>4</v>
      </c>
      <c r="L14" s="334" t="str">
        <f>VLOOKUP(K14,'пр.взв.'!B7:E38,2,FALSE)</f>
        <v>CHERNECOVA Natalya</v>
      </c>
      <c r="M14" s="335" t="str">
        <f>VLOOKUP(K14,'пр.взв.'!B7:F38,3,FALSE)</f>
        <v>1986 ms</v>
      </c>
      <c r="N14" s="350" t="str">
        <f>VLOOKUP(K14,'пр.взв.'!B7:G46,4,FALSE)</f>
        <v>RUS-M</v>
      </c>
      <c r="O14" s="343"/>
      <c r="P14" s="362"/>
      <c r="Q14" s="363"/>
      <c r="R14" s="341"/>
    </row>
    <row r="15" spans="1:18" ht="12.75" customHeight="1" hidden="1">
      <c r="A15" s="348"/>
      <c r="B15" s="333"/>
      <c r="C15" s="329"/>
      <c r="D15" s="331"/>
      <c r="E15" s="331"/>
      <c r="F15" s="331"/>
      <c r="G15" s="331"/>
      <c r="H15" s="196"/>
      <c r="I15" s="351"/>
      <c r="J15" s="326"/>
      <c r="K15" s="333"/>
      <c r="L15" s="329"/>
      <c r="M15" s="331"/>
      <c r="N15" s="331"/>
      <c r="O15" s="331"/>
      <c r="P15" s="331"/>
      <c r="Q15" s="196"/>
      <c r="R15" s="351"/>
    </row>
    <row r="16" spans="1:18" ht="12.75" customHeight="1" hidden="1">
      <c r="A16" s="348"/>
      <c r="B16" s="333">
        <v>11</v>
      </c>
      <c r="C16" s="328">
        <f>VLOOKUP(B16,'пр.взв.'!B15:E30,2,FALSE)</f>
        <v>0</v>
      </c>
      <c r="D16" s="330">
        <f>VLOOKUP(B16,'пр.взв.'!B15:F30,3,FALSE)</f>
        <v>0</v>
      </c>
      <c r="E16" s="330">
        <f>VLOOKUP(B16,'пр.взв.'!B15:G30,4,FALSE)</f>
        <v>0</v>
      </c>
      <c r="F16" s="342"/>
      <c r="G16" s="342"/>
      <c r="H16" s="339"/>
      <c r="I16" s="339"/>
      <c r="J16" s="326"/>
      <c r="K16" s="333">
        <v>12</v>
      </c>
      <c r="L16" s="328">
        <f>VLOOKUP(K16,'пр.взв.'!B7:E38,2,FALSE)</f>
        <v>0</v>
      </c>
      <c r="M16" s="330">
        <f>VLOOKUP(K16,'пр.взв.'!B7:F38,3,FALSE)</f>
        <v>0</v>
      </c>
      <c r="N16" s="330">
        <f>VLOOKUP(K16,'пр.взв.'!B7:G48,4,FALSE)</f>
        <v>0</v>
      </c>
      <c r="O16" s="342"/>
      <c r="P16" s="342"/>
      <c r="Q16" s="339"/>
      <c r="R16" s="339"/>
    </row>
    <row r="17" spans="1:18" ht="13.5" customHeight="1" hidden="1" thickBot="1">
      <c r="A17" s="349"/>
      <c r="B17" s="368"/>
      <c r="C17" s="354"/>
      <c r="D17" s="358"/>
      <c r="E17" s="358"/>
      <c r="F17" s="357"/>
      <c r="G17" s="357"/>
      <c r="H17" s="340"/>
      <c r="I17" s="340"/>
      <c r="J17" s="338"/>
      <c r="K17" s="368"/>
      <c r="L17" s="354"/>
      <c r="M17" s="358"/>
      <c r="N17" s="358"/>
      <c r="O17" s="357"/>
      <c r="P17" s="357"/>
      <c r="Q17" s="340"/>
      <c r="R17" s="340"/>
    </row>
    <row r="18" spans="1:18" ht="12.75" customHeight="1" hidden="1">
      <c r="A18" s="347">
        <v>4</v>
      </c>
      <c r="B18" s="332">
        <v>7</v>
      </c>
      <c r="C18" s="334" t="str">
        <f>VLOOKUP(B18,'пр.взв.'!B15:E30,2,FALSE)</f>
        <v>KHARITONOVA Anna</v>
      </c>
      <c r="D18" s="335" t="str">
        <f>VLOOKUP(B18,'пр.взв.'!B15:F30,3,FALSE)</f>
        <v>1985 ms</v>
      </c>
      <c r="E18" s="335" t="str">
        <f>VLOOKUP(B18,'пр.взв.'!B15:G30,4,FALSE)</f>
        <v>RUS-M</v>
      </c>
      <c r="F18" s="331"/>
      <c r="G18" s="367"/>
      <c r="H18" s="196"/>
      <c r="I18" s="330"/>
      <c r="J18" s="325">
        <v>8</v>
      </c>
      <c r="K18" s="332">
        <v>8</v>
      </c>
      <c r="L18" s="334" t="str">
        <f>VLOOKUP(K18,'пр.взв.'!B7:E38,2,FALSE)</f>
        <v>PLISOVA Liliya</v>
      </c>
      <c r="M18" s="335" t="str">
        <f>VLOOKUP(K18,'пр.взв.'!B7:F38,3,FALSE)</f>
        <v>1988 ms</v>
      </c>
      <c r="N18" s="350" t="str">
        <f>VLOOKUP(K18,'пр.взв.'!B7:G50,4,FALSE)</f>
        <v>RUS</v>
      </c>
      <c r="O18" s="331"/>
      <c r="P18" s="367"/>
      <c r="Q18" s="196"/>
      <c r="R18" s="330"/>
    </row>
    <row r="19" spans="1:18" ht="12.75" customHeight="1" hidden="1">
      <c r="A19" s="348"/>
      <c r="B19" s="333"/>
      <c r="C19" s="329"/>
      <c r="D19" s="331"/>
      <c r="E19" s="331"/>
      <c r="F19" s="331"/>
      <c r="G19" s="331"/>
      <c r="H19" s="196"/>
      <c r="I19" s="351"/>
      <c r="J19" s="326"/>
      <c r="K19" s="333"/>
      <c r="L19" s="329"/>
      <c r="M19" s="331"/>
      <c r="N19" s="331"/>
      <c r="O19" s="331"/>
      <c r="P19" s="331"/>
      <c r="Q19" s="196"/>
      <c r="R19" s="351"/>
    </row>
    <row r="20" spans="1:18" ht="12.75" customHeight="1" hidden="1">
      <c r="A20" s="348"/>
      <c r="B20" s="333">
        <v>15</v>
      </c>
      <c r="C20" s="328">
        <f>VLOOKUP(B20,'пр.взв.'!B7:E38,2,FALSE)</f>
        <v>0</v>
      </c>
      <c r="D20" s="330">
        <f>VLOOKUP(B20,'пр.взв.'!B7:F38,3,FALSE)</f>
        <v>0</v>
      </c>
      <c r="E20" s="330">
        <f>VLOOKUP(B20,'пр.взв.'!B7:G38,4,FALSE)</f>
        <v>0</v>
      </c>
      <c r="F20" s="342"/>
      <c r="G20" s="342"/>
      <c r="H20" s="339"/>
      <c r="I20" s="339"/>
      <c r="J20" s="326"/>
      <c r="K20" s="333">
        <v>16</v>
      </c>
      <c r="L20" s="328">
        <f>VLOOKUP(K20,'пр.взв.'!B7:E38,2,FALSE)</f>
        <v>0</v>
      </c>
      <c r="M20" s="330">
        <f>VLOOKUP(K20,'пр.взв.'!B7:F38,3,FALSE)</f>
        <v>0</v>
      </c>
      <c r="N20" s="330">
        <f>VLOOKUP(K20,'пр.взв.'!B7:G52,4,FALSE)</f>
        <v>0</v>
      </c>
      <c r="O20" s="342"/>
      <c r="P20" s="342"/>
      <c r="Q20" s="339"/>
      <c r="R20" s="339"/>
    </row>
    <row r="21" spans="1:18" ht="12.75" customHeight="1" hidden="1">
      <c r="A21" s="356"/>
      <c r="B21" s="333"/>
      <c r="C21" s="329"/>
      <c r="D21" s="331"/>
      <c r="E21" s="331"/>
      <c r="F21" s="343"/>
      <c r="G21" s="343"/>
      <c r="H21" s="341"/>
      <c r="I21" s="341"/>
      <c r="J21" s="327"/>
      <c r="K21" s="333"/>
      <c r="L21" s="329"/>
      <c r="M21" s="331"/>
      <c r="N21" s="331"/>
      <c r="O21" s="343"/>
      <c r="P21" s="343"/>
      <c r="Q21" s="341"/>
      <c r="R21" s="341"/>
    </row>
    <row r="22" spans="1:18" ht="22.5" customHeight="1" hidden="1">
      <c r="A22" s="125"/>
      <c r="B22" s="371"/>
      <c r="C22" s="372"/>
      <c r="D22" s="372"/>
      <c r="E22" s="372"/>
      <c r="F22" s="372"/>
      <c r="G22" s="372"/>
      <c r="H22" s="372"/>
      <c r="I22" s="372"/>
      <c r="J22" s="125"/>
      <c r="K22" s="371"/>
      <c r="L22" s="372"/>
      <c r="M22" s="372"/>
      <c r="N22" s="372"/>
      <c r="O22" s="372"/>
      <c r="P22" s="372"/>
      <c r="Q22" s="372"/>
      <c r="R22" s="372"/>
    </row>
    <row r="23" spans="1:18" ht="16.5" hidden="1" thickBot="1">
      <c r="A23" s="125"/>
      <c r="B23" s="79" t="s">
        <v>19</v>
      </c>
      <c r="C23" s="80" t="s">
        <v>30</v>
      </c>
      <c r="D23" s="81" t="s">
        <v>25</v>
      </c>
      <c r="E23" s="82"/>
      <c r="F23" s="79" t="str">
        <f>F3</f>
        <v>W</v>
      </c>
      <c r="G23" s="378" t="str">
        <f>G3</f>
        <v>52 kg</v>
      </c>
      <c r="H23" s="378"/>
      <c r="I23" s="82"/>
      <c r="J23" s="125"/>
      <c r="K23" s="79" t="s">
        <v>26</v>
      </c>
      <c r="L23" s="80" t="s">
        <v>30</v>
      </c>
      <c r="M23" s="81" t="s">
        <v>25</v>
      </c>
      <c r="N23" s="82"/>
      <c r="O23" s="79" t="str">
        <f>F3</f>
        <v>W</v>
      </c>
      <c r="P23" s="378" t="str">
        <f>P3</f>
        <v>52 kg</v>
      </c>
      <c r="Q23" s="378"/>
      <c r="R23" s="82"/>
    </row>
    <row r="24" spans="1:18" ht="12.75" customHeight="1" hidden="1">
      <c r="A24" s="165" t="s">
        <v>28</v>
      </c>
      <c r="B24" s="352" t="s">
        <v>2</v>
      </c>
      <c r="C24" s="355" t="s">
        <v>3</v>
      </c>
      <c r="D24" s="355" t="s">
        <v>4</v>
      </c>
      <c r="E24" s="355" t="s">
        <v>11</v>
      </c>
      <c r="F24" s="366" t="s">
        <v>12</v>
      </c>
      <c r="G24" s="364" t="s">
        <v>14</v>
      </c>
      <c r="H24" s="325" t="s">
        <v>15</v>
      </c>
      <c r="I24" s="360" t="s">
        <v>13</v>
      </c>
      <c r="J24" s="165" t="s">
        <v>28</v>
      </c>
      <c r="K24" s="352" t="s">
        <v>2</v>
      </c>
      <c r="L24" s="355" t="s">
        <v>3</v>
      </c>
      <c r="M24" s="355" t="s">
        <v>4</v>
      </c>
      <c r="N24" s="355" t="s">
        <v>11</v>
      </c>
      <c r="O24" s="366" t="s">
        <v>12</v>
      </c>
      <c r="P24" s="364" t="s">
        <v>14</v>
      </c>
      <c r="Q24" s="325" t="s">
        <v>15</v>
      </c>
      <c r="R24" s="360" t="s">
        <v>13</v>
      </c>
    </row>
    <row r="25" spans="1:18" ht="13.5" customHeight="1" hidden="1" thickBot="1">
      <c r="A25" s="166"/>
      <c r="B25" s="353" t="s">
        <v>2</v>
      </c>
      <c r="C25" s="179" t="s">
        <v>3</v>
      </c>
      <c r="D25" s="179" t="s">
        <v>4</v>
      </c>
      <c r="E25" s="179" t="s">
        <v>11</v>
      </c>
      <c r="F25" s="179" t="s">
        <v>12</v>
      </c>
      <c r="G25" s="365"/>
      <c r="H25" s="338"/>
      <c r="I25" s="361" t="s">
        <v>13</v>
      </c>
      <c r="J25" s="166"/>
      <c r="K25" s="353" t="s">
        <v>2</v>
      </c>
      <c r="L25" s="179" t="s">
        <v>3</v>
      </c>
      <c r="M25" s="179" t="s">
        <v>4</v>
      </c>
      <c r="N25" s="179" t="s">
        <v>11</v>
      </c>
      <c r="O25" s="179" t="s">
        <v>12</v>
      </c>
      <c r="P25" s="365"/>
      <c r="Q25" s="338"/>
      <c r="R25" s="361" t="s">
        <v>13</v>
      </c>
    </row>
    <row r="26" spans="1:18" ht="12.75" customHeight="1" hidden="1">
      <c r="A26" s="325">
        <v>9</v>
      </c>
      <c r="B26" s="337">
        <f>'пр.хода'!G7</f>
        <v>1</v>
      </c>
      <c r="C26" s="334" t="str">
        <f>VLOOKUP(B26,'пр.взв.'!B7:E38,2,FALSE)</f>
        <v>MOLCHANOVA Mariya</v>
      </c>
      <c r="D26" s="335" t="str">
        <f>VLOOKUP(B26,'пр.взв.'!B7:F50,3,FALSE)</f>
        <v>1988 msic</v>
      </c>
      <c r="E26" s="335" t="str">
        <f>VLOOKUP(B26,'пр.взв.'!B7:G50,4,FALSE)</f>
        <v>RUS</v>
      </c>
      <c r="F26" s="343"/>
      <c r="G26" s="362"/>
      <c r="H26" s="363"/>
      <c r="I26" s="341"/>
      <c r="J26" s="325">
        <v>11</v>
      </c>
      <c r="K26" s="337">
        <f>'пр.хода'!G25</f>
        <v>2</v>
      </c>
      <c r="L26" s="334" t="str">
        <f>VLOOKUP(K26,'пр.взв.'!B7:E50,2,FALSE)</f>
        <v>ZHARSKAYA Maryna</v>
      </c>
      <c r="M26" s="335" t="str">
        <f>VLOOKUP(K26,'пр.взв.'!B7:F50,3,FALSE)</f>
        <v>1983 msik</v>
      </c>
      <c r="N26" s="350" t="str">
        <f>VLOOKUP(K26,'пр.взв.'!B7:G58,4,FALSE)</f>
        <v>BLR</v>
      </c>
      <c r="O26" s="343"/>
      <c r="P26" s="362"/>
      <c r="Q26" s="363"/>
      <c r="R26" s="341"/>
    </row>
    <row r="27" spans="1:18" ht="12.75" customHeight="1" hidden="1">
      <c r="A27" s="326"/>
      <c r="B27" s="333"/>
      <c r="C27" s="329"/>
      <c r="D27" s="331"/>
      <c r="E27" s="331"/>
      <c r="F27" s="331"/>
      <c r="G27" s="331"/>
      <c r="H27" s="196"/>
      <c r="I27" s="351"/>
      <c r="J27" s="326"/>
      <c r="K27" s="333"/>
      <c r="L27" s="329"/>
      <c r="M27" s="331"/>
      <c r="N27" s="331"/>
      <c r="O27" s="331"/>
      <c r="P27" s="331"/>
      <c r="Q27" s="196"/>
      <c r="R27" s="351"/>
    </row>
    <row r="28" spans="1:18" ht="12.75" customHeight="1" hidden="1">
      <c r="A28" s="326"/>
      <c r="B28" s="336">
        <f>'пр.хода'!G11</f>
        <v>5</v>
      </c>
      <c r="C28" s="328" t="str">
        <f>VLOOKUP(B28,'пр.взв.'!B7:E38,2,FALSE)</f>
        <v>KASHKYYNOVA Kezhezaru</v>
      </c>
      <c r="D28" s="330" t="str">
        <f>VLOOKUP(B28,'пр.взв.'!B7:F42,3,FALSE)</f>
        <v>1985 msic</v>
      </c>
      <c r="E28" s="330" t="str">
        <f>VLOOKUP(B28,'пр.взв.'!B7:G42,4,FALSE)</f>
        <v>KAZ</v>
      </c>
      <c r="F28" s="342"/>
      <c r="G28" s="342"/>
      <c r="H28" s="339"/>
      <c r="I28" s="339"/>
      <c r="J28" s="326"/>
      <c r="K28" s="336">
        <f>'пр.хода'!G29</f>
        <v>6</v>
      </c>
      <c r="L28" s="328" t="str">
        <f>VLOOKUP(K28,'пр.взв.'!B7:E50,2,FALSE)</f>
        <v>NIKITINA Tatyana</v>
      </c>
      <c r="M28" s="330" t="str">
        <f>VLOOKUP(K28,'пр.взв.'!B7:F50,3,FALSE)</f>
        <v>1984 ms</v>
      </c>
      <c r="N28" s="330" t="str">
        <f>VLOOKUP(K28,'пр.взв.'!B7:G60,4,FALSE)</f>
        <v>RUS</v>
      </c>
      <c r="O28" s="342"/>
      <c r="P28" s="342"/>
      <c r="Q28" s="339"/>
      <c r="R28" s="339"/>
    </row>
    <row r="29" spans="1:18" ht="13.5" customHeight="1" hidden="1" thickBot="1">
      <c r="A29" s="338"/>
      <c r="B29" s="359"/>
      <c r="C29" s="354"/>
      <c r="D29" s="358"/>
      <c r="E29" s="358"/>
      <c r="F29" s="357"/>
      <c r="G29" s="357"/>
      <c r="H29" s="340"/>
      <c r="I29" s="340"/>
      <c r="J29" s="338"/>
      <c r="K29" s="359"/>
      <c r="L29" s="354"/>
      <c r="M29" s="358"/>
      <c r="N29" s="358"/>
      <c r="O29" s="357"/>
      <c r="P29" s="357"/>
      <c r="Q29" s="340"/>
      <c r="R29" s="340"/>
    </row>
    <row r="30" spans="1:18" ht="12.75" customHeight="1" hidden="1">
      <c r="A30" s="325">
        <v>10</v>
      </c>
      <c r="B30" s="332">
        <f>'пр.хода'!G15</f>
        <v>3</v>
      </c>
      <c r="C30" s="334" t="str">
        <f>VLOOKUP(B30,'пр.взв.'!B7:E38,2,FALSE)</f>
        <v>KUZYAEVA Anna</v>
      </c>
      <c r="D30" s="335" t="str">
        <f>VLOOKUP(B30,'пр.взв.'!B7:F42,3,FALSE)</f>
        <v>1989 ms</v>
      </c>
      <c r="E30" s="335" t="str">
        <f>VLOOKUP(B30,'пр.взв.'!B7:G42,4,FALSE)</f>
        <v>RUS</v>
      </c>
      <c r="F30" s="344"/>
      <c r="G30" s="345"/>
      <c r="H30" s="346"/>
      <c r="I30" s="350"/>
      <c r="J30" s="325">
        <v>12</v>
      </c>
      <c r="K30" s="332">
        <f>'пр.хода'!G33</f>
        <v>4</v>
      </c>
      <c r="L30" s="334" t="str">
        <f>VLOOKUP(K30,'пр.взв.'!B7:E50,2,FALSE)</f>
        <v>CHERNECOVA Natalya</v>
      </c>
      <c r="M30" s="335" t="str">
        <f>VLOOKUP(K30,'пр.взв.'!B7:F50,3,FALSE)</f>
        <v>1986 ms</v>
      </c>
      <c r="N30" s="350" t="str">
        <f>VLOOKUP(K30,'пр.взв.'!B7:G62,4,FALSE)</f>
        <v>RUS-M</v>
      </c>
      <c r="O30" s="344"/>
      <c r="P30" s="345"/>
      <c r="Q30" s="346"/>
      <c r="R30" s="350"/>
    </row>
    <row r="31" spans="1:18" ht="12.75" customHeight="1" hidden="1">
      <c r="A31" s="326"/>
      <c r="B31" s="333"/>
      <c r="C31" s="329"/>
      <c r="D31" s="331"/>
      <c r="E31" s="331"/>
      <c r="F31" s="331"/>
      <c r="G31" s="331"/>
      <c r="H31" s="196"/>
      <c r="I31" s="351"/>
      <c r="J31" s="326"/>
      <c r="K31" s="333"/>
      <c r="L31" s="329"/>
      <c r="M31" s="331"/>
      <c r="N31" s="331"/>
      <c r="O31" s="331"/>
      <c r="P31" s="331"/>
      <c r="Q31" s="196"/>
      <c r="R31" s="351"/>
    </row>
    <row r="32" spans="1:18" ht="12.75" customHeight="1" hidden="1">
      <c r="A32" s="326"/>
      <c r="B32" s="336">
        <f>'пр.хода'!G19</f>
        <v>7</v>
      </c>
      <c r="C32" s="328" t="str">
        <f>VLOOKUP(B32,'пр.взв.'!B7:E38,2,FALSE)</f>
        <v>KHARITONOVA Anna</v>
      </c>
      <c r="D32" s="330" t="str">
        <f>VLOOKUP(B32,'пр.взв.'!B7:F50,3,FALSE)</f>
        <v>1985 ms</v>
      </c>
      <c r="E32" s="330" t="str">
        <f>VLOOKUP(B32,'пр.взв.'!B7:G50,4,FALSE)</f>
        <v>RUS-M</v>
      </c>
      <c r="F32" s="342"/>
      <c r="G32" s="342"/>
      <c r="H32" s="339"/>
      <c r="I32" s="339"/>
      <c r="J32" s="326"/>
      <c r="K32" s="336">
        <f>'пр.хода'!G37</f>
        <v>8</v>
      </c>
      <c r="L32" s="328" t="str">
        <f>VLOOKUP(K32,'пр.взв.'!B7:E50,2,FALSE)</f>
        <v>PLISOVA Liliya</v>
      </c>
      <c r="M32" s="330" t="str">
        <f>VLOOKUP(K32,'пр.взв.'!B7:F50,3,FALSE)</f>
        <v>1988 ms</v>
      </c>
      <c r="N32" s="330" t="str">
        <f>VLOOKUP(K32,'пр.взв.'!B7:G64,4,FALSE)</f>
        <v>RUS</v>
      </c>
      <c r="O32" s="342"/>
      <c r="P32" s="342"/>
      <c r="Q32" s="339"/>
      <c r="R32" s="339"/>
    </row>
    <row r="33" spans="1:18" ht="12.75" customHeight="1" hidden="1">
      <c r="A33" s="327"/>
      <c r="B33" s="337"/>
      <c r="C33" s="329"/>
      <c r="D33" s="331"/>
      <c r="E33" s="331"/>
      <c r="F33" s="343"/>
      <c r="G33" s="343"/>
      <c r="H33" s="341"/>
      <c r="I33" s="341"/>
      <c r="J33" s="327"/>
      <c r="K33" s="337"/>
      <c r="L33" s="329"/>
      <c r="M33" s="331"/>
      <c r="N33" s="331"/>
      <c r="O33" s="343"/>
      <c r="P33" s="343"/>
      <c r="Q33" s="341"/>
      <c r="R33" s="341"/>
    </row>
    <row r="34" spans="1:18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</row>
    <row r="35" spans="1:18" ht="15.75">
      <c r="A35" s="125"/>
      <c r="B35" s="125"/>
      <c r="C35" s="375" t="s">
        <v>29</v>
      </c>
      <c r="D35" s="375"/>
      <c r="E35" s="375"/>
      <c r="F35" s="375"/>
      <c r="G35" s="375"/>
      <c r="H35" s="375"/>
      <c r="I35" s="375"/>
      <c r="J35" s="125"/>
      <c r="K35" s="125"/>
      <c r="L35" s="375" t="s">
        <v>29</v>
      </c>
      <c r="M35" s="375"/>
      <c r="N35" s="375"/>
      <c r="O35" s="375"/>
      <c r="P35" s="375"/>
      <c r="Q35" s="375"/>
      <c r="R35" s="375"/>
    </row>
    <row r="36" spans="1:18" ht="16.5" thickBot="1">
      <c r="A36" s="125"/>
      <c r="B36" s="79" t="s">
        <v>19</v>
      </c>
      <c r="C36" s="126"/>
      <c r="D36" s="126"/>
      <c r="E36" s="126"/>
      <c r="F36" s="79" t="str">
        <f>F23</f>
        <v>W</v>
      </c>
      <c r="G36" s="378" t="str">
        <f>G23</f>
        <v>52 kg</v>
      </c>
      <c r="H36" s="378"/>
      <c r="I36" s="126"/>
      <c r="J36" s="125"/>
      <c r="K36" s="79" t="s">
        <v>26</v>
      </c>
      <c r="L36" s="126"/>
      <c r="M36" s="126"/>
      <c r="N36" s="126"/>
      <c r="O36" s="79" t="str">
        <f>F36</f>
        <v>W</v>
      </c>
      <c r="P36" s="378" t="str">
        <f>P23</f>
        <v>52 kg</v>
      </c>
      <c r="Q36" s="378"/>
      <c r="R36" s="126"/>
    </row>
    <row r="37" spans="1:18" ht="12.75">
      <c r="A37" s="165" t="s">
        <v>28</v>
      </c>
      <c r="B37" s="332" t="s">
        <v>2</v>
      </c>
      <c r="C37" s="355" t="s">
        <v>3</v>
      </c>
      <c r="D37" s="355" t="s">
        <v>4</v>
      </c>
      <c r="E37" s="355" t="s">
        <v>11</v>
      </c>
      <c r="F37" s="366" t="s">
        <v>12</v>
      </c>
      <c r="G37" s="364" t="s">
        <v>14</v>
      </c>
      <c r="H37" s="325" t="s">
        <v>15</v>
      </c>
      <c r="I37" s="360" t="s">
        <v>13</v>
      </c>
      <c r="J37" s="165" t="s">
        <v>28</v>
      </c>
      <c r="K37" s="332" t="s">
        <v>2</v>
      </c>
      <c r="L37" s="355" t="s">
        <v>3</v>
      </c>
      <c r="M37" s="355" t="s">
        <v>4</v>
      </c>
      <c r="N37" s="355" t="s">
        <v>11</v>
      </c>
      <c r="O37" s="366" t="s">
        <v>12</v>
      </c>
      <c r="P37" s="364" t="s">
        <v>14</v>
      </c>
      <c r="Q37" s="325" t="s">
        <v>15</v>
      </c>
      <c r="R37" s="360" t="s">
        <v>13</v>
      </c>
    </row>
    <row r="38" spans="1:18" ht="13.5" thickBot="1">
      <c r="A38" s="166"/>
      <c r="B38" s="368" t="s">
        <v>2</v>
      </c>
      <c r="C38" s="179" t="s">
        <v>3</v>
      </c>
      <c r="D38" s="179" t="s">
        <v>4</v>
      </c>
      <c r="E38" s="179" t="s">
        <v>11</v>
      </c>
      <c r="F38" s="179" t="s">
        <v>12</v>
      </c>
      <c r="G38" s="365"/>
      <c r="H38" s="338"/>
      <c r="I38" s="361" t="s">
        <v>13</v>
      </c>
      <c r="J38" s="166"/>
      <c r="K38" s="368" t="s">
        <v>2</v>
      </c>
      <c r="L38" s="179" t="s">
        <v>3</v>
      </c>
      <c r="M38" s="179" t="s">
        <v>4</v>
      </c>
      <c r="N38" s="179" t="s">
        <v>11</v>
      </c>
      <c r="O38" s="179" t="s">
        <v>12</v>
      </c>
      <c r="P38" s="365"/>
      <c r="Q38" s="338"/>
      <c r="R38" s="361" t="s">
        <v>13</v>
      </c>
    </row>
    <row r="39" spans="1:18" ht="12.75">
      <c r="A39" s="325">
        <v>1</v>
      </c>
      <c r="B39" s="332">
        <f>'пр.хода'!I9</f>
        <v>1</v>
      </c>
      <c r="C39" s="369" t="str">
        <f>VLOOKUP(B39,'пр.взв.'!B2:E51,2,FALSE)</f>
        <v>MOLCHANOVA Mariya</v>
      </c>
      <c r="D39" s="335" t="str">
        <f>VLOOKUP(B39,'пр.взв.'!B2:F63,3,FALSE)</f>
        <v>1988 msic</v>
      </c>
      <c r="E39" s="335" t="str">
        <f>VLOOKUP(B39,'пр.взв.'!B2:G63,4,FALSE)</f>
        <v>RUS</v>
      </c>
      <c r="F39" s="343"/>
      <c r="G39" s="362"/>
      <c r="H39" s="363"/>
      <c r="I39" s="341"/>
      <c r="J39" s="325">
        <v>2</v>
      </c>
      <c r="K39" s="332">
        <f>'пр.хода'!I27</f>
        <v>2</v>
      </c>
      <c r="L39" s="334" t="str">
        <f>VLOOKUP(K39,'пр.взв.'!B2:E63,2,FALSE)</f>
        <v>ZHARSKAYA Maryna</v>
      </c>
      <c r="M39" s="335" t="str">
        <f>VLOOKUP(K39,'пр.взв.'!B2:F63,3,FALSE)</f>
        <v>1983 msik</v>
      </c>
      <c r="N39" s="350" t="str">
        <f>VLOOKUP(K39,'пр.взв.'!B2:G71,4,FALSE)</f>
        <v>BLR</v>
      </c>
      <c r="O39" s="343"/>
      <c r="P39" s="362"/>
      <c r="Q39" s="363"/>
      <c r="R39" s="341"/>
    </row>
    <row r="40" spans="1:18" ht="12.75">
      <c r="A40" s="326"/>
      <c r="B40" s="333"/>
      <c r="C40" s="329"/>
      <c r="D40" s="331"/>
      <c r="E40" s="331"/>
      <c r="F40" s="331"/>
      <c r="G40" s="331"/>
      <c r="H40" s="196"/>
      <c r="I40" s="351"/>
      <c r="J40" s="326"/>
      <c r="K40" s="333"/>
      <c r="L40" s="329"/>
      <c r="M40" s="331"/>
      <c r="N40" s="331"/>
      <c r="O40" s="331"/>
      <c r="P40" s="331"/>
      <c r="Q40" s="196"/>
      <c r="R40" s="351"/>
    </row>
    <row r="41" spans="1:18" ht="12.75">
      <c r="A41" s="326"/>
      <c r="B41" s="336">
        <f>'пр.хода'!I17</f>
        <v>7</v>
      </c>
      <c r="C41" s="328" t="str">
        <f>VLOOKUP(B41,'пр.взв.'!B2:E51,2,FALSE)</f>
        <v>KHARITONOVA Anna</v>
      </c>
      <c r="D41" s="330" t="str">
        <f>VLOOKUP(B41,'пр.взв.'!B2:F55,3,FALSE)</f>
        <v>1985 ms</v>
      </c>
      <c r="E41" s="330" t="str">
        <f>VLOOKUP(B41,'пр.взв.'!B2:G55,4,FALSE)</f>
        <v>RUS-M</v>
      </c>
      <c r="F41" s="342"/>
      <c r="G41" s="342"/>
      <c r="H41" s="339"/>
      <c r="I41" s="339"/>
      <c r="J41" s="326"/>
      <c r="K41" s="336">
        <f>'пр.хода'!I35</f>
        <v>4</v>
      </c>
      <c r="L41" s="328" t="str">
        <f>VLOOKUP(K41,'пр.взв.'!B2:E63,2,FALSE)</f>
        <v>CHERNECOVA Natalya</v>
      </c>
      <c r="M41" s="330" t="str">
        <f>VLOOKUP(K41,'пр.взв.'!B2:F63,3,FALSE)</f>
        <v>1986 ms</v>
      </c>
      <c r="N41" s="330" t="str">
        <f>VLOOKUP(K41,'пр.взв.'!B2:G73,4,FALSE)</f>
        <v>RUS-M</v>
      </c>
      <c r="O41" s="342"/>
      <c r="P41" s="342"/>
      <c r="Q41" s="339"/>
      <c r="R41" s="339"/>
    </row>
    <row r="42" spans="1:18" ht="13.5" thickBot="1">
      <c r="A42" s="338"/>
      <c r="B42" s="359"/>
      <c r="C42" s="354"/>
      <c r="D42" s="358"/>
      <c r="E42" s="358"/>
      <c r="F42" s="357"/>
      <c r="G42" s="357"/>
      <c r="H42" s="340"/>
      <c r="I42" s="340"/>
      <c r="J42" s="338"/>
      <c r="K42" s="359"/>
      <c r="L42" s="354"/>
      <c r="M42" s="358"/>
      <c r="N42" s="358"/>
      <c r="O42" s="343"/>
      <c r="P42" s="343"/>
      <c r="Q42" s="341"/>
      <c r="R42" s="341"/>
    </row>
    <row r="43" spans="1:18" ht="12.7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</row>
    <row r="44" spans="1:18" ht="12.7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</row>
    <row r="45" spans="1:18" ht="15.75">
      <c r="A45" s="376" t="s">
        <v>45</v>
      </c>
      <c r="B45" s="376"/>
      <c r="C45" s="376"/>
      <c r="D45" s="376"/>
      <c r="E45" s="376"/>
      <c r="F45" s="376"/>
      <c r="G45" s="376"/>
      <c r="H45" s="376"/>
      <c r="I45" s="376"/>
      <c r="J45" s="376" t="s">
        <v>45</v>
      </c>
      <c r="K45" s="376"/>
      <c r="L45" s="376"/>
      <c r="M45" s="376"/>
      <c r="N45" s="376"/>
      <c r="O45" s="376"/>
      <c r="P45" s="376"/>
      <c r="Q45" s="376"/>
      <c r="R45" s="376"/>
    </row>
    <row r="46" spans="1:18" ht="16.5" thickBot="1">
      <c r="A46" s="125"/>
      <c r="B46" s="79" t="s">
        <v>19</v>
      </c>
      <c r="C46" s="126"/>
      <c r="D46" s="126"/>
      <c r="E46" s="126"/>
      <c r="F46" s="79" t="str">
        <f>F36</f>
        <v>W</v>
      </c>
      <c r="G46" s="378" t="str">
        <f>G36</f>
        <v>52 kg</v>
      </c>
      <c r="H46" s="378"/>
      <c r="I46" s="126"/>
      <c r="J46" s="125"/>
      <c r="K46" s="79" t="s">
        <v>26</v>
      </c>
      <c r="L46" s="126"/>
      <c r="M46" s="126"/>
      <c r="N46" s="126"/>
      <c r="O46" s="79" t="str">
        <f>F46</f>
        <v>W</v>
      </c>
      <c r="P46" s="378" t="str">
        <f>P36</f>
        <v>52 kg</v>
      </c>
      <c r="Q46" s="378"/>
      <c r="R46" s="126"/>
    </row>
    <row r="47" spans="1:18" ht="12.75">
      <c r="A47" s="165" t="s">
        <v>28</v>
      </c>
      <c r="B47" s="332" t="s">
        <v>2</v>
      </c>
      <c r="C47" s="355" t="s">
        <v>3</v>
      </c>
      <c r="D47" s="355" t="s">
        <v>4</v>
      </c>
      <c r="E47" s="355" t="s">
        <v>11</v>
      </c>
      <c r="F47" s="366"/>
      <c r="G47" s="364" t="s">
        <v>14</v>
      </c>
      <c r="H47" s="325" t="s">
        <v>15</v>
      </c>
      <c r="I47" s="360" t="s">
        <v>13</v>
      </c>
      <c r="J47" s="165" t="s">
        <v>28</v>
      </c>
      <c r="K47" s="332" t="s">
        <v>2</v>
      </c>
      <c r="L47" s="355" t="s">
        <v>3</v>
      </c>
      <c r="M47" s="355" t="s">
        <v>4</v>
      </c>
      <c r="N47" s="355" t="s">
        <v>11</v>
      </c>
      <c r="O47" s="366" t="s">
        <v>12</v>
      </c>
      <c r="P47" s="364" t="s">
        <v>14</v>
      </c>
      <c r="Q47" s="325" t="s">
        <v>15</v>
      </c>
      <c r="R47" s="360" t="s">
        <v>13</v>
      </c>
    </row>
    <row r="48" spans="1:18" ht="13.5" thickBot="1">
      <c r="A48" s="166"/>
      <c r="B48" s="368" t="s">
        <v>2</v>
      </c>
      <c r="C48" s="179" t="s">
        <v>3</v>
      </c>
      <c r="D48" s="179" t="s">
        <v>4</v>
      </c>
      <c r="E48" s="179" t="s">
        <v>11</v>
      </c>
      <c r="F48" s="179" t="s">
        <v>12</v>
      </c>
      <c r="G48" s="365"/>
      <c r="H48" s="338"/>
      <c r="I48" s="361" t="s">
        <v>13</v>
      </c>
      <c r="J48" s="166"/>
      <c r="K48" s="368" t="s">
        <v>2</v>
      </c>
      <c r="L48" s="179" t="s">
        <v>3</v>
      </c>
      <c r="M48" s="179" t="s">
        <v>4</v>
      </c>
      <c r="N48" s="179" t="s">
        <v>11</v>
      </c>
      <c r="O48" s="179" t="s">
        <v>12</v>
      </c>
      <c r="P48" s="365"/>
      <c r="Q48" s="338"/>
      <c r="R48" s="361" t="s">
        <v>13</v>
      </c>
    </row>
    <row r="49" spans="1:18" ht="12.75">
      <c r="A49" s="325"/>
      <c r="B49" s="332">
        <f>'пр.хода'!C43</f>
        <v>1</v>
      </c>
      <c r="C49" s="369" t="str">
        <f>VLOOKUP(B49,'пр.взв.'!B3:E61,2,FALSE)</f>
        <v>MOLCHANOVA Mariya</v>
      </c>
      <c r="D49" s="350" t="str">
        <f>VLOOKUP(B49,'пр.взв.'!B3:F73,3,FALSE)</f>
        <v>1988 msic</v>
      </c>
      <c r="E49" s="350" t="str">
        <f>VLOOKUP(B49,'пр.взв.'!B3:G73,4,FALSE)</f>
        <v>RUS</v>
      </c>
      <c r="F49" s="344"/>
      <c r="G49" s="345"/>
      <c r="H49" s="346"/>
      <c r="I49" s="377"/>
      <c r="J49" s="325"/>
      <c r="K49" s="332" t="e">
        <f>'пр.хода'!#REF!</f>
        <v>#REF!</v>
      </c>
      <c r="L49" s="369" t="e">
        <f>VLOOKUP(K49,'пр.взв.'!B3:E73,2,FALSE)</f>
        <v>#REF!</v>
      </c>
      <c r="M49" s="350" t="e">
        <f>VLOOKUP(K49,'пр.взв.'!B3:F73,3,FALSE)</f>
        <v>#REF!</v>
      </c>
      <c r="N49" s="350" t="e">
        <f>VLOOKUP(K49,'пр.взв.'!B3:G81,4,FALSE)</f>
        <v>#REF!</v>
      </c>
      <c r="O49" s="344"/>
      <c r="P49" s="345"/>
      <c r="Q49" s="346"/>
      <c r="R49" s="377"/>
    </row>
    <row r="50" spans="1:18" ht="12.75">
      <c r="A50" s="326"/>
      <c r="B50" s="333"/>
      <c r="C50" s="329"/>
      <c r="D50" s="331"/>
      <c r="E50" s="331"/>
      <c r="F50" s="331"/>
      <c r="G50" s="331"/>
      <c r="H50" s="196"/>
      <c r="I50" s="351"/>
      <c r="J50" s="326"/>
      <c r="K50" s="333"/>
      <c r="L50" s="329"/>
      <c r="M50" s="331"/>
      <c r="N50" s="331"/>
      <c r="O50" s="331"/>
      <c r="P50" s="331"/>
      <c r="Q50" s="196"/>
      <c r="R50" s="351"/>
    </row>
    <row r="51" spans="1:18" ht="12.75">
      <c r="A51" s="326"/>
      <c r="B51" s="336">
        <f>'пр.хода'!C47</f>
        <v>4</v>
      </c>
      <c r="C51" s="328" t="str">
        <f>VLOOKUP(B51,'пр.взв.'!B3:E61,2,FALSE)</f>
        <v>CHERNECOVA Natalya</v>
      </c>
      <c r="D51" s="330" t="str">
        <f>VLOOKUP(B51,'пр.взв.'!B3:F65,3,FALSE)</f>
        <v>1986 ms</v>
      </c>
      <c r="E51" s="330" t="str">
        <f>VLOOKUP(B51,'пр.взв.'!B3:G65,4,FALSE)</f>
        <v>RUS-M</v>
      </c>
      <c r="F51" s="342"/>
      <c r="G51" s="342"/>
      <c r="H51" s="339"/>
      <c r="I51" s="339"/>
      <c r="J51" s="326"/>
      <c r="K51" s="336" t="e">
        <f>'пр.хода'!#REF!</f>
        <v>#REF!</v>
      </c>
      <c r="L51" s="328" t="e">
        <f>VLOOKUP(K51,'пр.взв.'!B3:E73,2,FALSE)</f>
        <v>#REF!</v>
      </c>
      <c r="M51" s="330" t="e">
        <f>VLOOKUP(K51,'пр.взв.'!B3:F73,3,FALSE)</f>
        <v>#REF!</v>
      </c>
      <c r="N51" s="330" t="e">
        <f>VLOOKUP(K51,'пр.взв.'!B3:G83,4,FALSE)</f>
        <v>#REF!</v>
      </c>
      <c r="O51" s="342"/>
      <c r="P51" s="342"/>
      <c r="Q51" s="339"/>
      <c r="R51" s="339"/>
    </row>
    <row r="52" spans="1:18" ht="13.5" thickBot="1">
      <c r="A52" s="338"/>
      <c r="B52" s="359"/>
      <c r="C52" s="354"/>
      <c r="D52" s="358"/>
      <c r="E52" s="358"/>
      <c r="F52" s="357"/>
      <c r="G52" s="357"/>
      <c r="H52" s="340"/>
      <c r="I52" s="340"/>
      <c r="J52" s="338"/>
      <c r="K52" s="359"/>
      <c r="L52" s="354"/>
      <c r="M52" s="358"/>
      <c r="N52" s="358"/>
      <c r="O52" s="357"/>
      <c r="P52" s="357"/>
      <c r="Q52" s="340"/>
      <c r="R52" s="340"/>
    </row>
  </sheetData>
  <sheetProtection/>
  <mergeCells count="362">
    <mergeCell ref="G36:H36"/>
    <mergeCell ref="P36:Q36"/>
    <mergeCell ref="G46:H46"/>
    <mergeCell ref="P46:Q46"/>
    <mergeCell ref="G3:H3"/>
    <mergeCell ref="P3:Q3"/>
    <mergeCell ref="G23:H23"/>
    <mergeCell ref="P23:Q23"/>
    <mergeCell ref="Q41:Q42"/>
    <mergeCell ref="Q39:Q40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R41:R42"/>
    <mergeCell ref="A45:I45"/>
    <mergeCell ref="J45:R45"/>
    <mergeCell ref="M41:M42"/>
    <mergeCell ref="N41:N42"/>
    <mergeCell ref="O41:O42"/>
    <mergeCell ref="P41:P42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K20:K21"/>
    <mergeCell ref="L20:L21"/>
    <mergeCell ref="M20:M21"/>
    <mergeCell ref="N20:N21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F26:F27"/>
    <mergeCell ref="G26:G27"/>
    <mergeCell ref="O20:O21"/>
    <mergeCell ref="P20:P21"/>
    <mergeCell ref="Q20:Q21"/>
    <mergeCell ref="R20:R21"/>
    <mergeCell ref="H24:H25"/>
    <mergeCell ref="I24:I25"/>
    <mergeCell ref="M24:M25"/>
    <mergeCell ref="N24:N25"/>
    <mergeCell ref="H26:H27"/>
    <mergeCell ref="I26:I27"/>
    <mergeCell ref="B28:B29"/>
    <mergeCell ref="C28:C29"/>
    <mergeCell ref="D28:D29"/>
    <mergeCell ref="E28:E29"/>
    <mergeCell ref="B26:B27"/>
    <mergeCell ref="C26:C27"/>
    <mergeCell ref="D26:D27"/>
    <mergeCell ref="E26:E27"/>
    <mergeCell ref="O24:O25"/>
    <mergeCell ref="K26:K27"/>
    <mergeCell ref="L26:L27"/>
    <mergeCell ref="M26:M27"/>
    <mergeCell ref="N26:N27"/>
    <mergeCell ref="O26:O27"/>
    <mergeCell ref="R24:R25"/>
    <mergeCell ref="R26:R27"/>
    <mergeCell ref="P26:P27"/>
    <mergeCell ref="Q26:Q27"/>
    <mergeCell ref="P28:P29"/>
    <mergeCell ref="Q28:Q29"/>
    <mergeCell ref="P24:P25"/>
    <mergeCell ref="Q24:Q25"/>
    <mergeCell ref="M28:M29"/>
    <mergeCell ref="N28:N29"/>
    <mergeCell ref="L30:L31"/>
    <mergeCell ref="M30:M31"/>
    <mergeCell ref="K32:K33"/>
    <mergeCell ref="O32:O33"/>
    <mergeCell ref="O28:O29"/>
    <mergeCell ref="N30:N31"/>
    <mergeCell ref="K28:K29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F28:F29"/>
    <mergeCell ref="G28:G29"/>
    <mergeCell ref="H28:H29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G32:G33"/>
    <mergeCell ref="H32:H33"/>
    <mergeCell ref="D30:D31"/>
    <mergeCell ref="F30:F31"/>
    <mergeCell ref="G30:G31"/>
    <mergeCell ref="H30:H31"/>
    <mergeCell ref="F32:F33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  <mergeCell ref="B32:B3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2012-10-02T15:37:42Z</cp:lastPrinted>
  <dcterms:created xsi:type="dcterms:W3CDTF">1996-10-08T23:32:33Z</dcterms:created>
  <dcterms:modified xsi:type="dcterms:W3CDTF">2012-10-02T15:37:44Z</dcterms:modified>
  <cp:category/>
  <cp:version/>
  <cp:contentType/>
  <cp:contentStatus/>
</cp:coreProperties>
</file>