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<sst xmlns="http://schemas.openxmlformats.org/spreadsheetml/2006/main" count="41" uniqueCount="33">
  <si>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</si>
  <si>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</si>
  <si>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</si>
  <si>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</si>
  <si>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</si>
  <si>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</si>
  <si>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</si>
  <si>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</si>
  <si>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</si>
  <si>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</si>
  <si>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</si>
  <si>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</si>
  <si>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</si>
  <si>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</si>
  <si>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</si>
  <si>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</si>
  <si>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</si>
  <si>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</si>
  <si>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</si>
  <si>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</si>
  <si>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</si>
  <si>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</si>
  <si>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ЦФО, Ярославская</t>
  </si>
  <si>
    <t>Сапожников СВ</t>
  </si>
  <si>
    <t>ПФО, Саратовская</t>
  </si>
  <si>
    <t>ЖУКОВ Михаил Борисович</t>
  </si>
  <si>
    <t>16.11.1968 мс</t>
  </si>
  <si>
    <t>ГОЛИШНИКОВ Геннадий Викторович</t>
  </si>
  <si>
    <t>19.03.1968 кмс</t>
  </si>
  <si>
    <t>Энгельс</t>
  </si>
  <si>
    <t>Бахчев ВК</t>
  </si>
  <si>
    <t>в.к.  100  кг</t>
  </si>
  <si>
    <t>26-29 иая 2013 года, г. Энгельс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</si>
</sst>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0" xfId="42" applyFont="1" applyBorder="1" applyAlignment="1" applyProtection="1">
      <alignment vertical="center" wrapText="1"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8" xfId="42" applyFont="1" applyFill="1" applyBorder="1" applyAlignment="1" applyProtection="1">
      <alignment horizontal="center" vertical="center" wrapText="1"/>
      <protection/>
    </xf>
    <xf numFmtId="0" fontId="4" fillId="0" borderId="19" xfId="42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33" xfId="42" applyFont="1" applyFill="1" applyBorder="1" applyAlignment="1" applyProtection="1">
      <alignment horizontal="center" vertical="center" wrapText="1"/>
      <protection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9" fillId="0" borderId="46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0" fillId="0" borderId="47" xfId="0" applyNumberForma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32" borderId="34" xfId="42" applyFont="1" applyFill="1" applyBorder="1" applyAlignment="1" applyProtection="1">
      <alignment horizontal="center" vertical="center" wrapText="1"/>
      <protection/>
    </xf>
    <xf numFmtId="0" fontId="9" fillId="32" borderId="35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54" fillId="0" borderId="0" xfId="42" applyFont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1" xfId="42" applyFont="1" applyBorder="1" applyAlignment="1" applyProtection="1">
      <alignment horizontal="left" vertical="center" wrapText="1"/>
      <protection/>
    </xf>
    <xf numFmtId="0" fontId="56" fillId="0" borderId="54" xfId="0" applyFont="1" applyBorder="1" applyAlignment="1">
      <alignment horizontal="left" vertical="center" wrapText="1"/>
    </xf>
    <xf numFmtId="0" fontId="56" fillId="0" borderId="21" xfId="42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>
      <alignment horizontal="center" vertical="center" wrapText="1"/>
    </xf>
    <xf numFmtId="0" fontId="56" fillId="0" borderId="51" xfId="42" applyFont="1" applyBorder="1" applyAlignment="1" applyProtection="1">
      <alignment horizontal="left" vertical="center" wrapText="1"/>
      <protection/>
    </xf>
    <xf numFmtId="0" fontId="56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6" fillId="0" borderId="51" xfId="42" applyFont="1" applyBorder="1" applyAlignment="1" applyProtection="1">
      <alignment horizontal="center" vertical="center" wrapText="1"/>
      <protection/>
    </xf>
    <xf numFmtId="0" fontId="56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33" xfId="42" applyFont="1" applyBorder="1" applyAlignment="1" applyProtection="1">
      <alignment horizontal="center" vertical="center"/>
      <protection/>
    </xf>
    <xf numFmtId="0" fontId="1" fillId="0" borderId="34" xfId="42" applyFont="1" applyBorder="1" applyAlignment="1" applyProtection="1">
      <alignment horizontal="center" vertical="center"/>
      <protection/>
    </xf>
    <xf numFmtId="0" fontId="1" fillId="0" borderId="3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45-49%20&#1083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35-39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И.ПР"/>
      <sheetName val="полуфинал"/>
      <sheetName val="пр.взв."/>
      <sheetName val="круги"/>
      <sheetName val="стартвый "/>
    </sheetNames>
    <sheetDataSet>
      <sheetData sheetId="0">
        <row r="2">
          <cell r="A2" t="str">
            <v>Чемпионат России по самбо среди мастеров-ветеранов 45-49 лет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2.140625" style="0" customWidth="1"/>
    <col min="6" max="6" width="6.8515625" style="0" customWidth="1"/>
    <col min="7" max="7" width="10.140625" style="0" customWidth="1"/>
    <col min="8" max="8" width="16.7109375" style="0" customWidth="1"/>
  </cols>
  <sheetData>
    <row r="1" spans="1:22" ht="27.75" customHeight="1">
      <c r="A1" s="83" t="s">
        <v>16</v>
      </c>
      <c r="B1" s="83"/>
      <c r="C1" s="83"/>
      <c r="D1" s="83"/>
      <c r="E1" s="83"/>
      <c r="F1" s="83"/>
      <c r="G1" s="83"/>
      <c r="H1" s="8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84" t="s">
        <v>14</v>
      </c>
      <c r="B2" s="85"/>
      <c r="C2" s="85"/>
      <c r="D2" s="85"/>
      <c r="E2" s="85"/>
      <c r="F2" s="85"/>
      <c r="G2" s="85"/>
      <c r="H2" s="85"/>
    </row>
    <row r="3" spans="1:8" ht="31.5" customHeight="1" thickBot="1">
      <c r="A3" s="86" t="str">
        <f>'пр.хода'!C3</f>
        <v>Чемпионат России по самбо среди мастеров-ветеранов 45-49 лет</v>
      </c>
      <c r="B3" s="87"/>
      <c r="C3" s="87"/>
      <c r="D3" s="87"/>
      <c r="E3" s="87"/>
      <c r="F3" s="87"/>
      <c r="G3" s="87"/>
      <c r="H3" s="88"/>
    </row>
    <row r="4" spans="1:8" ht="21.75" customHeight="1">
      <c r="A4" s="69" t="str">
        <f>'пр.хода'!C4</f>
        <v>26-29 иая 2013 года, г. Энгельс</v>
      </c>
      <c r="B4" s="69"/>
      <c r="C4" s="69"/>
      <c r="D4" s="69"/>
      <c r="E4" s="69"/>
      <c r="F4" s="69"/>
      <c r="G4" s="69"/>
      <c r="H4" s="69"/>
    </row>
    <row r="5" spans="4:6" ht="20.25" customHeight="1" thickBot="1">
      <c r="D5" s="70" t="str">
        <f>HYPERLINK('пр.взв.'!D4)</f>
        <v>в.к.  100  кг</v>
      </c>
      <c r="E5" s="70"/>
      <c r="F5" s="70"/>
    </row>
    <row r="6" spans="1:8" ht="12.75" customHeight="1">
      <c r="A6" s="71" t="s">
        <v>11</v>
      </c>
      <c r="B6" s="73" t="s">
        <v>5</v>
      </c>
      <c r="C6" s="75" t="s">
        <v>6</v>
      </c>
      <c r="D6" s="77" t="s">
        <v>7</v>
      </c>
      <c r="E6" s="79" t="s">
        <v>8</v>
      </c>
      <c r="F6" s="77"/>
      <c r="G6" s="94" t="s">
        <v>10</v>
      </c>
      <c r="H6" s="89" t="s">
        <v>9</v>
      </c>
    </row>
    <row r="7" spans="1:8" ht="13.5" thickBot="1">
      <c r="A7" s="72"/>
      <c r="B7" s="74"/>
      <c r="C7" s="76"/>
      <c r="D7" s="78"/>
      <c r="E7" s="80"/>
      <c r="F7" s="78"/>
      <c r="G7" s="95"/>
      <c r="H7" s="90"/>
    </row>
    <row r="8" spans="1:8" ht="12.75" customHeight="1">
      <c r="A8" s="81">
        <v>1</v>
      </c>
      <c r="B8" s="82">
        <v>1</v>
      </c>
      <c r="C8" s="59" t="str">
        <f>VLOOKUP(B8,'пр.взв.'!B7:H22,2,FALSE)</f>
        <v>ЖУКОВ Михаил Борисович</v>
      </c>
      <c r="D8" s="61" t="str">
        <f>VLOOKUP(B8,'пр.взв.'!B7:H22,3,FALSE)</f>
        <v>16.11.1968 мс</v>
      </c>
      <c r="E8" s="55" t="str">
        <f>VLOOKUP(B8,'пр.взв.'!B7:H22,4,FALSE)</f>
        <v>ЦФО, Ярославская</v>
      </c>
      <c r="F8" s="96"/>
      <c r="G8" s="98"/>
      <c r="H8" s="91" t="str">
        <f>VLOOKUP(B8,'пр.взв.'!B7:H22,7,FALSE)</f>
        <v>Сапожников СВ</v>
      </c>
    </row>
    <row r="9" spans="1:8" ht="12.75">
      <c r="A9" s="63"/>
      <c r="B9" s="64"/>
      <c r="C9" s="60"/>
      <c r="D9" s="62"/>
      <c r="E9" s="56"/>
      <c r="F9" s="97"/>
      <c r="G9" s="68"/>
      <c r="H9" s="92"/>
    </row>
    <row r="10" spans="1:8" ht="12.75" customHeight="1">
      <c r="A10" s="63">
        <v>2</v>
      </c>
      <c r="B10" s="64">
        <v>2</v>
      </c>
      <c r="C10" s="65" t="str">
        <f>VLOOKUP(B10,'пр.взв.'!B7:H22,2,FALSE)</f>
        <v>ГОЛИШНИКОВ Геннадий Викторович</v>
      </c>
      <c r="D10" s="66" t="str">
        <f>VLOOKUP(B10,'пр.взв.'!B7:H22,3,FALSE)</f>
        <v>19.03.1968 кмс</v>
      </c>
      <c r="E10" s="57" t="str">
        <f>VLOOKUP(B10,'пр.взв.'!B1:H24,4,FALSE)</f>
        <v>ПФО, Саратовская</v>
      </c>
      <c r="F10" s="97" t="str">
        <f>VLOOKUP(B10,'пр.взв.'!B7:H22,5,FALSE)</f>
        <v>Энгельс</v>
      </c>
      <c r="G10" s="67"/>
      <c r="H10" s="93" t="str">
        <f>VLOOKUP(B10,'пр.взв.'!B7:H22,7,FALSE)</f>
        <v>Бахчев ВК</v>
      </c>
    </row>
    <row r="11" spans="1:8" ht="12.75">
      <c r="A11" s="63"/>
      <c r="B11" s="64"/>
      <c r="C11" s="60"/>
      <c r="D11" s="62"/>
      <c r="E11" s="58"/>
      <c r="F11" s="97"/>
      <c r="G11" s="68"/>
      <c r="H11" s="92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5"/>
      <c r="B18" s="25"/>
      <c r="C18" s="25"/>
      <c r="D18" s="4"/>
      <c r="E18" s="4"/>
      <c r="F18" s="4"/>
      <c r="G18" s="4"/>
      <c r="H18" s="4"/>
    </row>
    <row r="19" spans="1:11" ht="15">
      <c r="A19" s="23" t="str">
        <f>HYPERLINK('[1]реквизиты'!$A$6)</f>
        <v>Гл. судья, судья МК</v>
      </c>
      <c r="B19" s="25"/>
      <c r="C19" s="26"/>
      <c r="D19" s="22"/>
      <c r="E19" s="22"/>
      <c r="F19" s="22"/>
      <c r="G19" s="24" t="str">
        <f>'[3]реквизиты'!$G$7</f>
        <v>А.Б. Рыбаков</v>
      </c>
      <c r="I19" s="4"/>
      <c r="J19" s="2"/>
      <c r="K19" s="2"/>
    </row>
    <row r="20" spans="1:12" ht="15">
      <c r="A20" s="25"/>
      <c r="B20" s="25"/>
      <c r="C20" s="26"/>
      <c r="D20" s="22"/>
      <c r="E20" s="22"/>
      <c r="F20" s="22"/>
      <c r="G20" s="50" t="str">
        <f>'[3]реквизиты'!$G$8</f>
        <v>/Чебоксары/</v>
      </c>
      <c r="I20" s="4"/>
      <c r="J20" s="2"/>
      <c r="K20" s="2"/>
      <c r="L20" s="2"/>
    </row>
    <row r="21" spans="1:12" ht="15">
      <c r="A21" s="25"/>
      <c r="B21" s="25"/>
      <c r="C21" s="26"/>
      <c r="D21" s="22"/>
      <c r="E21" s="22"/>
      <c r="F21" s="22"/>
      <c r="G21" s="51"/>
      <c r="I21" s="4"/>
      <c r="J21" s="2"/>
      <c r="K21" s="2"/>
      <c r="L21" s="2"/>
    </row>
    <row r="22" spans="1:11" ht="15">
      <c r="A22" s="23" t="s">
        <v>21</v>
      </c>
      <c r="B22" s="25"/>
      <c r="C22" s="26"/>
      <c r="D22" s="22"/>
      <c r="E22" s="22"/>
      <c r="F22" s="22"/>
      <c r="G22" s="24" t="str">
        <f>'[3]реквизиты'!$G$9</f>
        <v>А.А. Зарипов</v>
      </c>
      <c r="I22" s="4"/>
      <c r="J22" s="10"/>
      <c r="K22" s="10"/>
    </row>
    <row r="23" spans="1:8" ht="15">
      <c r="A23" s="25"/>
      <c r="B23" s="25"/>
      <c r="C23" s="25"/>
      <c r="D23" s="22"/>
      <c r="E23" s="22"/>
      <c r="F23" s="22"/>
      <c r="G23" s="50" t="str">
        <f>'[3]реквизиты'!$G$10</f>
        <v>/Казань/</v>
      </c>
      <c r="H23" s="51"/>
    </row>
    <row r="24" spans="1:8" ht="12.75">
      <c r="A24" s="4"/>
      <c r="B24" s="4"/>
      <c r="C24" s="4"/>
      <c r="D24" s="22"/>
      <c r="E24" s="22"/>
      <c r="F24" s="22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  <mergeCell ref="G10:G11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E8:E9"/>
    <mergeCell ref="E10:E11"/>
    <mergeCell ref="C8:C9"/>
    <mergeCell ref="D8:D9"/>
    <mergeCell ref="A10:A11"/>
    <mergeCell ref="B10:B11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C21" sqref="C21:C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84" t="s">
        <v>13</v>
      </c>
      <c r="B1" s="85"/>
      <c r="C1" s="85"/>
      <c r="D1" s="85"/>
      <c r="E1" s="85"/>
      <c r="F1" s="85"/>
      <c r="G1" s="85"/>
      <c r="H1" s="85"/>
    </row>
    <row r="2" spans="1:8" ht="33.75" customHeight="1" thickBot="1">
      <c r="A2" s="99" t="str">
        <f>'пр.хода'!C3</f>
        <v>Чемпионат России по самбо среди мастеров-ветеранов 45-49 лет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122" t="str">
        <f>HYPERLINK('[1]реквизиты'!$A$3)</f>
        <v>дата и место проведения</v>
      </c>
      <c r="B3" s="122"/>
      <c r="C3" s="122"/>
      <c r="D3" s="122"/>
      <c r="E3" s="122"/>
      <c r="F3" s="122"/>
      <c r="G3" s="122"/>
      <c r="H3" s="122"/>
      <c r="I3" s="9"/>
      <c r="J3" s="9"/>
      <c r="K3" s="9"/>
      <c r="L3" s="10"/>
    </row>
    <row r="4" spans="4:11" ht="19.5" customHeight="1">
      <c r="D4" s="116" t="s">
        <v>31</v>
      </c>
      <c r="E4" s="116"/>
      <c r="F4" s="116"/>
      <c r="I4" s="11"/>
      <c r="J4" s="11"/>
      <c r="K4" s="11"/>
    </row>
    <row r="5" spans="1:8" ht="12.75" customHeight="1">
      <c r="A5" s="102" t="s">
        <v>4</v>
      </c>
      <c r="B5" s="111" t="s">
        <v>5</v>
      </c>
      <c r="C5" s="102" t="s">
        <v>6</v>
      </c>
      <c r="D5" s="102" t="s">
        <v>7</v>
      </c>
      <c r="E5" s="107" t="s">
        <v>8</v>
      </c>
      <c r="F5" s="66"/>
      <c r="G5" s="102" t="s">
        <v>10</v>
      </c>
      <c r="H5" s="102" t="s">
        <v>9</v>
      </c>
    </row>
    <row r="6" spans="1:8" ht="12.75">
      <c r="A6" s="103"/>
      <c r="B6" s="112"/>
      <c r="C6" s="103"/>
      <c r="D6" s="103"/>
      <c r="E6" s="108"/>
      <c r="F6" s="62"/>
      <c r="G6" s="103"/>
      <c r="H6" s="103"/>
    </row>
    <row r="7" spans="1:8" ht="12.75" customHeight="1">
      <c r="A7" s="100"/>
      <c r="B7" s="105">
        <v>1</v>
      </c>
      <c r="C7" s="106" t="s">
        <v>25</v>
      </c>
      <c r="D7" s="114" t="s">
        <v>26</v>
      </c>
      <c r="E7" s="107" t="s">
        <v>22</v>
      </c>
      <c r="F7" s="110"/>
      <c r="G7" s="101"/>
      <c r="H7" s="106" t="s">
        <v>23</v>
      </c>
    </row>
    <row r="8" spans="1:8" ht="12.75">
      <c r="A8" s="100"/>
      <c r="B8" s="105"/>
      <c r="C8" s="106"/>
      <c r="D8" s="115"/>
      <c r="E8" s="108"/>
      <c r="F8" s="110"/>
      <c r="G8" s="101"/>
      <c r="H8" s="115"/>
    </row>
    <row r="9" spans="1:8" ht="12.75" customHeight="1">
      <c r="A9" s="100"/>
      <c r="B9" s="105">
        <v>2</v>
      </c>
      <c r="C9" s="109" t="s">
        <v>27</v>
      </c>
      <c r="D9" s="104" t="s">
        <v>28</v>
      </c>
      <c r="E9" s="107" t="s">
        <v>24</v>
      </c>
      <c r="F9" s="97" t="s">
        <v>29</v>
      </c>
      <c r="G9" s="104"/>
      <c r="H9" s="109" t="s">
        <v>30</v>
      </c>
    </row>
    <row r="10" spans="1:8" ht="12.75" customHeight="1">
      <c r="A10" s="100"/>
      <c r="B10" s="105"/>
      <c r="C10" s="109"/>
      <c r="D10" s="104"/>
      <c r="E10" s="108"/>
      <c r="F10" s="97"/>
      <c r="G10" s="104"/>
      <c r="H10" s="109"/>
    </row>
    <row r="11" spans="1:8" ht="12.75" customHeight="1">
      <c r="A11" s="100"/>
      <c r="B11" s="105"/>
      <c r="C11" s="106"/>
      <c r="D11" s="104"/>
      <c r="E11" s="107"/>
      <c r="F11" s="110"/>
      <c r="G11" s="101"/>
      <c r="H11" s="106"/>
    </row>
    <row r="12" spans="1:8" ht="15" customHeight="1">
      <c r="A12" s="100"/>
      <c r="B12" s="105"/>
      <c r="C12" s="106"/>
      <c r="D12" s="104"/>
      <c r="E12" s="108"/>
      <c r="F12" s="110"/>
      <c r="G12" s="101"/>
      <c r="H12" s="115"/>
    </row>
    <row r="13" spans="1:8" ht="12.75" customHeight="1">
      <c r="A13" s="100"/>
      <c r="B13" s="113"/>
      <c r="C13" s="109"/>
      <c r="D13" s="104"/>
      <c r="E13" s="107"/>
      <c r="F13" s="97"/>
      <c r="G13" s="104"/>
      <c r="H13" s="109"/>
    </row>
    <row r="14" spans="1:8" ht="15" customHeight="1">
      <c r="A14" s="100"/>
      <c r="B14" s="113"/>
      <c r="C14" s="109"/>
      <c r="D14" s="104"/>
      <c r="E14" s="108"/>
      <c r="F14" s="97"/>
      <c r="G14" s="104"/>
      <c r="H14" s="109"/>
    </row>
    <row r="15" spans="1:8" ht="15" customHeight="1">
      <c r="A15" s="100"/>
      <c r="B15" s="113"/>
      <c r="C15" s="109"/>
      <c r="D15" s="104"/>
      <c r="E15" s="107"/>
      <c r="F15" s="97"/>
      <c r="G15" s="104"/>
      <c r="H15" s="109"/>
    </row>
    <row r="16" spans="1:8" ht="15.75" customHeight="1">
      <c r="A16" s="100"/>
      <c r="B16" s="113"/>
      <c r="C16" s="109"/>
      <c r="D16" s="104"/>
      <c r="E16" s="108"/>
      <c r="F16" s="97"/>
      <c r="G16" s="104"/>
      <c r="H16" s="109"/>
    </row>
    <row r="17" spans="1:8" ht="12.75" customHeight="1">
      <c r="A17" s="100"/>
      <c r="B17" s="113"/>
      <c r="C17" s="106"/>
      <c r="D17" s="104"/>
      <c r="E17" s="107"/>
      <c r="F17" s="97"/>
      <c r="G17" s="101"/>
      <c r="H17" s="106"/>
    </row>
    <row r="18" spans="1:8" ht="15" customHeight="1">
      <c r="A18" s="100"/>
      <c r="B18" s="113"/>
      <c r="C18" s="106"/>
      <c r="D18" s="104"/>
      <c r="E18" s="108"/>
      <c r="F18" s="97"/>
      <c r="G18" s="101"/>
      <c r="H18" s="115"/>
    </row>
    <row r="19" spans="1:8" ht="12.75" customHeight="1">
      <c r="A19" s="100"/>
      <c r="B19" s="105"/>
      <c r="C19" s="106"/>
      <c r="D19" s="114"/>
      <c r="E19" s="107"/>
      <c r="F19" s="97"/>
      <c r="G19" s="101"/>
      <c r="H19" s="106"/>
    </row>
    <row r="20" spans="1:8" ht="15" customHeight="1">
      <c r="A20" s="100"/>
      <c r="B20" s="105"/>
      <c r="C20" s="106"/>
      <c r="D20" s="115"/>
      <c r="E20" s="108"/>
      <c r="F20" s="97"/>
      <c r="G20" s="101"/>
      <c r="H20" s="115"/>
    </row>
    <row r="21" spans="1:8" ht="12.75" customHeight="1">
      <c r="A21" s="100"/>
      <c r="B21" s="117">
        <v>8</v>
      </c>
      <c r="C21" s="118"/>
      <c r="D21" s="119"/>
      <c r="E21" s="107"/>
      <c r="F21" s="97"/>
      <c r="G21" s="101"/>
      <c r="H21" s="119"/>
    </row>
    <row r="22" spans="1:8" ht="15" customHeight="1">
      <c r="A22" s="100"/>
      <c r="B22" s="117"/>
      <c r="C22" s="118"/>
      <c r="D22" s="119"/>
      <c r="E22" s="108"/>
      <c r="F22" s="97"/>
      <c r="G22" s="101"/>
      <c r="H22" s="119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B1">
      <selection activeCell="T5" sqref="T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3:18" ht="26.25" customHeight="1" thickBot="1">
      <c r="C2" s="84" t="s">
        <v>15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30.75" customHeight="1" thickBot="1">
      <c r="A3" s="4"/>
      <c r="B3" s="4"/>
      <c r="C3" s="86" t="str">
        <f>'[2]реквизиты'!$A$2</f>
        <v>Чемпионат России по самбо среди мастеров-ветеранов 45-49 лет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26.25" customHeight="1" thickBot="1">
      <c r="A4" s="21"/>
      <c r="B4" s="21"/>
      <c r="C4" s="174" t="s">
        <v>32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8:17" ht="27.75" customHeight="1" thickBot="1">
      <c r="H5" s="170" t="str">
        <f>HYPERLINK('пр.взв.'!D4)</f>
        <v>в.к.  100  кг</v>
      </c>
      <c r="I5" s="171"/>
      <c r="J5" s="171"/>
      <c r="K5" s="171"/>
      <c r="L5" s="171"/>
      <c r="M5" s="171"/>
      <c r="N5" s="172"/>
      <c r="O5" s="166"/>
      <c r="P5" s="167"/>
      <c r="Q5" s="168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31" t="s">
        <v>0</v>
      </c>
      <c r="B7" s="131"/>
      <c r="E7" s="33"/>
      <c r="F7" s="33"/>
      <c r="G7" s="33"/>
      <c r="H7" s="33"/>
      <c r="I7" s="173" t="s">
        <v>12</v>
      </c>
      <c r="J7" s="173"/>
      <c r="K7" s="173"/>
      <c r="L7" s="173"/>
      <c r="M7" s="173"/>
      <c r="N7" s="33"/>
      <c r="O7" s="33"/>
      <c r="P7" s="33"/>
      <c r="Q7" s="35"/>
      <c r="R7" s="19"/>
      <c r="S7" s="17"/>
      <c r="T7" s="159" t="s">
        <v>1</v>
      </c>
      <c r="U7" s="159"/>
    </row>
    <row r="8" spans="1:21" ht="12.75" customHeight="1" thickBot="1">
      <c r="A8" s="123">
        <v>1</v>
      </c>
      <c r="B8" s="125" t="str">
        <f>VLOOKUP('пр.хода'!A8,'пр.взв.'!B7:C22,2,FALSE)</f>
        <v>ЖУКОВ Михаил Борисович</v>
      </c>
      <c r="C8" s="127" t="str">
        <f>VLOOKUP(A8,'пр.взв.'!B7:H22,3,FALSE)</f>
        <v>16.11.1968 мс</v>
      </c>
      <c r="D8" s="127" t="str">
        <f>VLOOKUP(A8,'пр.взв.'!B7:H22,4,FALSE)</f>
        <v>ЦФО, Ярославская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5" t="str">
        <f>VLOOKUP(U8,'пр.взв.'!B7:F22,2,FALSE)</f>
        <v>ГОЛИШНИКОВ Геннадий Викторович</v>
      </c>
      <c r="S8" s="127" t="str">
        <f>VLOOKUP(U8,'пр.взв.'!B7:F22,3,FALSE)</f>
        <v>19.03.1968 кмс</v>
      </c>
      <c r="T8" s="127" t="str">
        <f>VLOOKUP(U8,'пр.взв.'!B7:F22,4,FALSE)</f>
        <v>ПФО, Саратовская</v>
      </c>
      <c r="U8" s="145">
        <v>2</v>
      </c>
    </row>
    <row r="9" spans="1:21" ht="12.75" customHeight="1">
      <c r="A9" s="124"/>
      <c r="B9" s="126"/>
      <c r="C9" s="128"/>
      <c r="D9" s="128"/>
      <c r="E9" s="36">
        <v>1</v>
      </c>
      <c r="F9" s="33"/>
      <c r="G9" s="37"/>
      <c r="H9" s="29">
        <v>1</v>
      </c>
      <c r="I9" s="147" t="str">
        <f>VLOOKUP(H9,'пр.взв.'!B7:F22,2,FALSE)</f>
        <v>ЖУКОВ Михаил Борисович</v>
      </c>
      <c r="J9" s="148"/>
      <c r="K9" s="148"/>
      <c r="L9" s="148"/>
      <c r="M9" s="149"/>
      <c r="N9" s="33"/>
      <c r="O9" s="33"/>
      <c r="P9" s="33"/>
      <c r="Q9" s="36">
        <v>2</v>
      </c>
      <c r="R9" s="126"/>
      <c r="S9" s="128"/>
      <c r="T9" s="128"/>
      <c r="U9" s="146"/>
    </row>
    <row r="10" spans="1:21" ht="12.75" customHeight="1" thickBot="1">
      <c r="A10" s="129">
        <v>5</v>
      </c>
      <c r="B10" s="139" t="e">
        <f>VLOOKUP('пр.хода'!A10,'пр.взв.'!B9:C24,2,FALSE)</f>
        <v>#N/A</v>
      </c>
      <c r="C10" s="141" t="e">
        <f>VLOOKUP(A10,'пр.взв.'!B7:H22,3,FALSE)</f>
        <v>#N/A</v>
      </c>
      <c r="D10" s="141" t="e">
        <f>VLOOKUP(A10,'пр.взв.'!B7:H22,4,FALSE)</f>
        <v>#N/A</v>
      </c>
      <c r="E10" s="18"/>
      <c r="F10" s="38"/>
      <c r="G10" s="39"/>
      <c r="H10" s="34"/>
      <c r="I10" s="150"/>
      <c r="J10" s="151"/>
      <c r="K10" s="151"/>
      <c r="L10" s="151"/>
      <c r="M10" s="152"/>
      <c r="N10" s="33"/>
      <c r="O10" s="40"/>
      <c r="P10" s="38"/>
      <c r="Q10" s="18"/>
      <c r="R10" s="139" t="e">
        <f>VLOOKUP(U10,'пр.взв.'!B9:F24,2,FALSE)</f>
        <v>#N/A</v>
      </c>
      <c r="S10" s="141" t="e">
        <f>VLOOKUP(U10,'пр.взв.'!B9:F24,3,FALSE)</f>
        <v>#N/A</v>
      </c>
      <c r="T10" s="141" t="e">
        <f>VLOOKUP(U10,'пр.взв.'!B9:F24,4,FALSE)</f>
        <v>#N/A</v>
      </c>
      <c r="U10" s="145">
        <v>6</v>
      </c>
    </row>
    <row r="11" spans="1:21" ht="12.75" customHeight="1" thickBot="1">
      <c r="A11" s="124"/>
      <c r="B11" s="144"/>
      <c r="C11" s="156"/>
      <c r="D11" s="156"/>
      <c r="E11" s="33"/>
      <c r="F11" s="34"/>
      <c r="G11" s="36">
        <v>1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44"/>
      <c r="S11" s="156"/>
      <c r="T11" s="156"/>
      <c r="U11" s="146"/>
    </row>
    <row r="12" spans="1:21" ht="12.75" customHeight="1" thickBot="1">
      <c r="A12" s="123">
        <v>3</v>
      </c>
      <c r="B12" s="143" t="e">
        <f>VLOOKUP('пр.хода'!A12,'пр.взв.'!B11:C26,2,FALSE)</f>
        <v>#N/A</v>
      </c>
      <c r="C12" s="155" t="e">
        <f>VLOOKUP(A12,'пр.взв.'!B7:H22,3,FALSE)</f>
        <v>#N/A</v>
      </c>
      <c r="D12" s="155" t="e">
        <f>VLOOKUP(A12,'пр.взв.'!B7:H22,4,FALSE)</f>
        <v>#N/A</v>
      </c>
      <c r="E12" s="33"/>
      <c r="F12" s="34"/>
      <c r="G12" s="18"/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43" t="e">
        <f>VLOOKUP(U12,'пр.взв.'!B11:F26,2,FALSE)</f>
        <v>#N/A</v>
      </c>
      <c r="S12" s="155" t="e">
        <f>VLOOKUP(U12,'пр.взв.'!B11:F26,3,FALSE)</f>
        <v>#N/A</v>
      </c>
      <c r="T12" s="155" t="e">
        <f>VLOOKUP(U12,'пр.взв.'!B11:F26,4,FALSE)</f>
        <v>#N/A</v>
      </c>
      <c r="U12" s="158">
        <v>4</v>
      </c>
    </row>
    <row r="13" spans="1:21" ht="12.75" customHeight="1" thickBot="1">
      <c r="A13" s="124"/>
      <c r="B13" s="144"/>
      <c r="C13" s="156"/>
      <c r="D13" s="156"/>
      <c r="E13" s="36"/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44"/>
      <c r="S13" s="156"/>
      <c r="T13" s="156"/>
      <c r="U13" s="146"/>
    </row>
    <row r="14" spans="1:21" ht="12.75" customHeight="1" thickBot="1">
      <c r="A14" s="129">
        <v>7</v>
      </c>
      <c r="B14" s="139" t="e">
        <f>VLOOKUP('пр.хода'!A14,'пр.взв.'!B13:C28,2,FALSE)</f>
        <v>#N/A</v>
      </c>
      <c r="C14" s="141" t="e">
        <f>VLOOKUP(A14,'пр.взв.'!B7:H22,3,FALSE)</f>
        <v>#N/A</v>
      </c>
      <c r="D14" s="141" t="e">
        <f>VLOOKUP(A14,'пр.взв.'!B7:H22,4,FALSE)</f>
        <v>#N/A</v>
      </c>
      <c r="E14" s="18"/>
      <c r="F14" s="33"/>
      <c r="G14" s="37"/>
      <c r="H14" s="29">
        <v>2</v>
      </c>
      <c r="I14" s="160" t="str">
        <f>VLOOKUP(H14,'пр.взв.'!B5:F27,2,FALSE)</f>
        <v>ГОЛИШНИКОВ Геннадий Викторович</v>
      </c>
      <c r="J14" s="161"/>
      <c r="K14" s="161"/>
      <c r="L14" s="161"/>
      <c r="M14" s="162"/>
      <c r="N14" s="33"/>
      <c r="O14" s="33"/>
      <c r="P14" s="33"/>
      <c r="Q14" s="18"/>
      <c r="R14" s="139">
        <f>VLOOKUP(U14,'пр.взв.'!B13:F28,2,FALSE)</f>
        <v>0</v>
      </c>
      <c r="S14" s="141">
        <f>VLOOKUP(U14,'пр.взв.'!B13:F28,3,FALSE)</f>
        <v>0</v>
      </c>
      <c r="T14" s="141">
        <f>VLOOKUP(U14,'пр.взв.'!B13:F28,4,FALSE)</f>
        <v>0</v>
      </c>
      <c r="U14" s="145">
        <v>8</v>
      </c>
    </row>
    <row r="15" spans="1:21" ht="12.75" customHeight="1" thickBot="1">
      <c r="A15" s="132"/>
      <c r="B15" s="140"/>
      <c r="C15" s="142"/>
      <c r="D15" s="142"/>
      <c r="E15" s="33"/>
      <c r="F15" s="33"/>
      <c r="G15" s="37"/>
      <c r="H15" s="34"/>
      <c r="I15" s="163"/>
      <c r="J15" s="164"/>
      <c r="K15" s="164"/>
      <c r="L15" s="164"/>
      <c r="M15" s="165"/>
      <c r="N15" s="33"/>
      <c r="O15" s="33"/>
      <c r="P15" s="33"/>
      <c r="Q15" s="33"/>
      <c r="R15" s="140"/>
      <c r="S15" s="142"/>
      <c r="T15" s="142"/>
      <c r="U15" s="157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53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54" t="s">
        <v>3</v>
      </c>
    </row>
    <row r="18" spans="1:21" ht="12.75" customHeight="1">
      <c r="A18" s="153"/>
      <c r="G18" s="169" t="s">
        <v>17</v>
      </c>
      <c r="H18" s="169"/>
      <c r="I18" s="169"/>
      <c r="J18" s="169"/>
      <c r="K18" s="169"/>
      <c r="L18" s="169"/>
      <c r="M18" s="169"/>
      <c r="N18" s="169"/>
      <c r="O18" s="169"/>
      <c r="R18" s="17"/>
      <c r="S18" s="17"/>
      <c r="T18" s="17"/>
      <c r="U18" s="154"/>
    </row>
    <row r="19" spans="18:20" ht="12.75" customHeight="1">
      <c r="R19" s="17"/>
      <c r="S19" s="17"/>
      <c r="T19" s="17"/>
    </row>
    <row r="20" ht="12.75" customHeight="1">
      <c r="R20" s="17"/>
    </row>
    <row r="21" spans="1:21" ht="12.75" customHeight="1">
      <c r="A21" s="43">
        <v>0</v>
      </c>
      <c r="B21" s="138" t="e">
        <f>VLOOKUP(A21,'пр.взв.'!B7:F22,2,FALSE)</f>
        <v>#N/A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138" t="e">
        <f>VLOOKUP(U21,'пр.взв.'!B7:F22,2,FALSE)</f>
        <v>#N/A</v>
      </c>
      <c r="T21" s="138"/>
      <c r="U21" s="45">
        <v>0</v>
      </c>
    </row>
    <row r="22" spans="1:21" ht="12.75" customHeight="1">
      <c r="A22" s="43"/>
      <c r="B22" s="138"/>
      <c r="C22" s="46"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52">
        <v>0</v>
      </c>
      <c r="S22" s="138"/>
      <c r="T22" s="138"/>
      <c r="U22" s="45"/>
    </row>
    <row r="23" spans="1:21" ht="12.75" customHeight="1">
      <c r="A23" s="43">
        <v>0</v>
      </c>
      <c r="B23" s="138" t="e">
        <f>VLOOKUP(A23,'пр.взв.'!B7:F22,2,FALSE)</f>
        <v>#N/A</v>
      </c>
      <c r="C23" s="46"/>
      <c r="D23" s="46"/>
      <c r="E23" s="46"/>
      <c r="F23" s="46"/>
      <c r="G23" s="46" t="s">
        <v>20</v>
      </c>
      <c r="H23" s="46"/>
      <c r="I23" s="46"/>
      <c r="J23" s="46"/>
      <c r="K23" s="46"/>
      <c r="L23" s="46"/>
      <c r="M23" s="46"/>
      <c r="N23" s="46" t="s">
        <v>20</v>
      </c>
      <c r="O23" s="46"/>
      <c r="P23" s="46"/>
      <c r="Q23" s="46"/>
      <c r="R23" s="53"/>
      <c r="S23" s="138" t="e">
        <f>VLOOKUP(U23,'пр.взв.'!B7:F22,2,FALSE)</f>
        <v>#N/A</v>
      </c>
      <c r="T23" s="138"/>
      <c r="U23" s="45">
        <v>0</v>
      </c>
    </row>
    <row r="24" spans="1:21" ht="12.75">
      <c r="A24" s="43"/>
      <c r="B24" s="13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38"/>
      <c r="T24" s="138"/>
      <c r="U24" s="45"/>
    </row>
    <row r="25" spans="1:21" ht="12.75">
      <c r="A25" s="44"/>
      <c r="B25" s="46"/>
      <c r="C25" s="46"/>
      <c r="D25" s="46"/>
      <c r="E25" s="46">
        <v>0</v>
      </c>
      <c r="F25" s="137" t="e">
        <f>VLOOKUP(E25,'пр.взв.'!B7:D22,2,FALSE)</f>
        <v>#N/A</v>
      </c>
      <c r="G25" s="137"/>
      <c r="H25" s="137"/>
      <c r="I25" s="137"/>
      <c r="J25" s="46"/>
      <c r="K25" s="46"/>
      <c r="L25" s="46"/>
      <c r="M25" s="137" t="e">
        <f>VLOOKUP(Q25,'пр.взв.'!B7:C22,2,FALSE)</f>
        <v>#N/A</v>
      </c>
      <c r="N25" s="137"/>
      <c r="O25" s="137"/>
      <c r="P25" s="137"/>
      <c r="Q25" s="45">
        <v>0</v>
      </c>
      <c r="R25" s="46"/>
      <c r="S25" s="46"/>
      <c r="T25" s="46"/>
      <c r="U25" s="44"/>
    </row>
    <row r="26" spans="1:21" ht="12.75">
      <c r="A26" s="47"/>
      <c r="B26" s="46"/>
      <c r="C26" s="46"/>
      <c r="D26" s="46"/>
      <c r="E26" s="46"/>
      <c r="F26" s="137"/>
      <c r="G26" s="137"/>
      <c r="H26" s="137"/>
      <c r="I26" s="137"/>
      <c r="J26" s="54"/>
      <c r="K26" s="54"/>
      <c r="L26" s="54"/>
      <c r="M26" s="137"/>
      <c r="N26" s="137"/>
      <c r="O26" s="137"/>
      <c r="P26" s="137"/>
      <c r="Q26" s="46"/>
      <c r="R26" s="46"/>
      <c r="S26" s="46"/>
      <c r="T26" s="46"/>
      <c r="U26" s="44"/>
    </row>
    <row r="27" spans="1:21" ht="12.75">
      <c r="A27" s="48"/>
      <c r="B27" s="46">
        <v>0</v>
      </c>
      <c r="C27" s="135" t="e">
        <f>VLOOKUP(B27,'пр.взв.'!B7:F22,2,FALSE)</f>
        <v>#N/A</v>
      </c>
      <c r="D27" s="135"/>
      <c r="E27" s="46"/>
      <c r="F27" s="49"/>
      <c r="G27" s="49"/>
      <c r="H27" s="49"/>
      <c r="I27" s="49"/>
      <c r="J27" s="54"/>
      <c r="K27" s="54"/>
      <c r="L27" s="54"/>
      <c r="M27" s="49"/>
      <c r="N27" s="49"/>
      <c r="O27" s="49"/>
      <c r="P27" s="49"/>
      <c r="Q27" s="46"/>
      <c r="R27" s="135" t="e">
        <f>VLOOKUP(S27,'пр.взв.'!B7:F22,2,FALSE)</f>
        <v>#N/A</v>
      </c>
      <c r="S27" s="45">
        <v>0</v>
      </c>
      <c r="T27" s="46"/>
      <c r="U27" s="44"/>
    </row>
    <row r="28" spans="1:21" ht="12.75">
      <c r="A28" s="46"/>
      <c r="B28" s="46"/>
      <c r="C28" s="135"/>
      <c r="D28" s="13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136"/>
      <c r="S28" s="46"/>
      <c r="T28" s="46"/>
      <c r="U28" s="44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e">
        <f>'[2]реквизиты'!$G$7</f>
        <v>#REF!</v>
      </c>
      <c r="O31" s="4"/>
      <c r="P31" s="2"/>
      <c r="Q31" s="2"/>
      <c r="R31" s="3" t="e">
        <f>'[2]реквизиты'!$G$8</f>
        <v>#REF!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'И.ПР'!A22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e">
        <f>'[2]реквизиты'!$G$9</f>
        <v>#REF!</v>
      </c>
      <c r="O34" s="4"/>
      <c r="P34" s="10"/>
      <c r="Q34" s="10"/>
      <c r="R34" s="3" t="e">
        <f>'[2]реквизиты'!$G$10</f>
        <v>#REF!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2013-05-28T04:21:00Z</cp:lastPrinted>
  <dcterms:created xsi:type="dcterms:W3CDTF">1996-10-08T23:32:33Z</dcterms:created>
  <dcterms:modified xsi:type="dcterms:W3CDTF">2013-05-28T05:09:09Z</dcterms:modified>
  <cp:category/>
  <cp:version/>
  <cp:contentType/>
  <cp:contentStatus/>
</cp:coreProperties>
</file>